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Prodloužení kanalizace" sheetId="2" r:id="rId2"/>
    <sheet name="02 - Prodloužení komunikace" sheetId="3" r:id="rId3"/>
    <sheet name="03 - Rekonstrukce a prodl..." sheetId="4" r:id="rId4"/>
    <sheet name="04 - Vedlejší rozpočtové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Prodloužení kanalizace'!$C$85:$K$444</definedName>
    <definedName name="_xlnm.Print_Area" localSheetId="1">'01 - Prodloužení kanalizace'!$C$4:$J$39,'01 - Prodloužení kanalizace'!$C$45:$J$67,'01 - Prodloužení kanalizace'!$C$73:$K$444</definedName>
    <definedName name="_xlnm.Print_Titles" localSheetId="1">'01 - Prodloužení kanalizace'!$85:$85</definedName>
    <definedName name="_xlnm._FilterDatabase" localSheetId="2" hidden="1">'02 - Prodloužení komunikace'!$C$85:$K$267</definedName>
    <definedName name="_xlnm.Print_Area" localSheetId="2">'02 - Prodloužení komunikace'!$C$4:$J$39,'02 - Prodloužení komunikace'!$C$45:$J$67,'02 - Prodloužení komunikace'!$C$73:$K$267</definedName>
    <definedName name="_xlnm.Print_Titles" localSheetId="2">'02 - Prodloužení komunikace'!$85:$85</definedName>
    <definedName name="_xlnm._FilterDatabase" localSheetId="3" hidden="1">'03 - Rekonstrukce a prodl...'!$C$84:$K$204</definedName>
    <definedName name="_xlnm.Print_Area" localSheetId="3">'03 - Rekonstrukce a prodl...'!$C$4:$J$39,'03 - Rekonstrukce a prodl...'!$C$45:$J$66,'03 - Rekonstrukce a prodl...'!$C$72:$K$204</definedName>
    <definedName name="_xlnm.Print_Titles" localSheetId="3">'03 - Rekonstrukce a prodl...'!$84:$84</definedName>
    <definedName name="_xlnm._FilterDatabase" localSheetId="4" hidden="1">'04 - Vedlejší rozpočtové ...'!$C$82:$K$111</definedName>
    <definedName name="_xlnm.Print_Area" localSheetId="4">'04 - Vedlejší rozpočtové ...'!$C$4:$J$39,'04 - Vedlejší rozpočtové ...'!$C$45:$J$64,'04 - Vedlejší rozpočtové ...'!$C$70:$K$111</definedName>
    <definedName name="_xlnm.Print_Titles" localSheetId="4">'04 - Vedlejší rozpočtové ...'!$82:$82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3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T94"/>
  <c r="R95"/>
  <c r="R94"/>
  <c r="P95"/>
  <c r="P94"/>
  <c r="BK95"/>
  <c r="BK94"/>
  <c r="J94"/>
  <c r="J95"/>
  <c r="BE95"/>
  <c r="J62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8"/>
  <c i="5" r="BH86"/>
  <c r="F36"/>
  <c i="1" r="BC58"/>
  <c i="5" r="BG86"/>
  <c r="F35"/>
  <c i="1" r="BB58"/>
  <c i="5" r="BF86"/>
  <c r="J34"/>
  <c i="1" r="AW58"/>
  <c i="5" r="F34"/>
  <c i="1" r="BA58"/>
  <c i="5" r="T86"/>
  <c r="T85"/>
  <c r="T84"/>
  <c r="T83"/>
  <c r="R86"/>
  <c r="R85"/>
  <c r="R84"/>
  <c r="R83"/>
  <c r="P86"/>
  <c r="P85"/>
  <c r="P84"/>
  <c r="P83"/>
  <c i="1" r="AU58"/>
  <c i="5" r="BK86"/>
  <c r="BK85"/>
  <c r="J85"/>
  <c r="BK84"/>
  <c r="J84"/>
  <c r="BK83"/>
  <c r="J83"/>
  <c r="J59"/>
  <c r="J30"/>
  <c i="1" r="AG58"/>
  <c i="5" r="J86"/>
  <c r="BE86"/>
  <c r="J33"/>
  <c i="1" r="AV58"/>
  <c i="5" r="F33"/>
  <c i="1" r="AZ58"/>
  <c i="5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4" r="J37"/>
  <c r="J36"/>
  <c i="1" r="AY57"/>
  <c i="4" r="J35"/>
  <c i="1" r="AX57"/>
  <c i="4"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T159"/>
  <c r="R160"/>
  <c r="R159"/>
  <c r="P160"/>
  <c r="P159"/>
  <c r="BK160"/>
  <c r="BK159"/>
  <c r="J159"/>
  <c r="J160"/>
  <c r="BE160"/>
  <c r="J65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4"/>
  <c r="J63"/>
  <c r="BI94"/>
  <c r="BH94"/>
  <c r="BG94"/>
  <c r="BF94"/>
  <c r="T94"/>
  <c r="T93"/>
  <c r="R94"/>
  <c r="R93"/>
  <c r="P94"/>
  <c r="P93"/>
  <c r="BK94"/>
  <c r="BK93"/>
  <c r="J93"/>
  <c r="J94"/>
  <c r="BE94"/>
  <c r="J62"/>
  <c r="BI88"/>
  <c r="F37"/>
  <c i="1" r="BD57"/>
  <c i="4" r="BH88"/>
  <c r="F36"/>
  <c i="1" r="BC57"/>
  <c i="4" r="BG88"/>
  <c r="F35"/>
  <c i="1" r="BB57"/>
  <c i="4" r="BF88"/>
  <c r="J34"/>
  <c i="1" r="AW57"/>
  <c i="4" r="F34"/>
  <c i="1" r="BA57"/>
  <c i="4" r="T88"/>
  <c r="T87"/>
  <c r="T86"/>
  <c r="T85"/>
  <c r="R88"/>
  <c r="R87"/>
  <c r="R86"/>
  <c r="R85"/>
  <c r="P88"/>
  <c r="P87"/>
  <c r="P86"/>
  <c r="P85"/>
  <c i="1" r="AU57"/>
  <c i="4" r="BK88"/>
  <c r="BK87"/>
  <c r="J87"/>
  <c r="BK86"/>
  <c r="J86"/>
  <c r="BK85"/>
  <c r="J85"/>
  <c r="J59"/>
  <c r="J30"/>
  <c i="1" r="AG57"/>
  <c i="4" r="J88"/>
  <c r="BE88"/>
  <c r="J33"/>
  <c i="1" r="AV57"/>
  <c i="4" r="F33"/>
  <c i="1" r="AZ57"/>
  <c i="4" r="J61"/>
  <c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3" r="J37"/>
  <c r="J36"/>
  <c i="1" r="AY56"/>
  <c i="3" r="J35"/>
  <c i="1" r="AX56"/>
  <c i="3" r="BI266"/>
  <c r="BH266"/>
  <c r="BG266"/>
  <c r="BF266"/>
  <c r="T266"/>
  <c r="T265"/>
  <c r="R266"/>
  <c r="R265"/>
  <c r="P266"/>
  <c r="P265"/>
  <c r="BK266"/>
  <c r="BK265"/>
  <c r="J265"/>
  <c r="J266"/>
  <c r="BE266"/>
  <c r="J66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T252"/>
  <c r="R253"/>
  <c r="R252"/>
  <c r="P253"/>
  <c r="P252"/>
  <c r="BK253"/>
  <c r="BK252"/>
  <c r="J252"/>
  <c r="J253"/>
  <c r="BE253"/>
  <c r="J65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38"/>
  <c r="BH238"/>
  <c r="BG238"/>
  <c r="BF238"/>
  <c r="T238"/>
  <c r="T237"/>
  <c r="R238"/>
  <c r="R237"/>
  <c r="P238"/>
  <c r="P237"/>
  <c r="BK238"/>
  <c r="BK237"/>
  <c r="J237"/>
  <c r="J238"/>
  <c r="BE238"/>
  <c r="J64"/>
  <c r="BI235"/>
  <c r="BH235"/>
  <c r="BG235"/>
  <c r="BF235"/>
  <c r="T235"/>
  <c r="R235"/>
  <c r="P235"/>
  <c r="BK235"/>
  <c r="J235"/>
  <c r="BE235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199"/>
  <c r="BH199"/>
  <c r="BG199"/>
  <c r="BF199"/>
  <c r="T199"/>
  <c r="T198"/>
  <c r="R199"/>
  <c r="R198"/>
  <c r="P199"/>
  <c r="P198"/>
  <c r="BK199"/>
  <c r="BK198"/>
  <c r="J198"/>
  <c r="J199"/>
  <c r="BE199"/>
  <c r="J63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T184"/>
  <c r="R185"/>
  <c r="R184"/>
  <c r="P185"/>
  <c r="P184"/>
  <c r="BK185"/>
  <c r="BK184"/>
  <c r="J184"/>
  <c r="J185"/>
  <c r="BE185"/>
  <c r="J6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25"/>
  <c r="BH125"/>
  <c r="BG125"/>
  <c r="BF125"/>
  <c r="T125"/>
  <c r="R125"/>
  <c r="P125"/>
  <c r="BK125"/>
  <c r="J125"/>
  <c r="BE125"/>
  <c r="BI118"/>
  <c r="BH118"/>
  <c r="BG118"/>
  <c r="BF118"/>
  <c r="T118"/>
  <c r="R118"/>
  <c r="P118"/>
  <c r="BK118"/>
  <c r="J118"/>
  <c r="BE118"/>
  <c r="BI112"/>
  <c r="BH112"/>
  <c r="BG112"/>
  <c r="BF112"/>
  <c r="T112"/>
  <c r="R112"/>
  <c r="P112"/>
  <c r="BK112"/>
  <c r="J112"/>
  <c r="BE112"/>
  <c r="BI101"/>
  <c r="BH101"/>
  <c r="BG101"/>
  <c r="BF101"/>
  <c r="T101"/>
  <c r="R101"/>
  <c r="P101"/>
  <c r="BK101"/>
  <c r="J101"/>
  <c r="BE101"/>
  <c r="BI95"/>
  <c r="BH95"/>
  <c r="BG95"/>
  <c r="BF95"/>
  <c r="T95"/>
  <c r="R95"/>
  <c r="P95"/>
  <c r="BK95"/>
  <c r="J95"/>
  <c r="BE95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T86"/>
  <c r="R89"/>
  <c r="R88"/>
  <c r="R87"/>
  <c r="R86"/>
  <c r="P89"/>
  <c r="P88"/>
  <c r="P87"/>
  <c r="P86"/>
  <c i="1" r="AU56"/>
  <c i="3" r="BK89"/>
  <c r="BK88"/>
  <c r="J88"/>
  <c r="BK87"/>
  <c r="J87"/>
  <c r="BK86"/>
  <c r="J86"/>
  <c r="J59"/>
  <c r="J30"/>
  <c i="1" r="AG56"/>
  <c i="3" r="J89"/>
  <c r="BE89"/>
  <c r="J33"/>
  <c i="1" r="AV56"/>
  <c i="3" r="F33"/>
  <c i="1" r="AZ56"/>
  <c i="3" r="J61"/>
  <c r="J60"/>
  <c r="J82"/>
  <c r="F82"/>
  <c r="F80"/>
  <c r="E78"/>
  <c r="J54"/>
  <c r="F54"/>
  <c r="F52"/>
  <c r="E50"/>
  <c r="J39"/>
  <c r="J24"/>
  <c r="E24"/>
  <c r="J83"/>
  <c r="J55"/>
  <c r="J23"/>
  <c r="J18"/>
  <c r="E18"/>
  <c r="F83"/>
  <c r="F55"/>
  <c r="J17"/>
  <c r="J12"/>
  <c r="J80"/>
  <c r="J52"/>
  <c r="E7"/>
  <c r="E76"/>
  <c r="E48"/>
  <c i="2" r="J37"/>
  <c r="J36"/>
  <c i="1" r="AY55"/>
  <c i="2" r="J35"/>
  <c i="1" r="AX55"/>
  <c i="2" r="BI443"/>
  <c r="BH443"/>
  <c r="BG443"/>
  <c r="BF443"/>
  <c r="T443"/>
  <c r="R443"/>
  <c r="P443"/>
  <c r="BK443"/>
  <c r="J443"/>
  <c r="BE443"/>
  <c r="BI441"/>
  <c r="BH441"/>
  <c r="BG441"/>
  <c r="BF441"/>
  <c r="T441"/>
  <c r="T440"/>
  <c r="R441"/>
  <c r="R440"/>
  <c r="P441"/>
  <c r="P440"/>
  <c r="BK441"/>
  <c r="BK440"/>
  <c r="J440"/>
  <c r="J441"/>
  <c r="BE441"/>
  <c r="J66"/>
  <c r="BI437"/>
  <c r="BH437"/>
  <c r="BG437"/>
  <c r="BF437"/>
  <c r="T437"/>
  <c r="R437"/>
  <c r="P437"/>
  <c r="BK437"/>
  <c r="J437"/>
  <c r="BE437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8"/>
  <c r="BH428"/>
  <c r="BG428"/>
  <c r="BF428"/>
  <c r="T428"/>
  <c r="T427"/>
  <c r="R428"/>
  <c r="R427"/>
  <c r="P428"/>
  <c r="P427"/>
  <c r="BK428"/>
  <c r="BK427"/>
  <c r="J427"/>
  <c r="J428"/>
  <c r="BE428"/>
  <c r="J65"/>
  <c r="BI421"/>
  <c r="BH421"/>
  <c r="BG421"/>
  <c r="BF421"/>
  <c r="T421"/>
  <c r="R421"/>
  <c r="P421"/>
  <c r="BK421"/>
  <c r="J421"/>
  <c r="BE421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07"/>
  <c r="BH407"/>
  <c r="BG407"/>
  <c r="BF407"/>
  <c r="T407"/>
  <c r="R407"/>
  <c r="P407"/>
  <c r="BK407"/>
  <c r="J407"/>
  <c r="BE407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1"/>
  <c r="BH331"/>
  <c r="BG331"/>
  <c r="BF331"/>
  <c r="T331"/>
  <c r="T330"/>
  <c r="R331"/>
  <c r="R330"/>
  <c r="P331"/>
  <c r="P330"/>
  <c r="BK331"/>
  <c r="BK330"/>
  <c r="J330"/>
  <c r="J331"/>
  <c r="BE331"/>
  <c r="J64"/>
  <c r="BI323"/>
  <c r="BH323"/>
  <c r="BG323"/>
  <c r="BF323"/>
  <c r="T323"/>
  <c r="R323"/>
  <c r="P323"/>
  <c r="BK323"/>
  <c r="J323"/>
  <c r="BE323"/>
  <c r="BI317"/>
  <c r="BH317"/>
  <c r="BG317"/>
  <c r="BF317"/>
  <c r="T317"/>
  <c r="R317"/>
  <c r="P317"/>
  <c r="BK317"/>
  <c r="J317"/>
  <c r="BE317"/>
  <c r="BI310"/>
  <c r="BH310"/>
  <c r="BG310"/>
  <c r="BF310"/>
  <c r="T310"/>
  <c r="R310"/>
  <c r="P310"/>
  <c r="BK310"/>
  <c r="J310"/>
  <c r="BE310"/>
  <c r="BI304"/>
  <c r="BH304"/>
  <c r="BG304"/>
  <c r="BF304"/>
  <c r="T304"/>
  <c r="R304"/>
  <c r="P304"/>
  <c r="BK304"/>
  <c r="J304"/>
  <c r="BE304"/>
  <c r="BI295"/>
  <c r="BH295"/>
  <c r="BG295"/>
  <c r="BF295"/>
  <c r="T295"/>
  <c r="T294"/>
  <c r="R295"/>
  <c r="R294"/>
  <c r="P295"/>
  <c r="P294"/>
  <c r="BK295"/>
  <c r="BK294"/>
  <c r="J294"/>
  <c r="J295"/>
  <c r="BE295"/>
  <c r="J63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4"/>
  <c r="BH284"/>
  <c r="BG284"/>
  <c r="BF284"/>
  <c r="T284"/>
  <c r="R284"/>
  <c r="P284"/>
  <c r="BK284"/>
  <c r="J284"/>
  <c r="BE284"/>
  <c r="BI277"/>
  <c r="BH277"/>
  <c r="BG277"/>
  <c r="BF277"/>
  <c r="T277"/>
  <c r="T276"/>
  <c r="R277"/>
  <c r="R276"/>
  <c r="P277"/>
  <c r="P276"/>
  <c r="BK277"/>
  <c r="BK276"/>
  <c r="J276"/>
  <c r="J277"/>
  <c r="BE277"/>
  <c r="J62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47"/>
  <c r="BH247"/>
  <c r="BG247"/>
  <c r="BF247"/>
  <c r="T247"/>
  <c r="R247"/>
  <c r="P247"/>
  <c r="BK247"/>
  <c r="J247"/>
  <c r="BE247"/>
  <c r="BI237"/>
  <c r="BH237"/>
  <c r="BG237"/>
  <c r="BF237"/>
  <c r="T237"/>
  <c r="R237"/>
  <c r="P237"/>
  <c r="BK237"/>
  <c r="J237"/>
  <c r="BE237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197"/>
  <c r="BH197"/>
  <c r="BG197"/>
  <c r="BF197"/>
  <c r="T197"/>
  <c r="R197"/>
  <c r="P197"/>
  <c r="BK197"/>
  <c r="J197"/>
  <c r="BE197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56"/>
  <c r="BH156"/>
  <c r="BG156"/>
  <c r="BF156"/>
  <c r="T156"/>
  <c r="R156"/>
  <c r="P156"/>
  <c r="BK156"/>
  <c r="J156"/>
  <c r="BE156"/>
  <c r="BI148"/>
  <c r="BH148"/>
  <c r="BG148"/>
  <c r="BF148"/>
  <c r="T148"/>
  <c r="R148"/>
  <c r="P148"/>
  <c r="BK148"/>
  <c r="J148"/>
  <c r="BE148"/>
  <c r="BI142"/>
  <c r="BH142"/>
  <c r="BG142"/>
  <c r="BF142"/>
  <c r="T142"/>
  <c r="R142"/>
  <c r="P142"/>
  <c r="BK142"/>
  <c r="J142"/>
  <c r="BE142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6"/>
  <c r="BH106"/>
  <c r="BG106"/>
  <c r="BF106"/>
  <c r="T106"/>
  <c r="R106"/>
  <c r="P106"/>
  <c r="BK106"/>
  <c r="J106"/>
  <c r="BE106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J82"/>
  <c r="F82"/>
  <c r="F80"/>
  <c r="E78"/>
  <c r="J54"/>
  <c r="F54"/>
  <c r="F52"/>
  <c r="E50"/>
  <c r="J39"/>
  <c r="J24"/>
  <c r="E24"/>
  <c r="J83"/>
  <c r="J55"/>
  <c r="J23"/>
  <c r="J18"/>
  <c r="E18"/>
  <c r="F83"/>
  <c r="F55"/>
  <c r="J17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<sst xmlns="http://schemas.openxmlformats.org/spreadsheetml/2006/main">
  <si>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</si>
  <si>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</si>
  <si>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</si>
  <si>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</si>
  <si>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</si>
  <si>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{77d8b086-3fea-44d8-b06f-18b594c369df}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</si>
  <si>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</si>
  <si>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</si>
  <si>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</si>
  <si>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</si>
  <si>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</si>
  <si>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</si>
  <si>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</si>
  <si>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</si>
  <si>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2019-09-010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</si>
  <si>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</si>
  <si>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</si>
  <si>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Prodloužení kanalizačního řadu A5-2a v ul. K Veltrubům, Kolín-Sendražice</t>
  </si>
  <si>
    <t>KSO:</t>
  </si>
  <si>
    <t>827 21 1</t>
  </si>
  <si>
    <t>CC-CZ:</t>
  </si>
  <si>
    <t>2223</t>
  </si>
  <si>
    <t>Místo:</t>
  </si>
  <si>
    <t>Kolín</t>
  </si>
  <si>
    <t>Datum:</t>
  </si>
  <si>
    <t>2. 10. 2019</t>
  </si>
  <si>
    <t>CZ-CPV:</t>
  </si>
  <si>
    <t>45231000-5</t>
  </si>
  <si>
    <t>CZ-CPA:</t>
  </si>
  <si>
    <t>42.21.22</t>
  </si>
  <si>
    <t>Zadavatel:</t>
  </si>
  <si>
    <t>IČ:</t>
  </si>
  <si>
    <t>00235440</t>
  </si>
  <si>
    <t>Město Kolín, Karlovo nám.78, 280 02 Kolín</t>
  </si>
  <si>
    <t>DIČ:</t>
  </si>
  <si>
    <t/>
  </si>
  <si>
    <t>Uchazeč:</t>
  </si>
  <si>
    <t>Vyplň údaj</t>
  </si>
  <si>
    <t>Projektant:</t>
  </si>
  <si>
    <t>04326181</t>
  </si>
  <si>
    <t xml:space="preserve">LK PROJEKT s.r.o. ul.28.října 933/11, Čelákovice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</si>
  <si>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</si>
  <si>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</si>
  <si>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</si>
  <si>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</si>
  <si>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</si>
  <si>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</si>
  <si>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</si>
  <si>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</si>
  <si>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</si>
  <si>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</si>
  <si>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</si>
  <si>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</si>
  <si>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</si>
  <si>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</si>
  <si>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</si>
  <si>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</si>
  <si>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</si>
  <si>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</si>
  <si>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</si>
  <si>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</si>
  <si>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</si>
  <si>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</si>
  <si>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</si>
  <si>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</si>
  <si>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</si>
  <si>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</si>
  <si>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</si>
  <si>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</si>
  <si>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</si>
  <si>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</si>
  <si>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</si>
  <si>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</si>
  <si>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</si>
  <si>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</si>
  <si>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</si>
  <si>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</si>
  <si>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</si>
  <si>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</si>
  <si>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</si>
  <si>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</si>
  <si>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</si>
  <si>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</si>
  <si>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</si>
  <si>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</si>
  <si>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</si>
  <si>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Prodloužení kanalizace</t>
  </si>
  <si>
    <t>STA</t>
  </si>
  <si>
    <t>1</t>
  </si>
  <si>
    <t>{d9f057c6-7e1e-4a66-8950-f47b29cbbeb5}</t>
  </si>
  <si>
    <t>2</t>
  </si>
  <si>
    <t>02</t>
  </si>
  <si>
    <t>Prodloužení komunikace</t>
  </si>
  <si>
    <t>{0773860e-e6ff-4b8b-bc09-d0c341451cc5}</t>
  </si>
  <si>
    <t>03</t>
  </si>
  <si>
    <t>Rekonstrukce a prodloužení veřejného osvětlení</t>
  </si>
  <si>
    <t>{d9d11f5e-aef1-4eb6-8ace-a0adf091e917}</t>
  </si>
  <si>
    <t>04</t>
  </si>
  <si>
    <t>Vedlejší rozpočtové náklady</t>
  </si>
  <si>
    <t>{72a8cd8e-2cfc-4510-955c-9e6a5dc2bede}</t>
  </si>
  <si>
    <t>Hl_rýh_celkem</t>
  </si>
  <si>
    <t>231,254</t>
  </si>
  <si>
    <t>Lože</t>
  </si>
  <si>
    <t>11,715</t>
  </si>
  <si>
    <t>KRYCÍ LIST SOUPISU PRACÍ</t>
  </si>
  <si>
    <t>Pod_deska_SŠ</t>
  </si>
  <si>
    <t>0,895</t>
  </si>
  <si>
    <t>Obsyp</t>
  </si>
  <si>
    <t>48,395</t>
  </si>
  <si>
    <t>Skládka</t>
  </si>
  <si>
    <t>74,853</t>
  </si>
  <si>
    <t>Zásyp_zpět</t>
  </si>
  <si>
    <t>156,401</t>
  </si>
  <si>
    <t>Objekt:</t>
  </si>
  <si>
    <t>01 - Prodloužení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</si>
  <si>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</si>
  <si>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</si>
  <si>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</si>
  <si>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</si>
  <si>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</si>
  <si>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</si>
  <si>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</si>
  <si>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</si>
  <si>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</si>
  <si>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</si>
  <si>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</si>
  <si>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</si>
  <si>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</si>
  <si>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</si>
  <si>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</si>
  <si>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</si>
  <si>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</si>
  <si>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</si>
  <si>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</si>
  <si>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</si>
  <si>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</si>
  <si>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</si>
  <si>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</si>
  <si>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</si>
  <si>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</si>
  <si>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</si>
  <si>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</si>
  <si>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</si>
  <si>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</si>
  <si>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</si>
  <si>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</si>
  <si>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m2</t>
  </si>
  <si>
    <t>CS ÚRS 2019 02</t>
  </si>
  <si>
    <t>4</t>
  </si>
  <si>
    <t>-465410604</t>
  </si>
  <si>
    <t>PSC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</si>
  <si>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</si>
  <si>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</si>
  <si>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"DVZ - D1_Technicka_zprava, C3_Situace_kanalizace, D1.1_Podelny_profil_kanalizace, D1.2_Vzorovy_pricny_rez_kanalizace, D1.3, D1.4</t>
  </si>
  <si>
    <t>4*8,08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</si>
  <si>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</si>
  <si>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</si>
  <si>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-148308493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</si>
  <si>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</si>
  <si>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3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</si>
  <si>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</si>
  <si>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</si>
  <si>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-852804788</t>
  </si>
  <si>
    <t>52,5*1,1</t>
  </si>
  <si>
    <t>5*4*1,1</t>
  </si>
  <si>
    <t>5,5*2*1,1</t>
  </si>
  <si>
    <t>6*(2*2) "SŠ2</t>
  </si>
  <si>
    <t>2,5*2,5 "SŠ3</t>
  </si>
  <si>
    <t>Součet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</si>
  <si>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</si>
  <si>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</si>
  <si>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</si>
  <si>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-225406795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</si>
  <si>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</si>
  <si>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8,08 "KP7</t>
  </si>
  <si>
    <t>2 "KP6</t>
  </si>
  <si>
    <t>5</t>
  </si>
  <si>
    <t>115101201</t>
  </si>
  <si>
    <t>Čerpání vody na dopravní výšku do 10 m s uvažovaným průměrným přítokem do 500 l/min</t>
  </si>
  <si>
    <t>hod</t>
  </si>
  <si>
    <t>256107537</t>
  </si>
  <si>
    <t xml:space="preserve">Poznámka k souboru cen:_x000d_
1. Ceny jsou určeny pro čerpání ve dne, v noci, v pracovní dny i ve dnech pracovního klidu._x000d_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 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 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</si>
  <si>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3*10</t>
  </si>
  <si>
    <t>6</t>
  </si>
  <si>
    <t>115101301</t>
  </si>
  <si>
    <t>Pohotovost záložní čerpací soupravy pro dopravní výšku do 10 m s uvažovaným průměrným přítokem do 500 l/min</t>
  </si>
  <si>
    <t>den</t>
  </si>
  <si>
    <t>-576597269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</si>
  <si>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</si>
  <si>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7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</si>
  <si>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</si>
  <si>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</si>
  <si>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1638521220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</si>
  <si>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</si>
  <si>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"vodovod</t>
  </si>
  <si>
    <t>8*1,1</t>
  </si>
  <si>
    <t>8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</si>
  <si>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</si>
  <si>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</si>
  <si>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1553910703</t>
  </si>
  <si>
    <t>"vedení NN</t>
  </si>
  <si>
    <t>7*1,1</t>
  </si>
  <si>
    <t>9</t>
  </si>
  <si>
    <t>119003223</t>
  </si>
  <si>
    <t>Pomocné konstrukce při zabezpečení výkopu svislé ocelové mobilní oplocení, výšky do 2,2 m panely vyplněné profilovaným plechem zřízení</t>
  </si>
  <si>
    <t>2025915507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</si>
  <si>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</si>
  <si>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56,5*2+3*2</t>
  </si>
  <si>
    <t>5*2*7 "přípojky</t>
  </si>
  <si>
    <t>10</t>
  </si>
  <si>
    <t>119003224</t>
  </si>
  <si>
    <t>Pomocné konstrukce při zabezpečení výkopu svislé ocelové mobilní oplocení, výšky do 2,2 m panely vyplněné profilovaným plechem odstranění</t>
  </si>
  <si>
    <t>721264836</t>
  </si>
  <si>
    <t>11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</si>
  <si>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</si>
  <si>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</si>
  <si>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</si>
  <si>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1029011585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</si>
  <si>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</si>
  <si>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(4*2,5)*1,1*0,2 "gravitační část</t>
  </si>
  <si>
    <t>(2*2)*1,1*0,2 "gravitační část</t>
  </si>
  <si>
    <t>12</t>
  </si>
  <si>
    <t>130001101</t>
  </si>
  <si>
    <t>Příplatek k cenám hloubených vykopávek za ztížení vykopávky v blízkosti podzemního vedení nebo výbušnin pro jakoukoliv třídu horniny</t>
  </si>
  <si>
    <t>-477770631</t>
  </si>
  <si>
    <t xml:space="preserve">Poznámka k souboru cen:_x000d_
1. Cena je určena:_x000d_
a) i pro soubor cen 123 . 0-21 Vykopávky zářezů se šikmými stěnami pro podzemní vedení části A 02,_x000d_
b) pro podzemní vedení procházející hloubenou vykopávkou nebo uložené ve stěně výkopu při jakékoliv hloubce vedení pod původním terénem nebo jeho výšce nade dnem výkopu a jakémkoliv směru vedení ke stranám výkopu;_x000d_
c)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 Toto ustanovení neplatí pro objem hornin tř. 6 a 7._x000d_
3. Cenu nelze použít pro ztížení vykopávky v blízkosti podzemních vedení nebo výbušnin, u nichž je projektem zakázáno použít při vykopávce kovové nástroje nebo nářadí._x000d_
4.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5. Je-li vedení uloženo ve výkopišti tak, že se vykopávka v celém výše popsaném objemu nevykopává, např. blízko stěn nebo dna výkopu, oceňuje se ztížení vykopávky jen pro tu část objemu, v níž se ztížená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</t>
  </si>
  <si>
    <t>7*1,1*(1,5+1,5)*1,6</t>
  </si>
  <si>
    <t>6*1,1*(1+1)*0,8</t>
  </si>
  <si>
    <t>13</t>
  </si>
  <si>
    <t>132201202</t>
  </si>
  <si>
    <t>Hloubení zapažených i nezapažených rýh šířky přes 600 do 2 000 mm s urovnáním dna do předepsaného profilu a spádu v hornině tř. 3 přes 100 do 1 000 m3</t>
  </si>
  <si>
    <t>-924106502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</si>
  <si>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</si>
  <si>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56,5*1,1*1,9 "řad</t>
  </si>
  <si>
    <t>(5*4)*1,1*1,45 "podtlaková část přípojek</t>
  </si>
  <si>
    <t>(2*5,5)*1,1*1,45 "podtlaková část přípojek</t>
  </si>
  <si>
    <t>(6*2,5)*1,1*1,5 "gravitační část</t>
  </si>
  <si>
    <t>(2*2)*1,1*1,5 "gravitační část</t>
  </si>
  <si>
    <t>6*2*2*2,15 "SŠ2</t>
  </si>
  <si>
    <t>2,5*2,5*2,15 "SŠ3</t>
  </si>
  <si>
    <t>"odpočet povrchů</t>
  </si>
  <si>
    <t>"zámková dlažba</t>
  </si>
  <si>
    <t>-4*1,1*0,38</t>
  </si>
  <si>
    <t>-(1*4)*1,1*0,38 "podtlaková část přípojek</t>
  </si>
  <si>
    <t>-2*2*0,38 "SŠ2</t>
  </si>
  <si>
    <t>-(2,5)*1,1*0,2 "gravitační část</t>
  </si>
  <si>
    <t>"štěrková cesta</t>
  </si>
  <si>
    <t>-52,5*1,1*0,2</t>
  </si>
  <si>
    <t>-(5*4)*1,1*0,2 "podtlaková část přípojek</t>
  </si>
  <si>
    <t>-(2*5,5)*1,1*0,2 "podtlaková část přípojek</t>
  </si>
  <si>
    <t>-5*2*2*0,2 "SŠ2</t>
  </si>
  <si>
    <t>-2,5*2,5*0,2 "SŠ3</t>
  </si>
  <si>
    <t>"ornice</t>
  </si>
  <si>
    <t>-(4*2,5)*1,1*0,2 "gravitační část</t>
  </si>
  <si>
    <t>-(2*2)*1,1*0,2 "gravitační část</t>
  </si>
  <si>
    <t>14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</si>
  <si>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</si>
  <si>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</si>
  <si>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444532078</t>
  </si>
  <si>
    <t>Hl_rýh_celkem*0,5</t>
  </si>
  <si>
    <t>151101101</t>
  </si>
  <si>
    <t>Zřízení pažení a rozepření stěn rýh pro podzemní vedení pro všechny šířky rýhy příložné pro jakoukoliv mezerovitost, hloubky do 2 m</t>
  </si>
  <si>
    <t>-684786114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</si>
  <si>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</si>
  <si>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56,5*2*1,9 "řad</t>
  </si>
  <si>
    <t>(5*4)*2*1,45 "podtlaková část přípojek</t>
  </si>
  <si>
    <t>(2*5,5)*2*1,45 "podtlaková část přípojek</t>
  </si>
  <si>
    <t>(6*2,5)*2*1,5 "gravitační část</t>
  </si>
  <si>
    <t>(2*2)*2*1,5 "gravitační část</t>
  </si>
  <si>
    <t>2,5*2*2,15 "SŠ3</t>
  </si>
  <si>
    <t>16</t>
  </si>
  <si>
    <t>151101111</t>
  </si>
  <si>
    <t>Odstranění pažení a rozepření stěn rýh pro podzemní vedení s uložením materiálu na vzdálenost do 3 m od kraje výkopu příložné, hloubky do 2 m</t>
  </si>
  <si>
    <t>-682626480</t>
  </si>
  <si>
    <t>17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</si>
  <si>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</si>
  <si>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</si>
  <si>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-551208021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</si>
  <si>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</si>
  <si>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"procento je dáno Přílohou č.8, Tabulky II ceníku 800-1</t>
  </si>
  <si>
    <t>18</t>
  </si>
  <si>
    <t>162301101R</t>
  </si>
  <si>
    <t>Vodorovné přemístění výkopku nebo sypaniny po suchu na obvyklém dopravním prostředku, bez naložení výkopku, avšak se složením bez rozhrnutí z horniny tř. 1 až 4 na mezideponii</t>
  </si>
  <si>
    <t>125340823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</si>
  <si>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</si>
  <si>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19</t>
  </si>
  <si>
    <t>162701105R</t>
  </si>
  <si>
    <t>Vodorovné přemístění výkopku nebo sypaniny po suchu na obvyklém dopravním prostředku, bez naložení výkopku, avšak se složením bez rozhrnutí z horniny tř. 1 až 4 na skládku</t>
  </si>
  <si>
    <t>184558195</t>
  </si>
  <si>
    <t>20</t>
  </si>
  <si>
    <t>167101102</t>
  </si>
  <si>
    <t>Nakládání, skládání a překládání neulehlého výkopku nebo sypaniny nakládání, množství přes 100 m3, z hornin tř. 1 až 4</t>
  </si>
  <si>
    <t>1020788084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</si>
  <si>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</si>
  <si>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171201201</t>
  </si>
  <si>
    <t>Uložení sypaniny na skládky</t>
  </si>
  <si>
    <t>-277692548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</si>
  <si>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</si>
  <si>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22</t>
  </si>
  <si>
    <t>171201211</t>
  </si>
  <si>
    <t>Poplatek za uložení stavebního odpadu na skládce (skládkovné) zeminy a kameniva zatříděného do Katalogu odpadů pod kódem 170 504</t>
  </si>
  <si>
    <t>t</t>
  </si>
  <si>
    <t>-177757285</t>
  </si>
  <si>
    <t xml:space="preserve">Poznámka k souboru cen:_x000d_
1. Ceny uvedené v souboru cen lze po dohodě upravit podle místních podmínek._x000d_
</t>
  </si>
  <si>
    <t>"vytlačený objem SŠ</t>
  </si>
  <si>
    <t>6*(PI*0,55*0,55)*1,97 "SŠ2</t>
  </si>
  <si>
    <t>(PI*0,65*0,65)*1,97 "SŠ3</t>
  </si>
  <si>
    <t>74,853*1,6 'Přepočtené koeficientem množství</t>
  </si>
  <si>
    <t>23</t>
  </si>
  <si>
    <t>174101101</t>
  </si>
  <si>
    <t>Zásyp sypaninou z jakékoliv horniny s uložením výkopku ve vrstvách se zhutněním jam, šachet, rýh nebo kolem objektů v těchto vykopávkách</t>
  </si>
  <si>
    <t>4151321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</si>
  <si>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</si>
  <si>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-Lože</t>
  </si>
  <si>
    <t>-Obsyp</t>
  </si>
  <si>
    <t>-Pod_deska_SŠ</t>
  </si>
  <si>
    <t>"odpočet SŠ</t>
  </si>
  <si>
    <t>-6*(PI*0,55*0,55)*1,97 "SŠ2</t>
  </si>
  <si>
    <t>-(PI*0,65*0,65)*1,97 "SŠ3</t>
  </si>
  <si>
    <t>24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</si>
  <si>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</si>
  <si>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</si>
  <si>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-197313427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</si>
  <si>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</si>
  <si>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56,5*1,1*0,41 "řad</t>
  </si>
  <si>
    <t>(5*4)*1,1*0,39 "podtlaková část přípojek</t>
  </si>
  <si>
    <t>(2*5,5)*1,1*0,39 "podtlaková část přípojek</t>
  </si>
  <si>
    <t>(6*2,5)*1,1*0,46 "gravitační část</t>
  </si>
  <si>
    <t>(2*2)*1,1*0,46 "gravitační část</t>
  </si>
  <si>
    <t>Mezisoučet</t>
  </si>
  <si>
    <t>"odpočet potrubí</t>
  </si>
  <si>
    <t>-(PI*0,055*0,055)*56,5</t>
  </si>
  <si>
    <t>-(PI*0,045*0,045)*(5*4)</t>
  </si>
  <si>
    <t>-(PI*0,045*0,045)*(2*5,5)</t>
  </si>
  <si>
    <t>-(PI*0,08*0,08)*(6*2,5)</t>
  </si>
  <si>
    <t>-(PI*0,08*0,08)*(2*2)</t>
  </si>
  <si>
    <t>25</t>
  </si>
  <si>
    <t>M</t>
  </si>
  <si>
    <t>58337331</t>
  </si>
  <si>
    <t>štěrkopísek frakce 0/22</t>
  </si>
  <si>
    <t>651100178</t>
  </si>
  <si>
    <t>47,279*2 'Přepočtené koeficientem množství</t>
  </si>
  <si>
    <t>26</t>
  </si>
  <si>
    <t>181951102</t>
  </si>
  <si>
    <t>Úprava pláně vyrovnáním výškových rozdílů v hornině tř. 1 až 4 se zhutněním</t>
  </si>
  <si>
    <t>-1796978207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</si>
  <si>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</si>
  <si>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"úprava dna výkopu</t>
  </si>
  <si>
    <t>56,5*1,1 "řad</t>
  </si>
  <si>
    <t>(5*4)*1,1 "podtlaková část přípojek</t>
  </si>
  <si>
    <t>(2*5,5)*1,1 "podtlaková část přípojek</t>
  </si>
  <si>
    <t>(6*2,5)*1,1 "gravitační část</t>
  </si>
  <si>
    <t>(2*2)*1,1 "gravitační část</t>
  </si>
  <si>
    <t>Svislé a kompletní konstrukce</t>
  </si>
  <si>
    <t>27</t>
  </si>
  <si>
    <t>355341111</t>
  </si>
  <si>
    <t>Stokové žlaby z betonu tř. C 25/30 v otevřeném výkopu nebo stoce tětivy délky do 500 mm</t>
  </si>
  <si>
    <t>-1288470252</t>
  </si>
  <si>
    <t xml:space="preserve">Poznámka k souboru cen:_x000d_
1. V cenách jsou započteny i náklady na zatření povrchů žlabů ocelovým hladítkem. žlabů ocelovým hladítkem._x000d_
</t>
  </si>
  <si>
    <t>"kyneta v SŠ</t>
  </si>
  <si>
    <t>6*((PI*0,4*0,4)-(PI*0,2*0,2))*0,45 "SŠ2</t>
  </si>
  <si>
    <t>((PI*0,5*0,5)-(PI*0,2*0,2))*0,45 "SŠ3</t>
  </si>
  <si>
    <t>28</t>
  </si>
  <si>
    <t>382413111</t>
  </si>
  <si>
    <t>Osazení plastové jímky z polypropylenu PP na obetonování objemu 1000 l</t>
  </si>
  <si>
    <t>kus</t>
  </si>
  <si>
    <t>462147821</t>
  </si>
  <si>
    <t xml:space="preserve">Poznámka k souboru cen:_x000d_
1. V cenách nejsou započteny náklady na:_x000d_
a) dodávku jímky s víkem, vlezového kusu a vstupních otvorů pro potrubí, toto se oceňuje ve specifikaci,_x000d_
b) podkladní vrstvu ze štěrkopísku, která se oceňuje souborem cen 564 2.-11 Podklad ze štěrkopísku, části A 01 katalogu 822-1 Komunikace pozemní a letiště,_x000d_
c) betonovu základovou desku z betonu tř. C 12/15 min. tl. 150 mm, která se oceňuje souborem cen 452 3. Podkladní a zajišťovací konstrukce z betonu, části A 01 tohoto katalogu,_x000d_
d) napojení potrubních rozvodů,_x000d_
e) obetonování stěn jímky, toto se oceňuje cenami souboru cen 899 62-31 Obetonování potrubí nebo zdiva stok betonem prostým v otevřeném výkopu, části A 01 tohoto katalogu._x000d_
</t>
  </si>
  <si>
    <t>29</t>
  </si>
  <si>
    <t>56230010</t>
  </si>
  <si>
    <t>jímka plastová na obetonování 1x1x1m objem 1m3</t>
  </si>
  <si>
    <t>1741757876</t>
  </si>
  <si>
    <t>30</t>
  </si>
  <si>
    <t>382413112</t>
  </si>
  <si>
    <t>Osazení plastové jímky z polypropylenu PP na obetonování objemu 2000 l</t>
  </si>
  <si>
    <t>-402465220</t>
  </si>
  <si>
    <t>31</t>
  </si>
  <si>
    <t>56230011</t>
  </si>
  <si>
    <t>jímka plastová na obetonování 2x1x1m objem 2m3</t>
  </si>
  <si>
    <t>-725219874</t>
  </si>
  <si>
    <t>Vodorovné konstrukce</t>
  </si>
  <si>
    <t>32</t>
  </si>
  <si>
    <t>451573111</t>
  </si>
  <si>
    <t>Lože pod potrubí, stoky a drobné objekty v otevřeném výkopu z písku a štěrkopísku do 63 mm</t>
  </si>
  <si>
    <t>1971223268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</si>
  <si>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</si>
  <si>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56,5*1,1*0,1 "řad</t>
  </si>
  <si>
    <t>(5*4)*1,1*0,1 "podtlaková část přípojek</t>
  </si>
  <si>
    <t>(2*5,5)*1,1*0,1 "podtlaková část přípojek</t>
  </si>
  <si>
    <t>(6*2,5)*1,1*0,1 "gravitační část</t>
  </si>
  <si>
    <t>(2*2)*1,1*0,1 "gravitační část</t>
  </si>
  <si>
    <t>33</t>
  </si>
  <si>
    <t>452311141</t>
  </si>
  <si>
    <t>Podkladní a zajišťovací konstrukce z betonu prostého v otevřeném výkopu desky pod potrubí, stoky a drobné objekty z betonu tř. C 16/20</t>
  </si>
  <si>
    <t>1384660977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</si>
  <si>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</si>
  <si>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6*0,1*1,1*1,1 "SŠ2</t>
  </si>
  <si>
    <t>0,1*1,3*1,3 "SŠ3</t>
  </si>
  <si>
    <t>34</t>
  </si>
  <si>
    <t>452321151</t>
  </si>
  <si>
    <t>Podkladní a zajišťovací konstrukce z betonu železového v otevřeném výkopu desky pod potrubí, stoky a drobné objekty z betonu tř. C 20/25</t>
  </si>
  <si>
    <t>525038111</t>
  </si>
  <si>
    <t>"roznášecí deska SŠ</t>
  </si>
  <si>
    <t>6*((PI* 0,55*0,55)-(PI*0,3*0,3))*0,18 "SŠ2</t>
  </si>
  <si>
    <t>((PI*0,65*0,65)-(PI*0,3*0,3))*0,18 "SŠ3</t>
  </si>
  <si>
    <t>35</t>
  </si>
  <si>
    <t>452351101</t>
  </si>
  <si>
    <t>Bednění podkladních a zajišťovacích konstrukcí v otevřeném výkopu desek nebo sedlových loží pod potrubí, stoky a drobné objekty</t>
  </si>
  <si>
    <t>391354543</t>
  </si>
  <si>
    <t>6*(PI* 1,1*0,18) "SŠ2</t>
  </si>
  <si>
    <t>(PI*1,3*0,18) "SŠ3</t>
  </si>
  <si>
    <t>36</t>
  </si>
  <si>
    <t>452368211</t>
  </si>
  <si>
    <t>Výztuž podkladních desek, bloků nebo pražců v otevřeném výkopu ze svařovaných sítí typu Kari</t>
  </si>
  <si>
    <t>1477590135</t>
  </si>
  <si>
    <t>6*((PI* 0,55*0,55)-(PI*0,3*0,3))*0,008*2 "SŠ2</t>
  </si>
  <si>
    <t>((PI*0,65*0,65)-(PI*0,3*0,3))*0,008*2 "SŠ3</t>
  </si>
  <si>
    <t>0,081*1,1 'Přepočtené koeficientem množství</t>
  </si>
  <si>
    <t>Trubní vedení</t>
  </si>
  <si>
    <t>37</t>
  </si>
  <si>
    <t>871241101</t>
  </si>
  <si>
    <t>Montáž vodovodního potrubí z plastů v otevřeném výkopu z tvrdého PVC s integrovaným těsněnim SDR 11/PN10 D 90 x 4,3 mm</t>
  </si>
  <si>
    <t>1316866248</t>
  </si>
  <si>
    <t xml:space="preserve">Poznámka k souboru cen:_x000d_
1. V cenách potrubí nejsou započteny náklady na:_x000d_
a) dodání potrubí; potrubí se oceňuje ve specifikaci; ztratné lze dohodnout u trub polyetylénových ve výši 1,5 %; u trub z tvrdého PVC ve výši 3 %,_x000d_
b) dodání tvarovek; tvarovky se oceňují ve specifikaci._x000d_
2. Ceny -2111 jsou určeny i pro plošné kolektory primárních okruhů tepelných čerpadel._x000d_
</t>
  </si>
  <si>
    <t>38</t>
  </si>
  <si>
    <t>28610001</t>
  </si>
  <si>
    <t>trubka tlaková hrdlovaná vodovodní PVC dl 6m DN 80</t>
  </si>
  <si>
    <t>1618713676</t>
  </si>
  <si>
    <t>31*1,03 'Přepočtené koeficientem množství</t>
  </si>
  <si>
    <t>39</t>
  </si>
  <si>
    <t>871263121</t>
  </si>
  <si>
    <t>Montáž kanalizačního potrubí z plastů z tvrdého PVC těsněných gumovým kroužkem v otevřeném výkopu ve sklonu do 20 % DN 110</t>
  </si>
  <si>
    <t>-566960256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</si>
  <si>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</si>
  <si>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56</t>
  </si>
  <si>
    <t>1,9 "vývod do inspekční šachty</t>
  </si>
  <si>
    <t>40</t>
  </si>
  <si>
    <t>28610002</t>
  </si>
  <si>
    <t>trubka tlaková hrdlovaná vodovodní PVC dl 6m DN 100</t>
  </si>
  <si>
    <t>999946443</t>
  </si>
  <si>
    <t>57,9*1,03 'Přepočtené koeficientem množství</t>
  </si>
  <si>
    <t>41</t>
  </si>
  <si>
    <t>871313121</t>
  </si>
  <si>
    <t>Montáž kanalizačního potrubí z plastů z tvrdého PVC těsněných gumovým kroužkem v otevřeném výkopu ve sklonu do 20 % DN 160</t>
  </si>
  <si>
    <t>-1749029616</t>
  </si>
  <si>
    <t>42</t>
  </si>
  <si>
    <t>28611165</t>
  </si>
  <si>
    <t>trubka kanalizační PVC DN 160x3000 mm SN 8</t>
  </si>
  <si>
    <t>-418398129</t>
  </si>
  <si>
    <t>19*1,03 'Přepočtené koeficientem množství</t>
  </si>
  <si>
    <t>43</t>
  </si>
  <si>
    <t>877265211</t>
  </si>
  <si>
    <t>Montáž tvarovek na kanalizačním potrubí z trub z plastu z tvrdého PVC nebo z polypropylenu v otevřeném výkopu jednoosých DN 110</t>
  </si>
  <si>
    <t>1117063545</t>
  </si>
  <si>
    <t xml:space="preserve">Poznámka k souboru cen:_x000d_
1. V cenách nejsou započteny náklady na dodání tvarovek. Tvarovky se oceňují ve ve specifikaci._x000d_
</t>
  </si>
  <si>
    <t>"koleno 45</t>
  </si>
  <si>
    <t>"oblouk 90</t>
  </si>
  <si>
    <t>"oblouk 110</t>
  </si>
  <si>
    <t>44</t>
  </si>
  <si>
    <t>28610013R</t>
  </si>
  <si>
    <t xml:space="preserve">TL.KOLENO  90mm 45° LS  S</t>
  </si>
  <si>
    <t>-2000030935</t>
  </si>
  <si>
    <t>45</t>
  </si>
  <si>
    <t>28610012R</t>
  </si>
  <si>
    <t xml:space="preserve">TL.KOLENO DLOUHÉ 110mm 90° LS  D</t>
  </si>
  <si>
    <t>147086746</t>
  </si>
  <si>
    <t>46</t>
  </si>
  <si>
    <t>28610011R</t>
  </si>
  <si>
    <t xml:space="preserve">TL.KOLENO DLOUHÉ  90mm 90° LS  D</t>
  </si>
  <si>
    <t>-1651336278</t>
  </si>
  <si>
    <t>47</t>
  </si>
  <si>
    <t>877315231</t>
  </si>
  <si>
    <t>Montáž tvarovek na kanalizačním potrubí z trub z plastu z tvrdého PVC nebo z polypropylenu v otevřeném výkopu víček DN 160</t>
  </si>
  <si>
    <t>-2138586783</t>
  </si>
  <si>
    <t>48</t>
  </si>
  <si>
    <t>28611722</t>
  </si>
  <si>
    <t>víčko kanalizace plastové KG DN 160</t>
  </si>
  <si>
    <t>-1762203336</t>
  </si>
  <si>
    <t>49</t>
  </si>
  <si>
    <t>877355122</t>
  </si>
  <si>
    <t>Montáž nalepovací odbočné tvarovky na potrubí z kanalizačních trub z PVC DN 200</t>
  </si>
  <si>
    <t>-55691843</t>
  </si>
  <si>
    <t xml:space="preserve">Poznámka k souboru cen:_x000d_
1. V cenách montáže nalepovací odbočné tvarovky nejsou započteny náklady na dodání nalepovacích tvarovek a těsnících kroužků. Tyto náklady se oceňují ve specifikaci._x000d_
</t>
  </si>
  <si>
    <t>50</t>
  </si>
  <si>
    <t>2862010R</t>
  </si>
  <si>
    <t xml:space="preserve">TL.T-KUS 110x 90mm 45° PN10  D</t>
  </si>
  <si>
    <t>213951049</t>
  </si>
  <si>
    <t>51</t>
  </si>
  <si>
    <t>892312121</t>
  </si>
  <si>
    <t>Tlakové zkoušky vzduchem těsnícími vaky ucpávkovými DN 150</t>
  </si>
  <si>
    <t>úsek</t>
  </si>
  <si>
    <t>-547666993</t>
  </si>
  <si>
    <t xml:space="preserve">Poznámka k souboru cen:_x000d_
1. Ceny zkoušek jsou vztaženy na úsek stoky mezi dvěma šachtami bez ohledu na druh potrubí._x000d_
2. V cenách jsou započteny i náklady na:_x000d_
a) montáž a demontáž těsnících vaků pro zabezpečení konců zkoušeného úseku potrubí, naplnění a vypuštění vzduchu zkoušeného úseku stoky,_x000d_
b) vystavení zkušebního protokolu._x000d_
3. V cenách nejsou započteny náklady na:_x000d_
a) utěsnění kanalizačních přípojek._x000d_
b) zkoušky vstupních a revizních šachet._x000d_
</t>
  </si>
  <si>
    <t>1 "podtlakový řad</t>
  </si>
  <si>
    <t>7 "podtlakové přípojky</t>
  </si>
  <si>
    <t>8 "gravitační přípojky</t>
  </si>
  <si>
    <t>52</t>
  </si>
  <si>
    <t>899104112</t>
  </si>
  <si>
    <t>Osazení poklopů litinových a ocelových včetně rámů pro třídu zatížení D400, E600</t>
  </si>
  <si>
    <t>2104468694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</si>
  <si>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</si>
  <si>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53</t>
  </si>
  <si>
    <t>55241017</t>
  </si>
  <si>
    <t>poklop šachtový litinový kruhový DN 600 bez ventilace tř D 400 pro běžný provoz</t>
  </si>
  <si>
    <t>788848455</t>
  </si>
  <si>
    <t>54</t>
  </si>
  <si>
    <t>899401112</t>
  </si>
  <si>
    <t>Osazení poklopů litinových šoupátkových</t>
  </si>
  <si>
    <t>2075098565</t>
  </si>
  <si>
    <t xml:space="preserve">Poznámka k souboru cen:_x000d_
1. V cenách osazení poklopů jsou započteny i náklady na jejich podezdění._x000d_
2. V cenách nejsou započteny náklady na dodání poklopů; tyto se oceňují ve specifikaci. Ztratné se nestanoví._x000d_
</t>
  </si>
  <si>
    <t>"inspekční šachta</t>
  </si>
  <si>
    <t>55</t>
  </si>
  <si>
    <t>42291352</t>
  </si>
  <si>
    <t>poklop litinový šoupátkový pro zemní soupravy osazení do terénu a do vozovky</t>
  </si>
  <si>
    <t>837875038</t>
  </si>
  <si>
    <t>56230636</t>
  </si>
  <si>
    <t>deska podkladová uličního poklopu plastového ventilkového a šoupatového</t>
  </si>
  <si>
    <t>582053996</t>
  </si>
  <si>
    <t>57</t>
  </si>
  <si>
    <t>899500100R</t>
  </si>
  <si>
    <t>Ventil Airvac 2" včetně příslušenství a nasávacího potrubí</t>
  </si>
  <si>
    <t>172836130</t>
  </si>
  <si>
    <t>58</t>
  </si>
  <si>
    <t>899500110R</t>
  </si>
  <si>
    <t>Ventil Airvac 3" včetně příslušenství a nasávacího potrubí</t>
  </si>
  <si>
    <t>-1059308560</t>
  </si>
  <si>
    <t>59</t>
  </si>
  <si>
    <t>899620141</t>
  </si>
  <si>
    <t>Obetonování plastových šachet z polypropylenu betonem prostým v otevřeném výkopu, beton tř. C 20/25</t>
  </si>
  <si>
    <t>2109156972</t>
  </si>
  <si>
    <t>6*(PI*1,1*0,15)*1,79 "SŠ2</t>
  </si>
  <si>
    <t>(PI*1,3*0,15)*1,79 "SŠ3</t>
  </si>
  <si>
    <t>60</t>
  </si>
  <si>
    <t>899640112</t>
  </si>
  <si>
    <t>Bednění pro obetonování plastových šachet v otevřeném výkopu kruhových</t>
  </si>
  <si>
    <t>-1117220531</t>
  </si>
  <si>
    <t>6*(PI*1,1)*1,79 "SŠ2</t>
  </si>
  <si>
    <t>(PI*1,3)*1,79 "SŠ3</t>
  </si>
  <si>
    <t>61</t>
  </si>
  <si>
    <t>899712111</t>
  </si>
  <si>
    <t>Orientační tabulky na vodovodních a kanalizačních řadech na zdivu</t>
  </si>
  <si>
    <t>-741921198</t>
  </si>
  <si>
    <t xml:space="preserve">Poznámka k souboru cen:_x000d_
1. V cenách jsou započteny náklady na dodání a připevnění tabulky._x000d_
2. V ceně -3111 jsou započteny i náklady na osazení sloupků._x000d_
3. V ceně -3111 nejsou započteny náklady na zemní práce a na dodání sloupků (betonových nebo ocelových s betonovými patkami); sloupky se oceňují ve specifikaci._x000d_
</t>
  </si>
  <si>
    <t>62</t>
  </si>
  <si>
    <t>899721111</t>
  </si>
  <si>
    <t>Signalizační vodič na potrubí DN do 150 mm</t>
  </si>
  <si>
    <t>-746072937</t>
  </si>
  <si>
    <t>31 "podtlakové přípojky</t>
  </si>
  <si>
    <t>56+1,9 "podtlakový řad</t>
  </si>
  <si>
    <t>63</t>
  </si>
  <si>
    <t>899722112</t>
  </si>
  <si>
    <t>Krytí potrubí z plastů výstražnou fólií z PVC šířky 25 cm</t>
  </si>
  <si>
    <t>1198412870</t>
  </si>
  <si>
    <t>56 "podtlakový řad</t>
  </si>
  <si>
    <t>19 "gravitační přípojky</t>
  </si>
  <si>
    <t>997</t>
  </si>
  <si>
    <t>Přesun sutě</t>
  </si>
  <si>
    <t>64</t>
  </si>
  <si>
    <t>997221551</t>
  </si>
  <si>
    <t>Vodorovná doprava suti bez naložení, ale se složením a s hrubým urovnáním ze sypkých materiálů, na skládku</t>
  </si>
  <si>
    <t>686510207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</si>
  <si>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</si>
  <si>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9,373+53,724+2,066</t>
  </si>
  <si>
    <t>65</t>
  </si>
  <si>
    <t>997221571</t>
  </si>
  <si>
    <t>Vodorovná doprava vybouraných hmot bez naložení, ale se složením a s hrubým urovnáním na palety vzdálenost do areálu technických služeb</t>
  </si>
  <si>
    <t>874777177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</si>
  <si>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</si>
  <si>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9,534</t>
  </si>
  <si>
    <t>66</t>
  </si>
  <si>
    <t>997221815</t>
  </si>
  <si>
    <t>Poplatek za uložení stavebního odpadu na skládce (skládkovné) z prostého betonu zatříděného do Katalogu odpadů pod kódem 170 101</t>
  </si>
  <si>
    <t>-499607007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</si>
  <si>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</si>
  <si>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2,066</t>
  </si>
  <si>
    <t>67</t>
  </si>
  <si>
    <t>997221855</t>
  </si>
  <si>
    <t>-1069197711</t>
  </si>
  <si>
    <t>9,373+53,724</t>
  </si>
  <si>
    <t>998</t>
  </si>
  <si>
    <t>Přesun hmot</t>
  </si>
  <si>
    <t>68</t>
  </si>
  <si>
    <t>998276101</t>
  </si>
  <si>
    <t>Přesun hmot pro trubní vedení hloubené z trub z plastických hmot nebo sklolaminátových pro vodovody nebo kanalizace v otevřeném výkopu dopravní vzdálenost do 15 m</t>
  </si>
  <si>
    <t>995990182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</si>
  <si>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</si>
  <si>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69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</si>
  <si>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</si>
  <si>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</si>
  <si>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-592652030</t>
  </si>
  <si>
    <t>Ornice</t>
  </si>
  <si>
    <t>65,94</t>
  </si>
  <si>
    <t>Hl_odkop</t>
  </si>
  <si>
    <t>327,452</t>
  </si>
  <si>
    <t>Drenáž</t>
  </si>
  <si>
    <t>31,94</t>
  </si>
  <si>
    <t>02 - Prodloužení komunikace</t>
  </si>
  <si>
    <t xml:space="preserve">    2 - Zakládání</t>
  </si>
  <si>
    <t xml:space="preserve">    5 - Komunikace pozemní</t>
  </si>
  <si>
    <t xml:space="preserve">    9 - Ostatní konstrukce a práce, bourání</t>
  </si>
  <si>
    <t>-350784062</t>
  </si>
  <si>
    <t>"DVZ - D1_Technicka_zprava, C4_Situace_komunikace, D2.1_Podelny_profil_komunikace, D2.3_Vz_pricne_rezy_komunikace, D2.4</t>
  </si>
  <si>
    <t>18*8,08</t>
  </si>
  <si>
    <t>-4*8,08 "plocha v kanalizaci</t>
  </si>
  <si>
    <t>228551414</t>
  </si>
  <si>
    <t>-4*8,08</t>
  </si>
  <si>
    <t>1359292936</t>
  </si>
  <si>
    <t>(159,6-18)*5</t>
  </si>
  <si>
    <t>"odpočet plochy ze stoky</t>
  </si>
  <si>
    <t>-52,5*1,1</t>
  </si>
  <si>
    <t>-5*4*1,1</t>
  </si>
  <si>
    <t>-5,5*2*1,1</t>
  </si>
  <si>
    <t>-6*(2*2) "SŠ2</t>
  </si>
  <si>
    <t>-2,5*2,5 "SŠ3</t>
  </si>
  <si>
    <t>960663435</t>
  </si>
  <si>
    <t>18+8,08+8,08</t>
  </si>
  <si>
    <t>-8,08 " odpočet z kanalizace KP7</t>
  </si>
  <si>
    <t>-1293268480</t>
  </si>
  <si>
    <t>159,6*1,5*0,15</t>
  </si>
  <si>
    <t>85*0,6*0,15</t>
  </si>
  <si>
    <t>74,6*2*0,15</t>
  </si>
  <si>
    <t>122201102</t>
  </si>
  <si>
    <t>Odkopávky a prokopávky nezapažené s přehozením výkopku na vzdálenost do 3 m nebo s naložením na dopravní prostředek v hornině tř. 3 přes 100 do 1 000 m3</t>
  </si>
  <si>
    <t>-1232785993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</si>
  <si>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</si>
  <si>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159,6*4,7*0,42</t>
  </si>
  <si>
    <t>4*4*1,5*0,42 "vjezdy</t>
  </si>
  <si>
    <t>1*1,5*0,42 "vchod</t>
  </si>
  <si>
    <t>"Odpočet zámkové dlažby</t>
  </si>
  <si>
    <t>-18*4,7*0,28</t>
  </si>
  <si>
    <t>"Odpočet štěrku</t>
  </si>
  <si>
    <t>-(159,6-18)*4,7*0,3</t>
  </si>
  <si>
    <t>"výměna aktivní zóny</t>
  </si>
  <si>
    <t>159,6*4,7*0,3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</si>
  <si>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</si>
  <si>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</si>
  <si>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-1233252194</t>
  </si>
  <si>
    <t>Hl_odkop*0,5</t>
  </si>
  <si>
    <t>131201101</t>
  </si>
  <si>
    <t>Hloubení nezapažených jam a zářezů s urovnáním dna do předepsaného profilu a spádu v hornině tř. 3 do 100 m3</t>
  </si>
  <si>
    <t>797577956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</si>
  <si>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</si>
  <si>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2*2*2</t>
  </si>
  <si>
    <t>159,6*0,5*0,3</t>
  </si>
  <si>
    <t>1521014827</t>
  </si>
  <si>
    <t>"tam a zpět</t>
  </si>
  <si>
    <t>65,94*2 'Přepočtené koeficientem množství</t>
  </si>
  <si>
    <t>-349659958</t>
  </si>
  <si>
    <t>Hl_odkop+Drenáž</t>
  </si>
  <si>
    <t>167101101</t>
  </si>
  <si>
    <t>Nakládání, skládání a překládání neulehlého výkopku nebo sypaniny nakládání, množství do 100 m3, z hornin tř. 1 až 4</t>
  </si>
  <si>
    <t>877389423</t>
  </si>
  <si>
    <t>1333044573</t>
  </si>
  <si>
    <t>-995275391</t>
  </si>
  <si>
    <t>359,392*1,6 'Přepočtené koeficientem množství</t>
  </si>
  <si>
    <t>-592485372</t>
  </si>
  <si>
    <t>58344197</t>
  </si>
  <si>
    <t>štěrkodrť frakce 0/63</t>
  </si>
  <si>
    <t>-121627352</t>
  </si>
  <si>
    <t>225,036*2 'Přepočtené koeficientem množství</t>
  </si>
  <si>
    <t>181301102</t>
  </si>
  <si>
    <t>Rozprostření a urovnání ornice v rovině nebo ve svahu sklonu do 1:5 při souvislé ploše do 500 m2, tl. vrstvy přes 100 do 150 mm</t>
  </si>
  <si>
    <t>1510603265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</si>
  <si>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</si>
  <si>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Ornice/0,15</t>
  </si>
  <si>
    <t>181411121</t>
  </si>
  <si>
    <t>Založení trávníku na půdě předem připravené plochy do 1000 m2 výsevem včetně utažení lučního v rovině nebo na svahu do 1:5</t>
  </si>
  <si>
    <t>-1854326547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</si>
  <si>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</si>
  <si>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00572100</t>
  </si>
  <si>
    <t>osivo jetelotráva intenzivní víceletá</t>
  </si>
  <si>
    <t>kg</t>
  </si>
  <si>
    <t>215168472</t>
  </si>
  <si>
    <t>439,6*0,015 'Přepočtené koeficientem množství</t>
  </si>
  <si>
    <t>-512621006</t>
  </si>
  <si>
    <t>159,6*4,7</t>
  </si>
  <si>
    <t>Zakládání</t>
  </si>
  <si>
    <t>211521111</t>
  </si>
  <si>
    <t>Výplň kamenivem do rýh odvodňovacích žeber nebo trativodů bez zhutnění, s úpravou povrchu výplně kamenivem hrubým drceným frakce 63 až 125 mm</t>
  </si>
  <si>
    <t>-34877938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</si>
  <si>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</si>
  <si>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</si>
  <si>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</si>
  <si>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-1532266925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</si>
  <si>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</si>
  <si>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(2*2)*4+2*2</t>
  </si>
  <si>
    <t>69311006</t>
  </si>
  <si>
    <t>geotextilie tkaná separační, filtrační, výztužná PP pevnost v tahu 15kN/m</t>
  </si>
  <si>
    <t>5605260</t>
  </si>
  <si>
    <t>20*1,15 'Přepočtené koeficientem množství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</si>
  <si>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</si>
  <si>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</si>
  <si>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-1664845957</t>
  </si>
  <si>
    <t>159,6</t>
  </si>
  <si>
    <t>Komunikace pozemní</t>
  </si>
  <si>
    <t>564861111</t>
  </si>
  <si>
    <t>Podklad ze štěrkodrti ŠD s rozprostřením a zhutněním, po zhutnění tl. 200 mm</t>
  </si>
  <si>
    <t>-1406532186</t>
  </si>
  <si>
    <t>564871116</t>
  </si>
  <si>
    <t>Podklad ze štěrkodrti ŠD s rozprostřením a zhutněním, po zhutnění tl. 300 mm</t>
  </si>
  <si>
    <t>-255220290</t>
  </si>
  <si>
    <t>4*4*1,5 "vjezdy</t>
  </si>
  <si>
    <t>1*1,5 "vchod</t>
  </si>
  <si>
    <t>565145121</t>
  </si>
  <si>
    <t>Asfaltový beton vrstva podkladní ACP 16 (obalované kamenivo střednězrnné - OKS) s rozprostřením a zhutněním v pruhu šířky přes 3 m, po zhutnění tl. 60 mm</t>
  </si>
  <si>
    <t>-249834962</t>
  </si>
  <si>
    <t xml:space="preserve">Poznámka k souboru cen:_x000d_
1. ČSN EN 13108-1 připouští pro ACP 16 pouze tl. 50 až 80 mm._x000d_
</t>
  </si>
  <si>
    <t>159,6*4,5</t>
  </si>
  <si>
    <t>567122111</t>
  </si>
  <si>
    <t>Podklad ze směsi stmelené cementem SC bez dilatačních spár, s rozprostřením a zhutněním SC C 8/10 (KSC I), po zhutnění tl. 120 mm</t>
  </si>
  <si>
    <t>189081331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</si>
  <si>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</si>
  <si>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573191111</t>
  </si>
  <si>
    <t>Postřik infiltrační kationaktivní emulzí v množství 1,00 kg/m2</t>
  </si>
  <si>
    <t>913232836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</si>
  <si>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</si>
  <si>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573211106</t>
  </si>
  <si>
    <t>Postřik spojovací PS bez posypu kamenivem z asfaltu silničního, v množství 0,20 kg/m2</t>
  </si>
  <si>
    <t>-463526320</t>
  </si>
  <si>
    <t>573231106</t>
  </si>
  <si>
    <t>Postřik spojovací PS bez posypu kamenivem ze silniční emulze, v množství 0,30 kg/m2</t>
  </si>
  <si>
    <t>1288644665</t>
  </si>
  <si>
    <t>577134121</t>
  </si>
  <si>
    <t>Asfaltový beton vrstva obrusná ACO 11 (ABS) s rozprostřením a se zhutněním z nemodifikovaného asfaltu v pruhu šířky přes 3 m tř. I, po zhutnění tl. 40 mm</t>
  </si>
  <si>
    <t>-130653628</t>
  </si>
  <si>
    <t xml:space="preserve">Poznámka k souboru cen:_x000d_
1. ČSN EN 13108-1 připouští pro ACO 11 pouze tl. 35 až 50 mm._x000d_
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</si>
  <si>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</si>
  <si>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</si>
  <si>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1031339966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</si>
  <si>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</si>
  <si>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59245013</t>
  </si>
  <si>
    <t>dlažba zámková tvaru I 200x165x80mm přírodní</t>
  </si>
  <si>
    <t>1316114360</t>
  </si>
  <si>
    <t>25,5*1,03 'Přepočtené koeficientem množství</t>
  </si>
  <si>
    <t>Ostatní konstrukce a práce, bourání</t>
  </si>
  <si>
    <t>916131212</t>
  </si>
  <si>
    <t>Osazení silničního obrubníku betonového se zřízením lože, s vyplněním a zatřením spár cementovou maltou stojatého bez boční opěry, do lože z betonu prostého</t>
  </si>
  <si>
    <t>-493166822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</si>
  <si>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</si>
  <si>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159,6*2+4,5</t>
  </si>
  <si>
    <t>59217017</t>
  </si>
  <si>
    <t>obrubník betonový chodníkový 1000x100x250mm</t>
  </si>
  <si>
    <t>890300635</t>
  </si>
  <si>
    <t>323,7*1,01 'Přepočtené koeficientem množství</t>
  </si>
  <si>
    <t>919731121</t>
  </si>
  <si>
    <t>Zarovnání styčné plochy podkladu nebo krytu podél vybourané části komunikace nebo zpevněné plochy živičné tl. do 50 mm</t>
  </si>
  <si>
    <t>-1274323490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</si>
  <si>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</si>
  <si>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4,5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</si>
  <si>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</si>
  <si>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</si>
  <si>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-1658826412</t>
  </si>
  <si>
    <t xml:space="preserve">Poznámka k souboru cen:_x000d_
1. V cenách jsou započteny i náklady na vyčištění spár, na impregnaci a zalití spár včetně dodání hmot._x000d_
</t>
  </si>
  <si>
    <t>-487820728</t>
  </si>
  <si>
    <t>32,805+257,796+5,346</t>
  </si>
  <si>
    <t>30615358</t>
  </si>
  <si>
    <t>33,37</t>
  </si>
  <si>
    <t>-624882015</t>
  </si>
  <si>
    <t>5,346</t>
  </si>
  <si>
    <t>1049987307</t>
  </si>
  <si>
    <t>32,805+257,796</t>
  </si>
  <si>
    <t>998225111</t>
  </si>
  <si>
    <t>Přesun hmot pro komunikace s krytem z kameniva, monolitickým betonovým nebo živičným dopravní vzdálenost do 200 m jakékoliv délky objektu</t>
  </si>
  <si>
    <t>1071258518</t>
  </si>
  <si>
    <t xml:space="preserve">Poznámka k souboru cen:_x000d_
1. Ceny lze použít i pro plochy letišť s krytem monolitickým betonovým nebo živičným._x000d_
</t>
  </si>
  <si>
    <t>03 - Rekonstrukce a prodloužení veřejného osvětlení</t>
  </si>
  <si>
    <t>M - Práce a dodávky M</t>
  </si>
  <si>
    <t xml:space="preserve">    21-M - Elektromontáže</t>
  </si>
  <si>
    <t xml:space="preserve">    46-M - Zemní práce při extr.mont.pracích</t>
  </si>
  <si>
    <t>130901121</t>
  </si>
  <si>
    <t>Bourání konstrukcí v hloubených vykopávkách s přemístěním suti na hromady na vzdálenost do 20 m nebo s naložením na dopravní prostředek ručně z betonu prostého neprokládaného</t>
  </si>
  <si>
    <t>-241630177</t>
  </si>
  <si>
    <t xml:space="preserve">Poznámka k souboru cen:_x000d_
1. Ceny jsou určeny pouze pro bourání konstrukcí ze zdiva nebo z betonu ve výkopišti při provádění zemních prací, jsou-li zdivo nebo beton obklopeny horninou nebo sypaninou tak, že k nim bez vykopávky není přístup._x000d_
2. Ceny lze použít i pro bourání konstrukcí při vykopávkách zářezů._x000d_
3. Ceny nelze použít pro bourání konstrukcí_x000d_
a) na suchu ze zdiva nebo z betonu jako samostatnou stavební práci, i když jsou bourané konstrukce pod úrovní terénu, jako např. zdi, stropy a klenby v suterénu,_x000d_
b) pod vodou.; toto bourání se oceňuje individuálně._x000d_
4. Svislé, příp. vodorovné přemístění materiálu z rozbouraných konstrukcí ve výkopišti se oceňuje jako přemístění výkopku z hornin 5 až 7 cenami souboru cen 161 10-11 Svislé přemístění výkopku, příp. 162 . 0-1 . Vodorovné přemístění výkopku se složením, ale bez naložení a rozprostření._x000d_
5. Objem vybouraného materiálu pro přemístění se rovná objemu konstrukcí před rozbouráním._x000d_
</t>
  </si>
  <si>
    <t xml:space="preserve">"DVZ - D1_Technicka_zprava, C5_Situace_VO, D3.1_Vz_rez_ulozeni_kabelu_VO, D3.2_Sloup_VO, </t>
  </si>
  <si>
    <t>"patky stávajících stožárů</t>
  </si>
  <si>
    <t>(0,5*0,5*0,8)*2</t>
  </si>
  <si>
    <t>997013801</t>
  </si>
  <si>
    <t>216535136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</si>
  <si>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</si>
  <si>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"DVZ - D1_Technicka_zprava, C5_Situace_VO, C4_Situace_komunikace, D3.1_Pricny_rez_ulozeni_kabelu_VO, D3.2_Sloup_VO</t>
  </si>
  <si>
    <t>(0,5*0,5*0,8)*2*2,2</t>
  </si>
  <si>
    <t>Práce a dodávky M</t>
  </si>
  <si>
    <t>21-M</t>
  </si>
  <si>
    <t>Elektromontáže</t>
  </si>
  <si>
    <t>210102306</t>
  </si>
  <si>
    <t>Propojení kabelů nebo vodičů spojkou do 1 kV typ kabelů silových kabelů celoplastových, typ (4x10 až 16)</t>
  </si>
  <si>
    <t>-1992440016</t>
  </si>
  <si>
    <t>210202013</t>
  </si>
  <si>
    <t>Montáž svítidel výbojkových se zapojením vodičů průmyslových nebo venkovních na výložník</t>
  </si>
  <si>
    <t>1688347150</t>
  </si>
  <si>
    <t>34760409</t>
  </si>
  <si>
    <t>1x16 LEDs 500mA WW</t>
  </si>
  <si>
    <t>128</t>
  </si>
  <si>
    <t>1109367884</t>
  </si>
  <si>
    <t>210204011</t>
  </si>
  <si>
    <t>Montáž stožárů osvětlení, bez zemních prací ocelových samostatně stojících, délky do 12 m</t>
  </si>
  <si>
    <t>909004342</t>
  </si>
  <si>
    <t>30012001R</t>
  </si>
  <si>
    <t>UZM uliční třístupňový stožár bezpaticový, žárově zinkovaný</t>
  </si>
  <si>
    <t>256</t>
  </si>
  <si>
    <t>1675952402</t>
  </si>
  <si>
    <t>210204103</t>
  </si>
  <si>
    <t>Montáž výložníků osvětlení jednoramenných sloupových, hmotnosti do 35 kg</t>
  </si>
  <si>
    <t>658866041</t>
  </si>
  <si>
    <t>30012002R</t>
  </si>
  <si>
    <t>UZA sloupový výložník, žárové zinkovaný</t>
  </si>
  <si>
    <t>1380368203</t>
  </si>
  <si>
    <t>210204202</t>
  </si>
  <si>
    <t>Montáž elektrovýzbroje stožárů osvětlení 2 okruhy</t>
  </si>
  <si>
    <t>1460854317</t>
  </si>
  <si>
    <t>40010001R</t>
  </si>
  <si>
    <t>EBT SV 9.16.4 … stožárová výzbroj, jeden nosič pojistek 5x20</t>
  </si>
  <si>
    <t>1831418723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</si>
  <si>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</si>
  <si>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</si>
  <si>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1289158355</t>
  </si>
  <si>
    <t>"vytažení ke sloupu 1,5m. sloupy v úseku 2x - smyčka</t>
  </si>
  <si>
    <t>(192,8+230,2)+(1,5*2)*13+1,5*2</t>
  </si>
  <si>
    <t>35441073</t>
  </si>
  <si>
    <t>drát D 10mm FeZn</t>
  </si>
  <si>
    <t>-2081508000</t>
  </si>
  <si>
    <t>((192,8+230,2)+(1,5*2)*13+1,5*2)*0,62</t>
  </si>
  <si>
    <t>35441860</t>
  </si>
  <si>
    <t>svorka FeZn k jímací tyči - 4 šrouby</t>
  </si>
  <si>
    <t>822662947</t>
  </si>
  <si>
    <t>13*2+1+1</t>
  </si>
  <si>
    <t>210280001</t>
  </si>
  <si>
    <t>Zkoušky a prohlídky elektrických rozvodů a zařízení celková prohlídka, zkoušení, měření a vyhotovení revizní zprávy pro objem montážních prací do 100 tisíc Kč</t>
  </si>
  <si>
    <t>1454085284</t>
  </si>
  <si>
    <t xml:space="preserve">Poznámka k souboru cen:_x000d_
1. Ceny -0001 až -0010 jsou určeny pro objem montážních prací včetně nákladů na nosný a podružný materiál._x000d_
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</si>
  <si>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</si>
  <si>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</si>
  <si>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1314706485</t>
  </si>
  <si>
    <t>210280221</t>
  </si>
  <si>
    <t>Měření zemních odporů zemnící sítě délky pásku do 100 m</t>
  </si>
  <si>
    <t>-1408656295</t>
  </si>
  <si>
    <t>210280351</t>
  </si>
  <si>
    <t>Zkoušky vodičů a kabelů izolačních kabelů silových do 1 kV, počtu a průřezu žil do 4x25 mm2</t>
  </si>
  <si>
    <t>272668222</t>
  </si>
  <si>
    <t>"smyčky</t>
  </si>
  <si>
    <t>210280712</t>
  </si>
  <si>
    <t>Zkoušky a prohlídky osvětlovacího zařízení měření intenzity osvětlení</t>
  </si>
  <si>
    <t>soubor</t>
  </si>
  <si>
    <t>-1532542611</t>
  </si>
  <si>
    <t>210812035</t>
  </si>
  <si>
    <t>Montáž izolovaných kabelů měděných do 1 kV bez ukončení plných a kulatých (CYKY, CHKE-R,...) uložených volně nebo v liště počtu a průřezu žil 4x16 mm2</t>
  </si>
  <si>
    <t>-1290643151</t>
  </si>
  <si>
    <t>34111080</t>
  </si>
  <si>
    <t>kabel silový s Cu jádrem 1 kV 4x16mm2</t>
  </si>
  <si>
    <t>975504625</t>
  </si>
  <si>
    <t>465*1,15 'Přepočtené koeficientem množství</t>
  </si>
  <si>
    <t>21099001R</t>
  </si>
  <si>
    <t>Demontáž stávajících stožáru osvětlení včetně výložníků a světla, naložení a odvoz do areálu technických služeb</t>
  </si>
  <si>
    <t>-1478159485</t>
  </si>
  <si>
    <t>21099002R</t>
  </si>
  <si>
    <t>Demontáž, odpojení stávajícího kabelu VO včetně likvidace na skládku</t>
  </si>
  <si>
    <t>-1463556526</t>
  </si>
  <si>
    <t>230,2+(1,5*2)*5</t>
  </si>
  <si>
    <t>46-M</t>
  </si>
  <si>
    <t>Zemní práce při extr.mont.pracích</t>
  </si>
  <si>
    <t>460010022</t>
  </si>
  <si>
    <t>Vytyčení trasy vedení kabelového (podzemního) podél silnice</t>
  </si>
  <si>
    <t>km</t>
  </si>
  <si>
    <t>-1603737095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</si>
  <si>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</si>
  <si>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0,423</t>
  </si>
  <si>
    <t>460080033</t>
  </si>
  <si>
    <t>Základové konstrukce základ bez bednění do rostlé zeminy z monolitického železobetonu bez výztuže tř. C 16/20</t>
  </si>
  <si>
    <t>1629402791</t>
  </si>
  <si>
    <t>"patky pro stožáry</t>
  </si>
  <si>
    <t>(0,5*0,5*0,8)*11</t>
  </si>
  <si>
    <t>460080042</t>
  </si>
  <si>
    <t>Základové konstrukce výztuž základové konstrukce z betonářské oceli 10505</t>
  </si>
  <si>
    <t>58348291</t>
  </si>
  <si>
    <t>"patky pro stožáry 60kg/m3</t>
  </si>
  <si>
    <t>(0,5*0,5*0,8)*11*0,05</t>
  </si>
  <si>
    <t>460150143</t>
  </si>
  <si>
    <t>Hloubení zapažených i nezapažených kabelových rýh ručně včetně urovnání dna s přemístěním výkopku do vzdálenosti 3 m od okraje jámy nebo naložením na dopravní prostředek šířky 35 cm, hloubky 60 cm, v hornině třídy 3</t>
  </si>
  <si>
    <t>1707442014</t>
  </si>
  <si>
    <t xml:space="preserve">Poznámka k souboru cen:_x000d_
1. Ceny hloubení rýh v hornině třídy 6 a 7 se oceňují cenami souboru cen 460 20- . Hloubení nezapažených kabelových rýh strojně._x000d_
</t>
  </si>
  <si>
    <t>417</t>
  </si>
  <si>
    <t>460150173</t>
  </si>
  <si>
    <t>Hloubení zapažených i nezapažených kabelových rýh ručně včetně urovnání dna s přemístěním výkopku do vzdálenosti 3 m od okraje jámy nebo naložením na dopravní prostředek šířky 35 cm, hloubky 90 cm, v hornině třídy 3</t>
  </si>
  <si>
    <t>1043112022</t>
  </si>
  <si>
    <t>460421101</t>
  </si>
  <si>
    <t>Kabelové lože včetně podsypu, zhutnění a urovnání povrchu z písku nebo štěrkopísku tloušťky 10 cm nad kabel bez zakrytí, šířky do 65 cm</t>
  </si>
  <si>
    <t>1407866965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</si>
  <si>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</si>
  <si>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423</t>
  </si>
  <si>
    <t>460490012</t>
  </si>
  <si>
    <t>Krytí kabelů, spojek, koncovek a odbočnic kabelů výstražnou fólií z PVC včetně vyrovnání povrchu rýhy, rozvinutí a uložení fólie do rýhy, fólie šířky do 25cm</t>
  </si>
  <si>
    <t>-1450340458</t>
  </si>
  <si>
    <t>460520173</t>
  </si>
  <si>
    <t>Montáž trubek ochranných uložených volně do rýhy plastových ohebných, vnitřního průměru přes 50 do 90 mm</t>
  </si>
  <si>
    <t>1560549049</t>
  </si>
  <si>
    <t>"vytažení ke sloupu 1m. sloupy v úseku 2x - smyčka</t>
  </si>
  <si>
    <t>34571353</t>
  </si>
  <si>
    <t>trubka elektroinstalační ohebná dvouplášťová korugovaná D 61/75 mm, HDPE+LDPE</t>
  </si>
  <si>
    <t>1608146739</t>
  </si>
  <si>
    <t>465*1,015 'Přepočtené koeficientem množství</t>
  </si>
  <si>
    <t>460560043</t>
  </si>
  <si>
    <t>Zásyp kabelových rýh ručně s uložením výkopku ve vrstvách včetně zhutnění a urovnání povrchu šířky 40 cm hloubky 60 cm, v hornině třídy 3</t>
  </si>
  <si>
    <t>117751332</t>
  </si>
  <si>
    <t>460560073</t>
  </si>
  <si>
    <t>Zásyp kabelových rýh ručně s uložením výkopku ve vrstvách včetně zhutnění a urovnání povrchu šířky 40 cm hloubky 90 cm, v hornině třídy 3</t>
  </si>
  <si>
    <t>-1372635160</t>
  </si>
  <si>
    <t>460600023R</t>
  </si>
  <si>
    <t>Přemístění (odvoz) horniny, suti a vybouraných hmot vodorovné přemístění horniny včetně složení, bez naložení a rozprostření jakékoliv třídy, na skládku</t>
  </si>
  <si>
    <t>-201240535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</si>
  <si>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</si>
  <si>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04 -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</si>
  <si>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</si>
  <si>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</si>
  <si>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</si>
  <si>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</si>
  <si>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</si>
  <si>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</si>
  <si>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</si>
  <si>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</si>
  <si>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</si>
  <si>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</si>
  <si>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</si>
  <si>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-560718605</t>
  </si>
  <si>
    <t>012303000</t>
  </si>
  <si>
    <t>Geodetické práce po výstavbě</t>
  </si>
  <si>
    <t>925569329</t>
  </si>
  <si>
    <t>012403000</t>
  </si>
  <si>
    <t>Geometrický plán</t>
  </si>
  <si>
    <t>-891440911</t>
  </si>
  <si>
    <t>013254000</t>
  </si>
  <si>
    <t>Dokumentace skutečného provedení stavby</t>
  </si>
  <si>
    <t>-1846588760</t>
  </si>
  <si>
    <t>VRN3</t>
  </si>
  <si>
    <t>Zařízení staveniště</t>
  </si>
  <si>
    <t>032103000</t>
  </si>
  <si>
    <t>Náklady na stavební buňky</t>
  </si>
  <si>
    <t>-570596172</t>
  </si>
  <si>
    <t>032903000</t>
  </si>
  <si>
    <t>Náklady na provoz a údržbu vybavení staveniště</t>
  </si>
  <si>
    <t>-1271000969</t>
  </si>
  <si>
    <t>034303000</t>
  </si>
  <si>
    <t>Dopravní značení na staveništi</t>
  </si>
  <si>
    <t>-878879645</t>
  </si>
  <si>
    <t>034503000</t>
  </si>
  <si>
    <t>Informační tabule na staveništi</t>
  </si>
  <si>
    <t>-291763728</t>
  </si>
  <si>
    <t>035002000</t>
  </si>
  <si>
    <t>Pronájmy ploch, objektů</t>
  </si>
  <si>
    <t>-75979246</t>
  </si>
  <si>
    <t>039103000</t>
  </si>
  <si>
    <t>Rozebrání, bourání a odvoz zařízení staveniště</t>
  </si>
  <si>
    <t>-1501323346</t>
  </si>
  <si>
    <t>VRN4</t>
  </si>
  <si>
    <t>Inženýrská činnost</t>
  </si>
  <si>
    <t>042503000</t>
  </si>
  <si>
    <t>Plán BOZP na staveništi</t>
  </si>
  <si>
    <t>-814503790</t>
  </si>
  <si>
    <t>043134000</t>
  </si>
  <si>
    <t>Zkoušky zatěžovací</t>
  </si>
  <si>
    <t>808627418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</si>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</sst>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2019-09-010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Prodloužení kanalizačního řadu A5-2a v ul. K Veltrubům, Kolín-Sendražice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Kolín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2. 10. 2019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3.0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Kolín, Karlovo nám.78, 280 02 Kolín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 xml:space="preserve">LK PROJEKT s.r.o. ul.28.října 933/11, Čelákovice 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35</v>
      </c>
      <c r="AR54" s="107"/>
      <c r="AS54" s="108">
        <f>ROUND(SUM(AS55:AS58),2)</f>
        <v>0</v>
      </c>
      <c r="AT54" s="109">
        <f>ROUND(SUM(AV54:AW54),2)</f>
        <v>0</v>
      </c>
      <c r="AU54" s="110">
        <f>ROUND(SUM(AU55:AU58),5)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ROUND(SUM(AZ55:AZ58),2)</f>
        <v>0</v>
      </c>
      <c r="BA54" s="109">
        <f>ROUND(SUM(BA55:BA58),2)</f>
        <v>0</v>
      </c>
      <c r="BB54" s="109">
        <f>ROUND(SUM(BB55:BB58),2)</f>
        <v>0</v>
      </c>
      <c r="BC54" s="109">
        <f>ROUND(SUM(BC55:BC58),2)</f>
        <v>0</v>
      </c>
      <c r="BD54" s="111">
        <f>ROUND(SUM(BD55:BD58),2)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16.5" customHeight="1">
      <c r="A55" s="114" t="s">
        <v>84</v>
      </c>
      <c r="B55" s="115"/>
      <c r="C55" s="116"/>
      <c r="D55" s="117" t="s">
        <v>85</v>
      </c>
      <c r="E55" s="117"/>
      <c r="F55" s="117"/>
      <c r="G55" s="117"/>
      <c r="H55" s="117"/>
      <c r="I55" s="118"/>
      <c r="J55" s="117" t="s">
        <v>86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Prodloužení kanalizace'!J30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87</v>
      </c>
      <c r="AR55" s="121"/>
      <c r="AS55" s="122">
        <v>0</v>
      </c>
      <c r="AT55" s="123">
        <f>ROUND(SUM(AV55:AW55),2)</f>
        <v>0</v>
      </c>
      <c r="AU55" s="124">
        <f>'01 - Prodloužení kanalizace'!P86</f>
        <v>0</v>
      </c>
      <c r="AV55" s="123">
        <f>'01 - Prodloužení kanalizace'!J33</f>
        <v>0</v>
      </c>
      <c r="AW55" s="123">
        <f>'01 - Prodloužení kanalizace'!J34</f>
        <v>0</v>
      </c>
      <c r="AX55" s="123">
        <f>'01 - Prodloužení kanalizace'!J35</f>
        <v>0</v>
      </c>
      <c r="AY55" s="123">
        <f>'01 - Prodloužení kanalizace'!J36</f>
        <v>0</v>
      </c>
      <c r="AZ55" s="123">
        <f>'01 - Prodloužení kanalizace'!F33</f>
        <v>0</v>
      </c>
      <c r="BA55" s="123">
        <f>'01 - Prodloužení kanalizace'!F34</f>
        <v>0</v>
      </c>
      <c r="BB55" s="123">
        <f>'01 - Prodloužení kanalizace'!F35</f>
        <v>0</v>
      </c>
      <c r="BC55" s="123">
        <f>'01 - Prodloužení kanalizace'!F36</f>
        <v>0</v>
      </c>
      <c r="BD55" s="125">
        <f>'01 - Prodloužení kanalizace'!F37</f>
        <v>0</v>
      </c>
      <c r="BE55" s="7"/>
      <c r="BT55" s="126" t="s">
        <v>88</v>
      </c>
      <c r="BV55" s="126" t="s">
        <v>82</v>
      </c>
      <c r="BW55" s="126" t="s">
        <v>89</v>
      </c>
      <c r="BX55" s="126" t="s">
        <v>5</v>
      </c>
      <c r="CL55" s="126" t="s">
        <v>19</v>
      </c>
      <c r="CM55" s="126" t="s">
        <v>90</v>
      </c>
    </row>
    <row r="56" s="7" customFormat="1" ht="16.5" customHeight="1">
      <c r="A56" s="114" t="s">
        <v>84</v>
      </c>
      <c r="B56" s="115"/>
      <c r="C56" s="116"/>
      <c r="D56" s="117" t="s">
        <v>91</v>
      </c>
      <c r="E56" s="117"/>
      <c r="F56" s="117"/>
      <c r="G56" s="117"/>
      <c r="H56" s="117"/>
      <c r="I56" s="118"/>
      <c r="J56" s="117" t="s">
        <v>92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Prodloužení komunikace'!J30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87</v>
      </c>
      <c r="AR56" s="121"/>
      <c r="AS56" s="122">
        <v>0</v>
      </c>
      <c r="AT56" s="123">
        <f>ROUND(SUM(AV56:AW56),2)</f>
        <v>0</v>
      </c>
      <c r="AU56" s="124">
        <f>'02 - Prodloužení komunikace'!P86</f>
        <v>0</v>
      </c>
      <c r="AV56" s="123">
        <f>'02 - Prodloužení komunikace'!J33</f>
        <v>0</v>
      </c>
      <c r="AW56" s="123">
        <f>'02 - Prodloužení komunikace'!J34</f>
        <v>0</v>
      </c>
      <c r="AX56" s="123">
        <f>'02 - Prodloužení komunikace'!J35</f>
        <v>0</v>
      </c>
      <c r="AY56" s="123">
        <f>'02 - Prodloužení komunikace'!J36</f>
        <v>0</v>
      </c>
      <c r="AZ56" s="123">
        <f>'02 - Prodloužení komunikace'!F33</f>
        <v>0</v>
      </c>
      <c r="BA56" s="123">
        <f>'02 - Prodloužení komunikace'!F34</f>
        <v>0</v>
      </c>
      <c r="BB56" s="123">
        <f>'02 - Prodloužení komunikace'!F35</f>
        <v>0</v>
      </c>
      <c r="BC56" s="123">
        <f>'02 - Prodloužení komunikace'!F36</f>
        <v>0</v>
      </c>
      <c r="BD56" s="125">
        <f>'02 - Prodloužení komunikace'!F37</f>
        <v>0</v>
      </c>
      <c r="BE56" s="7"/>
      <c r="BT56" s="126" t="s">
        <v>88</v>
      </c>
      <c r="BV56" s="126" t="s">
        <v>82</v>
      </c>
      <c r="BW56" s="126" t="s">
        <v>93</v>
      </c>
      <c r="BX56" s="126" t="s">
        <v>5</v>
      </c>
      <c r="CL56" s="126" t="s">
        <v>19</v>
      </c>
      <c r="CM56" s="126" t="s">
        <v>90</v>
      </c>
    </row>
    <row r="57" s="7" customFormat="1" ht="27" customHeight="1">
      <c r="A57" s="114" t="s">
        <v>84</v>
      </c>
      <c r="B57" s="115"/>
      <c r="C57" s="116"/>
      <c r="D57" s="117" t="s">
        <v>94</v>
      </c>
      <c r="E57" s="117"/>
      <c r="F57" s="117"/>
      <c r="G57" s="117"/>
      <c r="H57" s="117"/>
      <c r="I57" s="118"/>
      <c r="J57" s="117" t="s">
        <v>95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'03 - Rekonstrukce a prodl...'!J30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87</v>
      </c>
      <c r="AR57" s="121"/>
      <c r="AS57" s="122">
        <v>0</v>
      </c>
      <c r="AT57" s="123">
        <f>ROUND(SUM(AV57:AW57),2)</f>
        <v>0</v>
      </c>
      <c r="AU57" s="124">
        <f>'03 - Rekonstrukce a prodl...'!P85</f>
        <v>0</v>
      </c>
      <c r="AV57" s="123">
        <f>'03 - Rekonstrukce a prodl...'!J33</f>
        <v>0</v>
      </c>
      <c r="AW57" s="123">
        <f>'03 - Rekonstrukce a prodl...'!J34</f>
        <v>0</v>
      </c>
      <c r="AX57" s="123">
        <f>'03 - Rekonstrukce a prodl...'!J35</f>
        <v>0</v>
      </c>
      <c r="AY57" s="123">
        <f>'03 - Rekonstrukce a prodl...'!J36</f>
        <v>0</v>
      </c>
      <c r="AZ57" s="123">
        <f>'03 - Rekonstrukce a prodl...'!F33</f>
        <v>0</v>
      </c>
      <c r="BA57" s="123">
        <f>'03 - Rekonstrukce a prodl...'!F34</f>
        <v>0</v>
      </c>
      <c r="BB57" s="123">
        <f>'03 - Rekonstrukce a prodl...'!F35</f>
        <v>0</v>
      </c>
      <c r="BC57" s="123">
        <f>'03 - Rekonstrukce a prodl...'!F36</f>
        <v>0</v>
      </c>
      <c r="BD57" s="125">
        <f>'03 - Rekonstrukce a prodl...'!F37</f>
        <v>0</v>
      </c>
      <c r="BE57" s="7"/>
      <c r="BT57" s="126" t="s">
        <v>88</v>
      </c>
      <c r="BV57" s="126" t="s">
        <v>82</v>
      </c>
      <c r="BW57" s="126" t="s">
        <v>96</v>
      </c>
      <c r="BX57" s="126" t="s">
        <v>5</v>
      </c>
      <c r="CL57" s="126" t="s">
        <v>19</v>
      </c>
      <c r="CM57" s="126" t="s">
        <v>90</v>
      </c>
    </row>
    <row r="58" s="7" customFormat="1" ht="16.5" customHeight="1">
      <c r="A58" s="114" t="s">
        <v>84</v>
      </c>
      <c r="B58" s="115"/>
      <c r="C58" s="116"/>
      <c r="D58" s="117" t="s">
        <v>97</v>
      </c>
      <c r="E58" s="117"/>
      <c r="F58" s="117"/>
      <c r="G58" s="117"/>
      <c r="H58" s="117"/>
      <c r="I58" s="118"/>
      <c r="J58" s="117" t="s">
        <v>98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'04 - Vedlejší rozpočtové 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87</v>
      </c>
      <c r="AR58" s="121"/>
      <c r="AS58" s="127">
        <v>0</v>
      </c>
      <c r="AT58" s="128">
        <f>ROUND(SUM(AV58:AW58),2)</f>
        <v>0</v>
      </c>
      <c r="AU58" s="129">
        <f>'04 - Vedlejší rozpočtové ...'!P83</f>
        <v>0</v>
      </c>
      <c r="AV58" s="128">
        <f>'04 - Vedlejší rozpočtové ...'!J33</f>
        <v>0</v>
      </c>
      <c r="AW58" s="128">
        <f>'04 - Vedlejší rozpočtové ...'!J34</f>
        <v>0</v>
      </c>
      <c r="AX58" s="128">
        <f>'04 - Vedlejší rozpočtové ...'!J35</f>
        <v>0</v>
      </c>
      <c r="AY58" s="128">
        <f>'04 - Vedlejší rozpočtové ...'!J36</f>
        <v>0</v>
      </c>
      <c r="AZ58" s="128">
        <f>'04 - Vedlejší rozpočtové ...'!F33</f>
        <v>0</v>
      </c>
      <c r="BA58" s="128">
        <f>'04 - Vedlejší rozpočtové ...'!F34</f>
        <v>0</v>
      </c>
      <c r="BB58" s="128">
        <f>'04 - Vedlejší rozpočtové ...'!F35</f>
        <v>0</v>
      </c>
      <c r="BC58" s="128">
        <f>'04 - Vedlejší rozpočtové ...'!F36</f>
        <v>0</v>
      </c>
      <c r="BD58" s="130">
        <f>'04 - Vedlejší rozpočtové ...'!F37</f>
        <v>0</v>
      </c>
      <c r="BE58" s="7"/>
      <c r="BT58" s="126" t="s">
        <v>88</v>
      </c>
      <c r="BV58" s="126" t="s">
        <v>82</v>
      </c>
      <c r="BW58" s="126" t="s">
        <v>99</v>
      </c>
      <c r="BX58" s="126" t="s">
        <v>5</v>
      </c>
      <c r="CL58" s="126" t="s">
        <v>19</v>
      </c>
      <c r="CM58" s="126" t="s">
        <v>90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VxkMpAQt1XMX56e+uiIp557ZGh8Jpxlrtqv1OAFO0kGKlarKrtN7r2X2EYh9ZGbMMPFiSu1Zu72YHadIGuKMrQ==" hashValue="BOgW05tNpERWLeS3+TPdm/iTOYGFxL0P738yyU20Jzo9Ig/EfcuOag1H58xH7g3jhMGEVOVMvY3poL0mDqMRIg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01 - Prodloužení kanalizace'!C2" display="/"/>
    <hyperlink ref="A56" location="'02 - Prodloužení komunikace'!C2" display="/"/>
    <hyperlink ref="A57" location="'03 - Rekonstrukce a prodl...'!C2" display="/"/>
    <hyperlink ref="A58" location="'04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32" t="s">
        <v>100</v>
      </c>
      <c r="BA2" s="132" t="s">
        <v>35</v>
      </c>
      <c r="BB2" s="132" t="s">
        <v>35</v>
      </c>
      <c r="BC2" s="132" t="s">
        <v>101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  <c r="AZ3" s="132" t="s">
        <v>102</v>
      </c>
      <c r="BA3" s="132" t="s">
        <v>35</v>
      </c>
      <c r="BB3" s="132" t="s">
        <v>35</v>
      </c>
      <c r="BC3" s="132" t="s">
        <v>103</v>
      </c>
      <c r="BD3" s="132" t="s">
        <v>90</v>
      </c>
    </row>
    <row r="4" s="1" customFormat="1" ht="24.96" customHeight="1">
      <c r="B4" s="22"/>
      <c r="D4" s="136" t="s">
        <v>104</v>
      </c>
      <c r="I4" s="131"/>
      <c r="L4" s="22"/>
      <c r="M4" s="137" t="s">
        <v>10</v>
      </c>
      <c r="AT4" s="19" t="s">
        <v>4</v>
      </c>
      <c r="AZ4" s="132" t="s">
        <v>105</v>
      </c>
      <c r="BA4" s="132" t="s">
        <v>35</v>
      </c>
      <c r="BB4" s="132" t="s">
        <v>35</v>
      </c>
      <c r="BC4" s="132" t="s">
        <v>106</v>
      </c>
      <c r="BD4" s="132" t="s">
        <v>90</v>
      </c>
    </row>
    <row r="5" s="1" customFormat="1" ht="6.96" customHeight="1">
      <c r="B5" s="22"/>
      <c r="I5" s="131"/>
      <c r="L5" s="22"/>
      <c r="AZ5" s="132" t="s">
        <v>107</v>
      </c>
      <c r="BA5" s="132" t="s">
        <v>35</v>
      </c>
      <c r="BB5" s="132" t="s">
        <v>35</v>
      </c>
      <c r="BC5" s="132" t="s">
        <v>108</v>
      </c>
      <c r="BD5" s="132" t="s">
        <v>90</v>
      </c>
    </row>
    <row r="6" s="1" customFormat="1" ht="12" customHeight="1">
      <c r="B6" s="22"/>
      <c r="D6" s="138" t="s">
        <v>16</v>
      </c>
      <c r="I6" s="131"/>
      <c r="L6" s="22"/>
      <c r="AZ6" s="132" t="s">
        <v>109</v>
      </c>
      <c r="BA6" s="132" t="s">
        <v>35</v>
      </c>
      <c r="BB6" s="132" t="s">
        <v>35</v>
      </c>
      <c r="BC6" s="132" t="s">
        <v>110</v>
      </c>
      <c r="BD6" s="132" t="s">
        <v>90</v>
      </c>
    </row>
    <row r="7" s="1" customFormat="1" ht="16.5" customHeight="1">
      <c r="B7" s="22"/>
      <c r="E7" s="139" t="str">
        <f>'Rekapitulace stavby'!K6</f>
        <v>Prodloužení kanalizačního řadu A5-2a v ul. K Veltrubům, Kolín-Sendražice</v>
      </c>
      <c r="F7" s="138"/>
      <c r="G7" s="138"/>
      <c r="H7" s="138"/>
      <c r="I7" s="131"/>
      <c r="L7" s="22"/>
      <c r="AZ7" s="132" t="s">
        <v>111</v>
      </c>
      <c r="BA7" s="132" t="s">
        <v>35</v>
      </c>
      <c r="BB7" s="132" t="s">
        <v>35</v>
      </c>
      <c r="BC7" s="132" t="s">
        <v>112</v>
      </c>
      <c r="BD7" s="132" t="s">
        <v>90</v>
      </c>
    </row>
    <row r="8" s="2" customFormat="1" ht="12" customHeight="1">
      <c r="A8" s="41"/>
      <c r="B8" s="47"/>
      <c r="C8" s="41"/>
      <c r="D8" s="138" t="s">
        <v>113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114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2. 10. 2019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ROUND(J86,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ROUND((SUM(BE86:BE444)),  2)</f>
        <v>0</v>
      </c>
      <c r="G33" s="41"/>
      <c r="H33" s="41"/>
      <c r="I33" s="159">
        <v>0.20999999999999999</v>
      </c>
      <c r="J33" s="158">
        <f>ROUND(((SUM(BE86:BE444))*I33),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ROUND((SUM(BF86:BF444)),  2)</f>
        <v>0</v>
      </c>
      <c r="G34" s="41"/>
      <c r="H34" s="41"/>
      <c r="I34" s="159">
        <v>0.14999999999999999</v>
      </c>
      <c r="J34" s="158">
        <f>ROUND(((SUM(BF86:BF444))*I34),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ROUND((SUM(BG86:BG444)),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ROUND((SUM(BH86:BH444)),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ROUND((SUM(BI86:BI444)),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115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Prodloužení kanalizačního řadu A5-2a v ul. K Veltrubům, Kolín-Sendražice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113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Prodloužení kanalizace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2. 10. 2019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nám.78, 280 02 Kolín</v>
      </c>
      <c r="G54" s="43"/>
      <c r="H54" s="43"/>
      <c r="I54" s="144" t="s">
        <v>38</v>
      </c>
      <c r="J54" s="39" t="str">
        <f>E21</f>
        <v xml:space="preserve">LK PROJEKT s.r.o. ul.28.října 933/11, Čelákovice 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116</v>
      </c>
      <c r="D57" s="176"/>
      <c r="E57" s="176"/>
      <c r="F57" s="176"/>
      <c r="G57" s="176"/>
      <c r="H57" s="176"/>
      <c r="I57" s="177"/>
      <c r="J57" s="178" t="s">
        <v>117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J86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118</v>
      </c>
    </row>
    <row r="60" s="9" customFormat="1" ht="24.96" customHeight="1">
      <c r="A60" s="9"/>
      <c r="B60" s="180"/>
      <c r="C60" s="181"/>
      <c r="D60" s="182" t="s">
        <v>119</v>
      </c>
      <c r="E60" s="183"/>
      <c r="F60" s="183"/>
      <c r="G60" s="183"/>
      <c r="H60" s="183"/>
      <c r="I60" s="184"/>
      <c r="J60" s="185">
        <f>J87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120</v>
      </c>
      <c r="E61" s="190"/>
      <c r="F61" s="190"/>
      <c r="G61" s="190"/>
      <c r="H61" s="190"/>
      <c r="I61" s="191"/>
      <c r="J61" s="192">
        <f>J88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121</v>
      </c>
      <c r="E62" s="190"/>
      <c r="F62" s="190"/>
      <c r="G62" s="190"/>
      <c r="H62" s="190"/>
      <c r="I62" s="191"/>
      <c r="J62" s="192">
        <f>J276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122</v>
      </c>
      <c r="E63" s="190"/>
      <c r="F63" s="190"/>
      <c r="G63" s="190"/>
      <c r="H63" s="190"/>
      <c r="I63" s="191"/>
      <c r="J63" s="192">
        <f>J294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123</v>
      </c>
      <c r="E64" s="190"/>
      <c r="F64" s="190"/>
      <c r="G64" s="190"/>
      <c r="H64" s="190"/>
      <c r="I64" s="191"/>
      <c r="J64" s="192">
        <f>J330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124</v>
      </c>
      <c r="E65" s="190"/>
      <c r="F65" s="190"/>
      <c r="G65" s="190"/>
      <c r="H65" s="190"/>
      <c r="I65" s="191"/>
      <c r="J65" s="192">
        <f>J427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125</v>
      </c>
      <c r="E66" s="190"/>
      <c r="F66" s="190"/>
      <c r="G66" s="190"/>
      <c r="H66" s="190"/>
      <c r="I66" s="191"/>
      <c r="J66" s="192">
        <f>J440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140"/>
      <c r="J67" s="43"/>
      <c r="K67" s="43"/>
      <c r="L67" s="1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170"/>
      <c r="J68" s="63"/>
      <c r="K68" s="63"/>
      <c r="L68" s="1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173"/>
      <c r="J72" s="65"/>
      <c r="K72" s="65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126</v>
      </c>
      <c r="D73" s="43"/>
      <c r="E73" s="43"/>
      <c r="F73" s="43"/>
      <c r="G73" s="43"/>
      <c r="H73" s="43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4" t="str">
        <f>E7</f>
        <v>Prodloužení kanalizačního řadu A5-2a v ul. K Veltrubům, Kolín-Sendražice</v>
      </c>
      <c r="F76" s="34"/>
      <c r="G76" s="34"/>
      <c r="H76" s="34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113</v>
      </c>
      <c r="D77" s="43"/>
      <c r="E77" s="43"/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01 - Prodloužení kanalizace</v>
      </c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140"/>
      <c r="J79" s="43"/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22</v>
      </c>
      <c r="D80" s="43"/>
      <c r="E80" s="43"/>
      <c r="F80" s="29" t="str">
        <f>F12</f>
        <v>Kolín</v>
      </c>
      <c r="G80" s="43"/>
      <c r="H80" s="43"/>
      <c r="I80" s="144" t="s">
        <v>24</v>
      </c>
      <c r="J80" s="75" t="str">
        <f>IF(J12="","",J12)</f>
        <v>2. 10. 2019</v>
      </c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3.05" customHeight="1">
      <c r="A82" s="41"/>
      <c r="B82" s="42"/>
      <c r="C82" s="34" t="s">
        <v>30</v>
      </c>
      <c r="D82" s="43"/>
      <c r="E82" s="43"/>
      <c r="F82" s="29" t="str">
        <f>E15</f>
        <v>Město Kolín, Karlovo nám.78, 280 02 Kolín</v>
      </c>
      <c r="G82" s="43"/>
      <c r="H82" s="43"/>
      <c r="I82" s="144" t="s">
        <v>38</v>
      </c>
      <c r="J82" s="39" t="str">
        <f>E21</f>
        <v xml:space="preserve">LK PROJEKT s.r.o. ul.28.října 933/11, Čelákovice 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36</v>
      </c>
      <c r="D83" s="43"/>
      <c r="E83" s="43"/>
      <c r="F83" s="29" t="str">
        <f>IF(E18="","",E18)</f>
        <v>Vyplň údaj</v>
      </c>
      <c r="G83" s="43"/>
      <c r="H83" s="43"/>
      <c r="I83" s="144" t="s">
        <v>42</v>
      </c>
      <c r="J83" s="39" t="str">
        <f>E24</f>
        <v xml:space="preserve"> </v>
      </c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140"/>
      <c r="J84" s="43"/>
      <c r="K84" s="43"/>
      <c r="L84" s="1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94"/>
      <c r="B85" s="195"/>
      <c r="C85" s="196" t="s">
        <v>127</v>
      </c>
      <c r="D85" s="197" t="s">
        <v>65</v>
      </c>
      <c r="E85" s="197" t="s">
        <v>61</v>
      </c>
      <c r="F85" s="197" t="s">
        <v>62</v>
      </c>
      <c r="G85" s="197" t="s">
        <v>128</v>
      </c>
      <c r="H85" s="197" t="s">
        <v>129</v>
      </c>
      <c r="I85" s="198" t="s">
        <v>130</v>
      </c>
      <c r="J85" s="197" t="s">
        <v>117</v>
      </c>
      <c r="K85" s="199" t="s">
        <v>131</v>
      </c>
      <c r="L85" s="200"/>
      <c r="M85" s="95" t="s">
        <v>35</v>
      </c>
      <c r="N85" s="96" t="s">
        <v>50</v>
      </c>
      <c r="O85" s="96" t="s">
        <v>132</v>
      </c>
      <c r="P85" s="96" t="s">
        <v>133</v>
      </c>
      <c r="Q85" s="96" t="s">
        <v>134</v>
      </c>
      <c r="R85" s="96" t="s">
        <v>135</v>
      </c>
      <c r="S85" s="96" t="s">
        <v>136</v>
      </c>
      <c r="T85" s="97" t="s">
        <v>137</v>
      </c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</row>
    <row r="86" s="2" customFormat="1" ht="22.8" customHeight="1">
      <c r="A86" s="41"/>
      <c r="B86" s="42"/>
      <c r="C86" s="102" t="s">
        <v>138</v>
      </c>
      <c r="D86" s="43"/>
      <c r="E86" s="43"/>
      <c r="F86" s="43"/>
      <c r="G86" s="43"/>
      <c r="H86" s="43"/>
      <c r="I86" s="140"/>
      <c r="J86" s="201">
        <f>BK86</f>
        <v>0</v>
      </c>
      <c r="K86" s="43"/>
      <c r="L86" s="47"/>
      <c r="M86" s="98"/>
      <c r="N86" s="202"/>
      <c r="O86" s="99"/>
      <c r="P86" s="203">
        <f>P87</f>
        <v>0</v>
      </c>
      <c r="Q86" s="99"/>
      <c r="R86" s="203">
        <f>R87</f>
        <v>3.8721363400000008</v>
      </c>
      <c r="S86" s="99"/>
      <c r="T86" s="204">
        <f>T87</f>
        <v>74.697599999999994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79</v>
      </c>
      <c r="AU86" s="19" t="s">
        <v>118</v>
      </c>
      <c r="BK86" s="205">
        <f>BK87</f>
        <v>0</v>
      </c>
    </row>
    <row r="87" s="12" customFormat="1" ht="25.92" customHeight="1">
      <c r="A87" s="12"/>
      <c r="B87" s="206"/>
      <c r="C87" s="207"/>
      <c r="D87" s="208" t="s">
        <v>79</v>
      </c>
      <c r="E87" s="209" t="s">
        <v>139</v>
      </c>
      <c r="F87" s="209" t="s">
        <v>140</v>
      </c>
      <c r="G87" s="207"/>
      <c r="H87" s="207"/>
      <c r="I87" s="210"/>
      <c r="J87" s="211">
        <f>BK87</f>
        <v>0</v>
      </c>
      <c r="K87" s="207"/>
      <c r="L87" s="212"/>
      <c r="M87" s="213"/>
      <c r="N87" s="214"/>
      <c r="O87" s="214"/>
      <c r="P87" s="215">
        <f>P88+P276+P294+P330+P427+P440</f>
        <v>0</v>
      </c>
      <c r="Q87" s="214"/>
      <c r="R87" s="215">
        <f>R88+R276+R294+R330+R427+R440</f>
        <v>3.8721363400000008</v>
      </c>
      <c r="S87" s="214"/>
      <c r="T87" s="216">
        <f>T88+T276+T294+T330+T427+T440</f>
        <v>74.697599999999994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88</v>
      </c>
      <c r="AT87" s="218" t="s">
        <v>79</v>
      </c>
      <c r="AU87" s="218" t="s">
        <v>80</v>
      </c>
      <c r="AY87" s="217" t="s">
        <v>141</v>
      </c>
      <c r="BK87" s="219">
        <f>BK88+BK276+BK294+BK330+BK427+BK440</f>
        <v>0</v>
      </c>
    </row>
    <row r="88" s="12" customFormat="1" ht="22.8" customHeight="1">
      <c r="A88" s="12"/>
      <c r="B88" s="206"/>
      <c r="C88" s="207"/>
      <c r="D88" s="208" t="s">
        <v>79</v>
      </c>
      <c r="E88" s="220" t="s">
        <v>88</v>
      </c>
      <c r="F88" s="220" t="s">
        <v>142</v>
      </c>
      <c r="G88" s="207"/>
      <c r="H88" s="207"/>
      <c r="I88" s="210"/>
      <c r="J88" s="221">
        <f>BK88</f>
        <v>0</v>
      </c>
      <c r="K88" s="207"/>
      <c r="L88" s="212"/>
      <c r="M88" s="213"/>
      <c r="N88" s="214"/>
      <c r="O88" s="214"/>
      <c r="P88" s="215">
        <f>SUM(P89:P275)</f>
        <v>0</v>
      </c>
      <c r="Q88" s="214"/>
      <c r="R88" s="215">
        <f>SUM(R89:R275)</f>
        <v>1.021668</v>
      </c>
      <c r="S88" s="214"/>
      <c r="T88" s="216">
        <f>SUM(T89:T275)</f>
        <v>74.697599999999994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7" t="s">
        <v>88</v>
      </c>
      <c r="AT88" s="218" t="s">
        <v>79</v>
      </c>
      <c r="AU88" s="218" t="s">
        <v>88</v>
      </c>
      <c r="AY88" s="217" t="s">
        <v>141</v>
      </c>
      <c r="BK88" s="219">
        <f>SUM(BK89:BK275)</f>
        <v>0</v>
      </c>
    </row>
    <row r="89" s="2" customFormat="1" ht="36" customHeight="1">
      <c r="A89" s="41"/>
      <c r="B89" s="42"/>
      <c r="C89" s="222" t="s">
        <v>88</v>
      </c>
      <c r="D89" s="222" t="s">
        <v>143</v>
      </c>
      <c r="E89" s="223" t="s">
        <v>144</v>
      </c>
      <c r="F89" s="224" t="s">
        <v>145</v>
      </c>
      <c r="G89" s="225" t="s">
        <v>146</v>
      </c>
      <c r="H89" s="226">
        <v>32.32</v>
      </c>
      <c r="I89" s="227"/>
      <c r="J89" s="228">
        <f>ROUND(I89*H89,2)</f>
        <v>0</v>
      </c>
      <c r="K89" s="224" t="s">
        <v>147</v>
      </c>
      <c r="L89" s="47"/>
      <c r="M89" s="229" t="s">
        <v>35</v>
      </c>
      <c r="N89" s="230" t="s">
        <v>51</v>
      </c>
      <c r="O89" s="87"/>
      <c r="P89" s="231">
        <f>O89*H89</f>
        <v>0</v>
      </c>
      <c r="Q89" s="231">
        <v>0</v>
      </c>
      <c r="R89" s="231">
        <f>Q89*H89</f>
        <v>0</v>
      </c>
      <c r="S89" s="231">
        <v>0.29499999999999998</v>
      </c>
      <c r="T89" s="232">
        <f>S89*H89</f>
        <v>9.5343999999999998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33" t="s">
        <v>148</v>
      </c>
      <c r="AT89" s="233" t="s">
        <v>143</v>
      </c>
      <c r="AU89" s="233" t="s">
        <v>90</v>
      </c>
      <c r="AY89" s="19" t="s">
        <v>141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9" t="s">
        <v>88</v>
      </c>
      <c r="BK89" s="234">
        <f>ROUND(I89*H89,2)</f>
        <v>0</v>
      </c>
      <c r="BL89" s="19" t="s">
        <v>148</v>
      </c>
      <c r="BM89" s="233" t="s">
        <v>149</v>
      </c>
    </row>
    <row r="90" s="2" customFormat="1">
      <c r="A90" s="41"/>
      <c r="B90" s="42"/>
      <c r="C90" s="43"/>
      <c r="D90" s="235" t="s">
        <v>150</v>
      </c>
      <c r="E90" s="43"/>
      <c r="F90" s="236" t="s">
        <v>151</v>
      </c>
      <c r="G90" s="43"/>
      <c r="H90" s="43"/>
      <c r="I90" s="140"/>
      <c r="J90" s="43"/>
      <c r="K90" s="43"/>
      <c r="L90" s="47"/>
      <c r="M90" s="237"/>
      <c r="N90" s="238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150</v>
      </c>
      <c r="AU90" s="19" t="s">
        <v>90</v>
      </c>
    </row>
    <row r="91" s="13" customFormat="1">
      <c r="A91" s="13"/>
      <c r="B91" s="239"/>
      <c r="C91" s="240"/>
      <c r="D91" s="235" t="s">
        <v>152</v>
      </c>
      <c r="E91" s="241" t="s">
        <v>35</v>
      </c>
      <c r="F91" s="242" t="s">
        <v>153</v>
      </c>
      <c r="G91" s="240"/>
      <c r="H91" s="241" t="s">
        <v>35</v>
      </c>
      <c r="I91" s="243"/>
      <c r="J91" s="240"/>
      <c r="K91" s="240"/>
      <c r="L91" s="244"/>
      <c r="M91" s="245"/>
      <c r="N91" s="246"/>
      <c r="O91" s="246"/>
      <c r="P91" s="246"/>
      <c r="Q91" s="246"/>
      <c r="R91" s="246"/>
      <c r="S91" s="246"/>
      <c r="T91" s="24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8" t="s">
        <v>152</v>
      </c>
      <c r="AU91" s="248" t="s">
        <v>90</v>
      </c>
      <c r="AV91" s="13" t="s">
        <v>88</v>
      </c>
      <c r="AW91" s="13" t="s">
        <v>41</v>
      </c>
      <c r="AX91" s="13" t="s">
        <v>80</v>
      </c>
      <c r="AY91" s="248" t="s">
        <v>141</v>
      </c>
    </row>
    <row r="92" s="14" customFormat="1">
      <c r="A92" s="14"/>
      <c r="B92" s="249"/>
      <c r="C92" s="250"/>
      <c r="D92" s="235" t="s">
        <v>152</v>
      </c>
      <c r="E92" s="251" t="s">
        <v>35</v>
      </c>
      <c r="F92" s="252" t="s">
        <v>154</v>
      </c>
      <c r="G92" s="250"/>
      <c r="H92" s="253">
        <v>32.32</v>
      </c>
      <c r="I92" s="254"/>
      <c r="J92" s="250"/>
      <c r="K92" s="250"/>
      <c r="L92" s="255"/>
      <c r="M92" s="256"/>
      <c r="N92" s="257"/>
      <c r="O92" s="257"/>
      <c r="P92" s="257"/>
      <c r="Q92" s="257"/>
      <c r="R92" s="257"/>
      <c r="S92" s="257"/>
      <c r="T92" s="25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9" t="s">
        <v>152</v>
      </c>
      <c r="AU92" s="259" t="s">
        <v>90</v>
      </c>
      <c r="AV92" s="14" t="s">
        <v>90</v>
      </c>
      <c r="AW92" s="14" t="s">
        <v>41</v>
      </c>
      <c r="AX92" s="14" t="s">
        <v>88</v>
      </c>
      <c r="AY92" s="259" t="s">
        <v>141</v>
      </c>
    </row>
    <row r="93" s="2" customFormat="1" ht="36" customHeight="1">
      <c r="A93" s="41"/>
      <c r="B93" s="42"/>
      <c r="C93" s="222" t="s">
        <v>90</v>
      </c>
      <c r="D93" s="222" t="s">
        <v>143</v>
      </c>
      <c r="E93" s="223" t="s">
        <v>155</v>
      </c>
      <c r="F93" s="224" t="s">
        <v>156</v>
      </c>
      <c r="G93" s="225" t="s">
        <v>146</v>
      </c>
      <c r="H93" s="226">
        <v>32.32</v>
      </c>
      <c r="I93" s="227"/>
      <c r="J93" s="228">
        <f>ROUND(I93*H93,2)</f>
        <v>0</v>
      </c>
      <c r="K93" s="224" t="s">
        <v>147</v>
      </c>
      <c r="L93" s="47"/>
      <c r="M93" s="229" t="s">
        <v>35</v>
      </c>
      <c r="N93" s="230" t="s">
        <v>51</v>
      </c>
      <c r="O93" s="87"/>
      <c r="P93" s="231">
        <f>O93*H93</f>
        <v>0</v>
      </c>
      <c r="Q93" s="231">
        <v>0</v>
      </c>
      <c r="R93" s="231">
        <f>Q93*H93</f>
        <v>0</v>
      </c>
      <c r="S93" s="231">
        <v>0.28999999999999998</v>
      </c>
      <c r="T93" s="232">
        <f>S93*H93</f>
        <v>9.3727999999999998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33" t="s">
        <v>148</v>
      </c>
      <c r="AT93" s="233" t="s">
        <v>143</v>
      </c>
      <c r="AU93" s="233" t="s">
        <v>90</v>
      </c>
      <c r="AY93" s="19" t="s">
        <v>141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9" t="s">
        <v>88</v>
      </c>
      <c r="BK93" s="234">
        <f>ROUND(I93*H93,2)</f>
        <v>0</v>
      </c>
      <c r="BL93" s="19" t="s">
        <v>148</v>
      </c>
      <c r="BM93" s="233" t="s">
        <v>157</v>
      </c>
    </row>
    <row r="94" s="2" customFormat="1">
      <c r="A94" s="41"/>
      <c r="B94" s="42"/>
      <c r="C94" s="43"/>
      <c r="D94" s="235" t="s">
        <v>150</v>
      </c>
      <c r="E94" s="43"/>
      <c r="F94" s="236" t="s">
        <v>158</v>
      </c>
      <c r="G94" s="43"/>
      <c r="H94" s="43"/>
      <c r="I94" s="140"/>
      <c r="J94" s="43"/>
      <c r="K94" s="43"/>
      <c r="L94" s="47"/>
      <c r="M94" s="237"/>
      <c r="N94" s="238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150</v>
      </c>
      <c r="AU94" s="19" t="s">
        <v>90</v>
      </c>
    </row>
    <row r="95" s="13" customFormat="1">
      <c r="A95" s="13"/>
      <c r="B95" s="239"/>
      <c r="C95" s="240"/>
      <c r="D95" s="235" t="s">
        <v>152</v>
      </c>
      <c r="E95" s="241" t="s">
        <v>35</v>
      </c>
      <c r="F95" s="242" t="s">
        <v>153</v>
      </c>
      <c r="G95" s="240"/>
      <c r="H95" s="241" t="s">
        <v>35</v>
      </c>
      <c r="I95" s="243"/>
      <c r="J95" s="240"/>
      <c r="K95" s="240"/>
      <c r="L95" s="244"/>
      <c r="M95" s="245"/>
      <c r="N95" s="246"/>
      <c r="O95" s="246"/>
      <c r="P95" s="246"/>
      <c r="Q95" s="246"/>
      <c r="R95" s="246"/>
      <c r="S95" s="246"/>
      <c r="T95" s="24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8" t="s">
        <v>152</v>
      </c>
      <c r="AU95" s="248" t="s">
        <v>90</v>
      </c>
      <c r="AV95" s="13" t="s">
        <v>88</v>
      </c>
      <c r="AW95" s="13" t="s">
        <v>41</v>
      </c>
      <c r="AX95" s="13" t="s">
        <v>80</v>
      </c>
      <c r="AY95" s="248" t="s">
        <v>141</v>
      </c>
    </row>
    <row r="96" s="14" customFormat="1">
      <c r="A96" s="14"/>
      <c r="B96" s="249"/>
      <c r="C96" s="250"/>
      <c r="D96" s="235" t="s">
        <v>152</v>
      </c>
      <c r="E96" s="251" t="s">
        <v>35</v>
      </c>
      <c r="F96" s="252" t="s">
        <v>154</v>
      </c>
      <c r="G96" s="250"/>
      <c r="H96" s="253">
        <v>32.32</v>
      </c>
      <c r="I96" s="254"/>
      <c r="J96" s="250"/>
      <c r="K96" s="250"/>
      <c r="L96" s="255"/>
      <c r="M96" s="256"/>
      <c r="N96" s="257"/>
      <c r="O96" s="257"/>
      <c r="P96" s="257"/>
      <c r="Q96" s="257"/>
      <c r="R96" s="257"/>
      <c r="S96" s="257"/>
      <c r="T96" s="25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9" t="s">
        <v>152</v>
      </c>
      <c r="AU96" s="259" t="s">
        <v>90</v>
      </c>
      <c r="AV96" s="14" t="s">
        <v>90</v>
      </c>
      <c r="AW96" s="14" t="s">
        <v>41</v>
      </c>
      <c r="AX96" s="14" t="s">
        <v>88</v>
      </c>
      <c r="AY96" s="259" t="s">
        <v>141</v>
      </c>
    </row>
    <row r="97" s="2" customFormat="1" ht="36" customHeight="1">
      <c r="A97" s="41"/>
      <c r="B97" s="42"/>
      <c r="C97" s="222" t="s">
        <v>159</v>
      </c>
      <c r="D97" s="222" t="s">
        <v>143</v>
      </c>
      <c r="E97" s="223" t="s">
        <v>160</v>
      </c>
      <c r="F97" s="224" t="s">
        <v>161</v>
      </c>
      <c r="G97" s="225" t="s">
        <v>146</v>
      </c>
      <c r="H97" s="226">
        <v>122.09999999999999</v>
      </c>
      <c r="I97" s="227"/>
      <c r="J97" s="228">
        <f>ROUND(I97*H97,2)</f>
        <v>0</v>
      </c>
      <c r="K97" s="224" t="s">
        <v>147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0</v>
      </c>
      <c r="R97" s="231">
        <f>Q97*H97</f>
        <v>0</v>
      </c>
      <c r="S97" s="231">
        <v>0.44</v>
      </c>
      <c r="T97" s="232">
        <f>S97*H97</f>
        <v>53.723999999999997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148</v>
      </c>
      <c r="AT97" s="233" t="s">
        <v>143</v>
      </c>
      <c r="AU97" s="233" t="s">
        <v>90</v>
      </c>
      <c r="AY97" s="19" t="s">
        <v>141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ROUND(I97*H97,2)</f>
        <v>0</v>
      </c>
      <c r="BL97" s="19" t="s">
        <v>148</v>
      </c>
      <c r="BM97" s="233" t="s">
        <v>162</v>
      </c>
    </row>
    <row r="98" s="2" customFormat="1">
      <c r="A98" s="41"/>
      <c r="B98" s="42"/>
      <c r="C98" s="43"/>
      <c r="D98" s="235" t="s">
        <v>150</v>
      </c>
      <c r="E98" s="43"/>
      <c r="F98" s="236" t="s">
        <v>158</v>
      </c>
      <c r="G98" s="43"/>
      <c r="H98" s="43"/>
      <c r="I98" s="140"/>
      <c r="J98" s="43"/>
      <c r="K98" s="43"/>
      <c r="L98" s="47"/>
      <c r="M98" s="237"/>
      <c r="N98" s="238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150</v>
      </c>
      <c r="AU98" s="19" t="s">
        <v>90</v>
      </c>
    </row>
    <row r="99" s="13" customFormat="1">
      <c r="A99" s="13"/>
      <c r="B99" s="239"/>
      <c r="C99" s="240"/>
      <c r="D99" s="235" t="s">
        <v>152</v>
      </c>
      <c r="E99" s="241" t="s">
        <v>35</v>
      </c>
      <c r="F99" s="242" t="s">
        <v>153</v>
      </c>
      <c r="G99" s="240"/>
      <c r="H99" s="241" t="s">
        <v>35</v>
      </c>
      <c r="I99" s="243"/>
      <c r="J99" s="240"/>
      <c r="K99" s="240"/>
      <c r="L99" s="244"/>
      <c r="M99" s="245"/>
      <c r="N99" s="246"/>
      <c r="O99" s="246"/>
      <c r="P99" s="246"/>
      <c r="Q99" s="246"/>
      <c r="R99" s="246"/>
      <c r="S99" s="246"/>
      <c r="T99" s="24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8" t="s">
        <v>152</v>
      </c>
      <c r="AU99" s="248" t="s">
        <v>90</v>
      </c>
      <c r="AV99" s="13" t="s">
        <v>88</v>
      </c>
      <c r="AW99" s="13" t="s">
        <v>41</v>
      </c>
      <c r="AX99" s="13" t="s">
        <v>80</v>
      </c>
      <c r="AY99" s="248" t="s">
        <v>141</v>
      </c>
    </row>
    <row r="100" s="14" customFormat="1">
      <c r="A100" s="14"/>
      <c r="B100" s="249"/>
      <c r="C100" s="250"/>
      <c r="D100" s="235" t="s">
        <v>152</v>
      </c>
      <c r="E100" s="251" t="s">
        <v>35</v>
      </c>
      <c r="F100" s="252" t="s">
        <v>163</v>
      </c>
      <c r="G100" s="250"/>
      <c r="H100" s="253">
        <v>57.75</v>
      </c>
      <c r="I100" s="254"/>
      <c r="J100" s="250"/>
      <c r="K100" s="250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152</v>
      </c>
      <c r="AU100" s="259" t="s">
        <v>90</v>
      </c>
      <c r="AV100" s="14" t="s">
        <v>90</v>
      </c>
      <c r="AW100" s="14" t="s">
        <v>41</v>
      </c>
      <c r="AX100" s="14" t="s">
        <v>80</v>
      </c>
      <c r="AY100" s="259" t="s">
        <v>141</v>
      </c>
    </row>
    <row r="101" s="14" customFormat="1">
      <c r="A101" s="14"/>
      <c r="B101" s="249"/>
      <c r="C101" s="250"/>
      <c r="D101" s="235" t="s">
        <v>152</v>
      </c>
      <c r="E101" s="251" t="s">
        <v>35</v>
      </c>
      <c r="F101" s="252" t="s">
        <v>164</v>
      </c>
      <c r="G101" s="250"/>
      <c r="H101" s="253">
        <v>22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9" t="s">
        <v>152</v>
      </c>
      <c r="AU101" s="259" t="s">
        <v>90</v>
      </c>
      <c r="AV101" s="14" t="s">
        <v>90</v>
      </c>
      <c r="AW101" s="14" t="s">
        <v>41</v>
      </c>
      <c r="AX101" s="14" t="s">
        <v>80</v>
      </c>
      <c r="AY101" s="259" t="s">
        <v>141</v>
      </c>
    </row>
    <row r="102" s="14" customFormat="1">
      <c r="A102" s="14"/>
      <c r="B102" s="249"/>
      <c r="C102" s="250"/>
      <c r="D102" s="235" t="s">
        <v>152</v>
      </c>
      <c r="E102" s="251" t="s">
        <v>35</v>
      </c>
      <c r="F102" s="252" t="s">
        <v>165</v>
      </c>
      <c r="G102" s="250"/>
      <c r="H102" s="253">
        <v>12.1</v>
      </c>
      <c r="I102" s="254"/>
      <c r="J102" s="250"/>
      <c r="K102" s="250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152</v>
      </c>
      <c r="AU102" s="259" t="s">
        <v>90</v>
      </c>
      <c r="AV102" s="14" t="s">
        <v>90</v>
      </c>
      <c r="AW102" s="14" t="s">
        <v>41</v>
      </c>
      <c r="AX102" s="14" t="s">
        <v>80</v>
      </c>
      <c r="AY102" s="259" t="s">
        <v>141</v>
      </c>
    </row>
    <row r="103" s="14" customFormat="1">
      <c r="A103" s="14"/>
      <c r="B103" s="249"/>
      <c r="C103" s="250"/>
      <c r="D103" s="235" t="s">
        <v>152</v>
      </c>
      <c r="E103" s="251" t="s">
        <v>35</v>
      </c>
      <c r="F103" s="252" t="s">
        <v>166</v>
      </c>
      <c r="G103" s="250"/>
      <c r="H103" s="253">
        <v>24</v>
      </c>
      <c r="I103" s="254"/>
      <c r="J103" s="250"/>
      <c r="K103" s="250"/>
      <c r="L103" s="255"/>
      <c r="M103" s="256"/>
      <c r="N103" s="257"/>
      <c r="O103" s="257"/>
      <c r="P103" s="257"/>
      <c r="Q103" s="257"/>
      <c r="R103" s="257"/>
      <c r="S103" s="257"/>
      <c r="T103" s="25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9" t="s">
        <v>152</v>
      </c>
      <c r="AU103" s="259" t="s">
        <v>90</v>
      </c>
      <c r="AV103" s="14" t="s">
        <v>90</v>
      </c>
      <c r="AW103" s="14" t="s">
        <v>41</v>
      </c>
      <c r="AX103" s="14" t="s">
        <v>80</v>
      </c>
      <c r="AY103" s="259" t="s">
        <v>141</v>
      </c>
    </row>
    <row r="104" s="14" customFormat="1">
      <c r="A104" s="14"/>
      <c r="B104" s="249"/>
      <c r="C104" s="250"/>
      <c r="D104" s="235" t="s">
        <v>152</v>
      </c>
      <c r="E104" s="251" t="s">
        <v>35</v>
      </c>
      <c r="F104" s="252" t="s">
        <v>167</v>
      </c>
      <c r="G104" s="250"/>
      <c r="H104" s="253">
        <v>6.25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152</v>
      </c>
      <c r="AU104" s="259" t="s">
        <v>90</v>
      </c>
      <c r="AV104" s="14" t="s">
        <v>90</v>
      </c>
      <c r="AW104" s="14" t="s">
        <v>41</v>
      </c>
      <c r="AX104" s="14" t="s">
        <v>80</v>
      </c>
      <c r="AY104" s="259" t="s">
        <v>141</v>
      </c>
    </row>
    <row r="105" s="15" customFormat="1">
      <c r="A105" s="15"/>
      <c r="B105" s="260"/>
      <c r="C105" s="261"/>
      <c r="D105" s="235" t="s">
        <v>152</v>
      </c>
      <c r="E105" s="262" t="s">
        <v>35</v>
      </c>
      <c r="F105" s="263" t="s">
        <v>168</v>
      </c>
      <c r="G105" s="261"/>
      <c r="H105" s="264">
        <v>122.09999999999999</v>
      </c>
      <c r="I105" s="265"/>
      <c r="J105" s="261"/>
      <c r="K105" s="261"/>
      <c r="L105" s="266"/>
      <c r="M105" s="267"/>
      <c r="N105" s="268"/>
      <c r="O105" s="268"/>
      <c r="P105" s="268"/>
      <c r="Q105" s="268"/>
      <c r="R105" s="268"/>
      <c r="S105" s="268"/>
      <c r="T105" s="26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70" t="s">
        <v>152</v>
      </c>
      <c r="AU105" s="270" t="s">
        <v>90</v>
      </c>
      <c r="AV105" s="15" t="s">
        <v>148</v>
      </c>
      <c r="AW105" s="15" t="s">
        <v>41</v>
      </c>
      <c r="AX105" s="15" t="s">
        <v>88</v>
      </c>
      <c r="AY105" s="270" t="s">
        <v>141</v>
      </c>
    </row>
    <row r="106" s="2" customFormat="1" ht="24" customHeight="1">
      <c r="A106" s="41"/>
      <c r="B106" s="42"/>
      <c r="C106" s="222" t="s">
        <v>148</v>
      </c>
      <c r="D106" s="222" t="s">
        <v>143</v>
      </c>
      <c r="E106" s="223" t="s">
        <v>169</v>
      </c>
      <c r="F106" s="224" t="s">
        <v>170</v>
      </c>
      <c r="G106" s="225" t="s">
        <v>171</v>
      </c>
      <c r="H106" s="226">
        <v>10.08</v>
      </c>
      <c r="I106" s="227"/>
      <c r="J106" s="228">
        <f>ROUND(I106*H106,2)</f>
        <v>0</v>
      </c>
      <c r="K106" s="224" t="s">
        <v>147</v>
      </c>
      <c r="L106" s="47"/>
      <c r="M106" s="229" t="s">
        <v>35</v>
      </c>
      <c r="N106" s="230" t="s">
        <v>51</v>
      </c>
      <c r="O106" s="87"/>
      <c r="P106" s="231">
        <f>O106*H106</f>
        <v>0</v>
      </c>
      <c r="Q106" s="231">
        <v>0</v>
      </c>
      <c r="R106" s="231">
        <f>Q106*H106</f>
        <v>0</v>
      </c>
      <c r="S106" s="231">
        <v>0.20499999999999999</v>
      </c>
      <c r="T106" s="232">
        <f>S106*H106</f>
        <v>2.0663999999999998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33" t="s">
        <v>148</v>
      </c>
      <c r="AT106" s="233" t="s">
        <v>143</v>
      </c>
      <c r="AU106" s="233" t="s">
        <v>90</v>
      </c>
      <c r="AY106" s="19" t="s">
        <v>141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9" t="s">
        <v>88</v>
      </c>
      <c r="BK106" s="234">
        <f>ROUND(I106*H106,2)</f>
        <v>0</v>
      </c>
      <c r="BL106" s="19" t="s">
        <v>148</v>
      </c>
      <c r="BM106" s="233" t="s">
        <v>172</v>
      </c>
    </row>
    <row r="107" s="2" customFormat="1">
      <c r="A107" s="41"/>
      <c r="B107" s="42"/>
      <c r="C107" s="43"/>
      <c r="D107" s="235" t="s">
        <v>150</v>
      </c>
      <c r="E107" s="43"/>
      <c r="F107" s="236" t="s">
        <v>173</v>
      </c>
      <c r="G107" s="43"/>
      <c r="H107" s="43"/>
      <c r="I107" s="140"/>
      <c r="J107" s="43"/>
      <c r="K107" s="43"/>
      <c r="L107" s="47"/>
      <c r="M107" s="237"/>
      <c r="N107" s="238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150</v>
      </c>
      <c r="AU107" s="19" t="s">
        <v>90</v>
      </c>
    </row>
    <row r="108" s="13" customFormat="1">
      <c r="A108" s="13"/>
      <c r="B108" s="239"/>
      <c r="C108" s="240"/>
      <c r="D108" s="235" t="s">
        <v>152</v>
      </c>
      <c r="E108" s="241" t="s">
        <v>35</v>
      </c>
      <c r="F108" s="242" t="s">
        <v>153</v>
      </c>
      <c r="G108" s="240"/>
      <c r="H108" s="241" t="s">
        <v>35</v>
      </c>
      <c r="I108" s="243"/>
      <c r="J108" s="240"/>
      <c r="K108" s="240"/>
      <c r="L108" s="244"/>
      <c r="M108" s="245"/>
      <c r="N108" s="246"/>
      <c r="O108" s="246"/>
      <c r="P108" s="246"/>
      <c r="Q108" s="246"/>
      <c r="R108" s="246"/>
      <c r="S108" s="246"/>
      <c r="T108" s="24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8" t="s">
        <v>152</v>
      </c>
      <c r="AU108" s="248" t="s">
        <v>90</v>
      </c>
      <c r="AV108" s="13" t="s">
        <v>88</v>
      </c>
      <c r="AW108" s="13" t="s">
        <v>41</v>
      </c>
      <c r="AX108" s="13" t="s">
        <v>80</v>
      </c>
      <c r="AY108" s="248" t="s">
        <v>141</v>
      </c>
    </row>
    <row r="109" s="14" customFormat="1">
      <c r="A109" s="14"/>
      <c r="B109" s="249"/>
      <c r="C109" s="250"/>
      <c r="D109" s="235" t="s">
        <v>152</v>
      </c>
      <c r="E109" s="251" t="s">
        <v>35</v>
      </c>
      <c r="F109" s="252" t="s">
        <v>174</v>
      </c>
      <c r="G109" s="250"/>
      <c r="H109" s="253">
        <v>8.0800000000000001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9" t="s">
        <v>152</v>
      </c>
      <c r="AU109" s="259" t="s">
        <v>90</v>
      </c>
      <c r="AV109" s="14" t="s">
        <v>90</v>
      </c>
      <c r="AW109" s="14" t="s">
        <v>41</v>
      </c>
      <c r="AX109" s="14" t="s">
        <v>80</v>
      </c>
      <c r="AY109" s="259" t="s">
        <v>141</v>
      </c>
    </row>
    <row r="110" s="14" customFormat="1">
      <c r="A110" s="14"/>
      <c r="B110" s="249"/>
      <c r="C110" s="250"/>
      <c r="D110" s="235" t="s">
        <v>152</v>
      </c>
      <c r="E110" s="251" t="s">
        <v>35</v>
      </c>
      <c r="F110" s="252" t="s">
        <v>175</v>
      </c>
      <c r="G110" s="250"/>
      <c r="H110" s="253">
        <v>2</v>
      </c>
      <c r="I110" s="254"/>
      <c r="J110" s="250"/>
      <c r="K110" s="250"/>
      <c r="L110" s="255"/>
      <c r="M110" s="256"/>
      <c r="N110" s="257"/>
      <c r="O110" s="257"/>
      <c r="P110" s="257"/>
      <c r="Q110" s="257"/>
      <c r="R110" s="257"/>
      <c r="S110" s="257"/>
      <c r="T110" s="25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9" t="s">
        <v>152</v>
      </c>
      <c r="AU110" s="259" t="s">
        <v>90</v>
      </c>
      <c r="AV110" s="14" t="s">
        <v>90</v>
      </c>
      <c r="AW110" s="14" t="s">
        <v>41</v>
      </c>
      <c r="AX110" s="14" t="s">
        <v>80</v>
      </c>
      <c r="AY110" s="259" t="s">
        <v>141</v>
      </c>
    </row>
    <row r="111" s="15" customFormat="1">
      <c r="A111" s="15"/>
      <c r="B111" s="260"/>
      <c r="C111" s="261"/>
      <c r="D111" s="235" t="s">
        <v>152</v>
      </c>
      <c r="E111" s="262" t="s">
        <v>35</v>
      </c>
      <c r="F111" s="263" t="s">
        <v>168</v>
      </c>
      <c r="G111" s="261"/>
      <c r="H111" s="264">
        <v>10.08</v>
      </c>
      <c r="I111" s="265"/>
      <c r="J111" s="261"/>
      <c r="K111" s="261"/>
      <c r="L111" s="266"/>
      <c r="M111" s="267"/>
      <c r="N111" s="268"/>
      <c r="O111" s="268"/>
      <c r="P111" s="268"/>
      <c r="Q111" s="268"/>
      <c r="R111" s="268"/>
      <c r="S111" s="268"/>
      <c r="T111" s="26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0" t="s">
        <v>152</v>
      </c>
      <c r="AU111" s="270" t="s">
        <v>90</v>
      </c>
      <c r="AV111" s="15" t="s">
        <v>148</v>
      </c>
      <c r="AW111" s="15" t="s">
        <v>41</v>
      </c>
      <c r="AX111" s="15" t="s">
        <v>88</v>
      </c>
      <c r="AY111" s="270" t="s">
        <v>141</v>
      </c>
    </row>
    <row r="112" s="2" customFormat="1" ht="16.5" customHeight="1">
      <c r="A112" s="41"/>
      <c r="B112" s="42"/>
      <c r="C112" s="222" t="s">
        <v>176</v>
      </c>
      <c r="D112" s="222" t="s">
        <v>143</v>
      </c>
      <c r="E112" s="223" t="s">
        <v>177</v>
      </c>
      <c r="F112" s="224" t="s">
        <v>178</v>
      </c>
      <c r="G112" s="225" t="s">
        <v>179</v>
      </c>
      <c r="H112" s="226">
        <v>30</v>
      </c>
      <c r="I112" s="227"/>
      <c r="J112" s="228">
        <f>ROUND(I112*H112,2)</f>
        <v>0</v>
      </c>
      <c r="K112" s="224" t="s">
        <v>147</v>
      </c>
      <c r="L112" s="47"/>
      <c r="M112" s="229" t="s">
        <v>35</v>
      </c>
      <c r="N112" s="230" t="s">
        <v>51</v>
      </c>
      <c r="O112" s="87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33" t="s">
        <v>148</v>
      </c>
      <c r="AT112" s="233" t="s">
        <v>143</v>
      </c>
      <c r="AU112" s="233" t="s">
        <v>90</v>
      </c>
      <c r="AY112" s="19" t="s">
        <v>141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88</v>
      </c>
      <c r="BK112" s="234">
        <f>ROUND(I112*H112,2)</f>
        <v>0</v>
      </c>
      <c r="BL112" s="19" t="s">
        <v>148</v>
      </c>
      <c r="BM112" s="233" t="s">
        <v>180</v>
      </c>
    </row>
    <row r="113" s="2" customFormat="1">
      <c r="A113" s="41"/>
      <c r="B113" s="42"/>
      <c r="C113" s="43"/>
      <c r="D113" s="235" t="s">
        <v>150</v>
      </c>
      <c r="E113" s="43"/>
      <c r="F113" s="236" t="s">
        <v>181</v>
      </c>
      <c r="G113" s="43"/>
      <c r="H113" s="43"/>
      <c r="I113" s="140"/>
      <c r="J113" s="43"/>
      <c r="K113" s="43"/>
      <c r="L113" s="47"/>
      <c r="M113" s="237"/>
      <c r="N113" s="238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150</v>
      </c>
      <c r="AU113" s="19" t="s">
        <v>90</v>
      </c>
    </row>
    <row r="114" s="13" customFormat="1">
      <c r="A114" s="13"/>
      <c r="B114" s="239"/>
      <c r="C114" s="240"/>
      <c r="D114" s="235" t="s">
        <v>152</v>
      </c>
      <c r="E114" s="241" t="s">
        <v>35</v>
      </c>
      <c r="F114" s="242" t="s">
        <v>153</v>
      </c>
      <c r="G114" s="240"/>
      <c r="H114" s="241" t="s">
        <v>35</v>
      </c>
      <c r="I114" s="243"/>
      <c r="J114" s="240"/>
      <c r="K114" s="240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152</v>
      </c>
      <c r="AU114" s="248" t="s">
        <v>90</v>
      </c>
      <c r="AV114" s="13" t="s">
        <v>88</v>
      </c>
      <c r="AW114" s="13" t="s">
        <v>41</v>
      </c>
      <c r="AX114" s="13" t="s">
        <v>80</v>
      </c>
      <c r="AY114" s="248" t="s">
        <v>141</v>
      </c>
    </row>
    <row r="115" s="14" customFormat="1">
      <c r="A115" s="14"/>
      <c r="B115" s="249"/>
      <c r="C115" s="250"/>
      <c r="D115" s="235" t="s">
        <v>152</v>
      </c>
      <c r="E115" s="251" t="s">
        <v>35</v>
      </c>
      <c r="F115" s="252" t="s">
        <v>182</v>
      </c>
      <c r="G115" s="250"/>
      <c r="H115" s="253">
        <v>30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152</v>
      </c>
      <c r="AU115" s="259" t="s">
        <v>90</v>
      </c>
      <c r="AV115" s="14" t="s">
        <v>90</v>
      </c>
      <c r="AW115" s="14" t="s">
        <v>41</v>
      </c>
      <c r="AX115" s="14" t="s">
        <v>88</v>
      </c>
      <c r="AY115" s="259" t="s">
        <v>141</v>
      </c>
    </row>
    <row r="116" s="2" customFormat="1" ht="24" customHeight="1">
      <c r="A116" s="41"/>
      <c r="B116" s="42"/>
      <c r="C116" s="222" t="s">
        <v>183</v>
      </c>
      <c r="D116" s="222" t="s">
        <v>143</v>
      </c>
      <c r="E116" s="223" t="s">
        <v>184</v>
      </c>
      <c r="F116" s="224" t="s">
        <v>185</v>
      </c>
      <c r="G116" s="225" t="s">
        <v>186</v>
      </c>
      <c r="H116" s="226">
        <v>3</v>
      </c>
      <c r="I116" s="227"/>
      <c r="J116" s="228">
        <f>ROUND(I116*H116,2)</f>
        <v>0</v>
      </c>
      <c r="K116" s="224" t="s">
        <v>147</v>
      </c>
      <c r="L116" s="47"/>
      <c r="M116" s="229" t="s">
        <v>35</v>
      </c>
      <c r="N116" s="230" t="s">
        <v>51</v>
      </c>
      <c r="O116" s="87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33" t="s">
        <v>148</v>
      </c>
      <c r="AT116" s="233" t="s">
        <v>143</v>
      </c>
      <c r="AU116" s="233" t="s">
        <v>90</v>
      </c>
      <c r="AY116" s="19" t="s">
        <v>141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88</v>
      </c>
      <c r="BK116" s="234">
        <f>ROUND(I116*H116,2)</f>
        <v>0</v>
      </c>
      <c r="BL116" s="19" t="s">
        <v>148</v>
      </c>
      <c r="BM116" s="233" t="s">
        <v>187</v>
      </c>
    </row>
    <row r="117" s="2" customFormat="1">
      <c r="A117" s="41"/>
      <c r="B117" s="42"/>
      <c r="C117" s="43"/>
      <c r="D117" s="235" t="s">
        <v>150</v>
      </c>
      <c r="E117" s="43"/>
      <c r="F117" s="236" t="s">
        <v>188</v>
      </c>
      <c r="G117" s="43"/>
      <c r="H117" s="43"/>
      <c r="I117" s="140"/>
      <c r="J117" s="43"/>
      <c r="K117" s="43"/>
      <c r="L117" s="47"/>
      <c r="M117" s="237"/>
      <c r="N117" s="238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150</v>
      </c>
      <c r="AU117" s="19" t="s">
        <v>90</v>
      </c>
    </row>
    <row r="118" s="13" customFormat="1">
      <c r="A118" s="13"/>
      <c r="B118" s="239"/>
      <c r="C118" s="240"/>
      <c r="D118" s="235" t="s">
        <v>152</v>
      </c>
      <c r="E118" s="241" t="s">
        <v>35</v>
      </c>
      <c r="F118" s="242" t="s">
        <v>153</v>
      </c>
      <c r="G118" s="240"/>
      <c r="H118" s="241" t="s">
        <v>35</v>
      </c>
      <c r="I118" s="243"/>
      <c r="J118" s="240"/>
      <c r="K118" s="240"/>
      <c r="L118" s="244"/>
      <c r="M118" s="245"/>
      <c r="N118" s="246"/>
      <c r="O118" s="246"/>
      <c r="P118" s="246"/>
      <c r="Q118" s="246"/>
      <c r="R118" s="246"/>
      <c r="S118" s="246"/>
      <c r="T118" s="24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8" t="s">
        <v>152</v>
      </c>
      <c r="AU118" s="248" t="s">
        <v>90</v>
      </c>
      <c r="AV118" s="13" t="s">
        <v>88</v>
      </c>
      <c r="AW118" s="13" t="s">
        <v>41</v>
      </c>
      <c r="AX118" s="13" t="s">
        <v>80</v>
      </c>
      <c r="AY118" s="248" t="s">
        <v>141</v>
      </c>
    </row>
    <row r="119" s="14" customFormat="1">
      <c r="A119" s="14"/>
      <c r="B119" s="249"/>
      <c r="C119" s="250"/>
      <c r="D119" s="235" t="s">
        <v>152</v>
      </c>
      <c r="E119" s="251" t="s">
        <v>35</v>
      </c>
      <c r="F119" s="252" t="s">
        <v>159</v>
      </c>
      <c r="G119" s="250"/>
      <c r="H119" s="253">
        <v>3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152</v>
      </c>
      <c r="AU119" s="259" t="s">
        <v>90</v>
      </c>
      <c r="AV119" s="14" t="s">
        <v>90</v>
      </c>
      <c r="AW119" s="14" t="s">
        <v>41</v>
      </c>
      <c r="AX119" s="14" t="s">
        <v>88</v>
      </c>
      <c r="AY119" s="259" t="s">
        <v>141</v>
      </c>
    </row>
    <row r="120" s="2" customFormat="1" ht="48" customHeight="1">
      <c r="A120" s="41"/>
      <c r="B120" s="42"/>
      <c r="C120" s="222" t="s">
        <v>189</v>
      </c>
      <c r="D120" s="222" t="s">
        <v>143</v>
      </c>
      <c r="E120" s="223" t="s">
        <v>190</v>
      </c>
      <c r="F120" s="224" t="s">
        <v>191</v>
      </c>
      <c r="G120" s="225" t="s">
        <v>171</v>
      </c>
      <c r="H120" s="226">
        <v>8.8000000000000007</v>
      </c>
      <c r="I120" s="227"/>
      <c r="J120" s="228">
        <f>ROUND(I120*H120,2)</f>
        <v>0</v>
      </c>
      <c r="K120" s="224" t="s">
        <v>147</v>
      </c>
      <c r="L120" s="47"/>
      <c r="M120" s="229" t="s">
        <v>35</v>
      </c>
      <c r="N120" s="230" t="s">
        <v>51</v>
      </c>
      <c r="O120" s="87"/>
      <c r="P120" s="231">
        <f>O120*H120</f>
        <v>0</v>
      </c>
      <c r="Q120" s="231">
        <v>0.036900000000000002</v>
      </c>
      <c r="R120" s="231">
        <f>Q120*H120</f>
        <v>0.32472000000000006</v>
      </c>
      <c r="S120" s="231">
        <v>0</v>
      </c>
      <c r="T120" s="232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33" t="s">
        <v>148</v>
      </c>
      <c r="AT120" s="233" t="s">
        <v>143</v>
      </c>
      <c r="AU120" s="233" t="s">
        <v>90</v>
      </c>
      <c r="AY120" s="19" t="s">
        <v>141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9" t="s">
        <v>88</v>
      </c>
      <c r="BK120" s="234">
        <f>ROUND(I120*H120,2)</f>
        <v>0</v>
      </c>
      <c r="BL120" s="19" t="s">
        <v>148</v>
      </c>
      <c r="BM120" s="233" t="s">
        <v>192</v>
      </c>
    </row>
    <row r="121" s="2" customFormat="1">
      <c r="A121" s="41"/>
      <c r="B121" s="42"/>
      <c r="C121" s="43"/>
      <c r="D121" s="235" t="s">
        <v>150</v>
      </c>
      <c r="E121" s="43"/>
      <c r="F121" s="236" t="s">
        <v>193</v>
      </c>
      <c r="G121" s="43"/>
      <c r="H121" s="43"/>
      <c r="I121" s="140"/>
      <c r="J121" s="43"/>
      <c r="K121" s="43"/>
      <c r="L121" s="47"/>
      <c r="M121" s="237"/>
      <c r="N121" s="238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150</v>
      </c>
      <c r="AU121" s="19" t="s">
        <v>90</v>
      </c>
    </row>
    <row r="122" s="13" customFormat="1">
      <c r="A122" s="13"/>
      <c r="B122" s="239"/>
      <c r="C122" s="240"/>
      <c r="D122" s="235" t="s">
        <v>152</v>
      </c>
      <c r="E122" s="241" t="s">
        <v>35</v>
      </c>
      <c r="F122" s="242" t="s">
        <v>153</v>
      </c>
      <c r="G122" s="240"/>
      <c r="H122" s="241" t="s">
        <v>35</v>
      </c>
      <c r="I122" s="243"/>
      <c r="J122" s="240"/>
      <c r="K122" s="240"/>
      <c r="L122" s="244"/>
      <c r="M122" s="245"/>
      <c r="N122" s="246"/>
      <c r="O122" s="246"/>
      <c r="P122" s="246"/>
      <c r="Q122" s="246"/>
      <c r="R122" s="246"/>
      <c r="S122" s="246"/>
      <c r="T122" s="24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8" t="s">
        <v>152</v>
      </c>
      <c r="AU122" s="248" t="s">
        <v>90</v>
      </c>
      <c r="AV122" s="13" t="s">
        <v>88</v>
      </c>
      <c r="AW122" s="13" t="s">
        <v>41</v>
      </c>
      <c r="AX122" s="13" t="s">
        <v>80</v>
      </c>
      <c r="AY122" s="248" t="s">
        <v>141</v>
      </c>
    </row>
    <row r="123" s="13" customFormat="1">
      <c r="A123" s="13"/>
      <c r="B123" s="239"/>
      <c r="C123" s="240"/>
      <c r="D123" s="235" t="s">
        <v>152</v>
      </c>
      <c r="E123" s="241" t="s">
        <v>35</v>
      </c>
      <c r="F123" s="242" t="s">
        <v>194</v>
      </c>
      <c r="G123" s="240"/>
      <c r="H123" s="241" t="s">
        <v>35</v>
      </c>
      <c r="I123" s="243"/>
      <c r="J123" s="240"/>
      <c r="K123" s="240"/>
      <c r="L123" s="244"/>
      <c r="M123" s="245"/>
      <c r="N123" s="246"/>
      <c r="O123" s="246"/>
      <c r="P123" s="246"/>
      <c r="Q123" s="246"/>
      <c r="R123" s="246"/>
      <c r="S123" s="246"/>
      <c r="T123" s="24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8" t="s">
        <v>152</v>
      </c>
      <c r="AU123" s="248" t="s">
        <v>90</v>
      </c>
      <c r="AV123" s="13" t="s">
        <v>88</v>
      </c>
      <c r="AW123" s="13" t="s">
        <v>41</v>
      </c>
      <c r="AX123" s="13" t="s">
        <v>80</v>
      </c>
      <c r="AY123" s="248" t="s">
        <v>141</v>
      </c>
    </row>
    <row r="124" s="14" customFormat="1">
      <c r="A124" s="14"/>
      <c r="B124" s="249"/>
      <c r="C124" s="250"/>
      <c r="D124" s="235" t="s">
        <v>152</v>
      </c>
      <c r="E124" s="251" t="s">
        <v>35</v>
      </c>
      <c r="F124" s="252" t="s">
        <v>195</v>
      </c>
      <c r="G124" s="250"/>
      <c r="H124" s="253">
        <v>8.8000000000000007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152</v>
      </c>
      <c r="AU124" s="259" t="s">
        <v>90</v>
      </c>
      <c r="AV124" s="14" t="s">
        <v>90</v>
      </c>
      <c r="AW124" s="14" t="s">
        <v>41</v>
      </c>
      <c r="AX124" s="14" t="s">
        <v>88</v>
      </c>
      <c r="AY124" s="259" t="s">
        <v>141</v>
      </c>
    </row>
    <row r="125" s="2" customFormat="1" ht="48" customHeight="1">
      <c r="A125" s="41"/>
      <c r="B125" s="42"/>
      <c r="C125" s="222" t="s">
        <v>196</v>
      </c>
      <c r="D125" s="222" t="s">
        <v>143</v>
      </c>
      <c r="E125" s="223" t="s">
        <v>197</v>
      </c>
      <c r="F125" s="224" t="s">
        <v>198</v>
      </c>
      <c r="G125" s="225" t="s">
        <v>171</v>
      </c>
      <c r="H125" s="226">
        <v>7.7000000000000002</v>
      </c>
      <c r="I125" s="227"/>
      <c r="J125" s="228">
        <f>ROUND(I125*H125,2)</f>
        <v>0</v>
      </c>
      <c r="K125" s="224" t="s">
        <v>147</v>
      </c>
      <c r="L125" s="47"/>
      <c r="M125" s="229" t="s">
        <v>35</v>
      </c>
      <c r="N125" s="230" t="s">
        <v>51</v>
      </c>
      <c r="O125" s="87"/>
      <c r="P125" s="231">
        <f>O125*H125</f>
        <v>0</v>
      </c>
      <c r="Q125" s="231">
        <v>0.036900000000000002</v>
      </c>
      <c r="R125" s="231">
        <f>Q125*H125</f>
        <v>0.28413000000000005</v>
      </c>
      <c r="S125" s="231">
        <v>0</v>
      </c>
      <c r="T125" s="232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33" t="s">
        <v>148</v>
      </c>
      <c r="AT125" s="233" t="s">
        <v>143</v>
      </c>
      <c r="AU125" s="233" t="s">
        <v>90</v>
      </c>
      <c r="AY125" s="19" t="s">
        <v>141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88</v>
      </c>
      <c r="BK125" s="234">
        <f>ROUND(I125*H125,2)</f>
        <v>0</v>
      </c>
      <c r="BL125" s="19" t="s">
        <v>148</v>
      </c>
      <c r="BM125" s="233" t="s">
        <v>199</v>
      </c>
    </row>
    <row r="126" s="2" customFormat="1">
      <c r="A126" s="41"/>
      <c r="B126" s="42"/>
      <c r="C126" s="43"/>
      <c r="D126" s="235" t="s">
        <v>150</v>
      </c>
      <c r="E126" s="43"/>
      <c r="F126" s="236" t="s">
        <v>193</v>
      </c>
      <c r="G126" s="43"/>
      <c r="H126" s="43"/>
      <c r="I126" s="140"/>
      <c r="J126" s="43"/>
      <c r="K126" s="43"/>
      <c r="L126" s="47"/>
      <c r="M126" s="237"/>
      <c r="N126" s="238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150</v>
      </c>
      <c r="AU126" s="19" t="s">
        <v>90</v>
      </c>
    </row>
    <row r="127" s="13" customFormat="1">
      <c r="A127" s="13"/>
      <c r="B127" s="239"/>
      <c r="C127" s="240"/>
      <c r="D127" s="235" t="s">
        <v>152</v>
      </c>
      <c r="E127" s="241" t="s">
        <v>35</v>
      </c>
      <c r="F127" s="242" t="s">
        <v>153</v>
      </c>
      <c r="G127" s="240"/>
      <c r="H127" s="241" t="s">
        <v>35</v>
      </c>
      <c r="I127" s="243"/>
      <c r="J127" s="240"/>
      <c r="K127" s="240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152</v>
      </c>
      <c r="AU127" s="248" t="s">
        <v>90</v>
      </c>
      <c r="AV127" s="13" t="s">
        <v>88</v>
      </c>
      <c r="AW127" s="13" t="s">
        <v>41</v>
      </c>
      <c r="AX127" s="13" t="s">
        <v>80</v>
      </c>
      <c r="AY127" s="248" t="s">
        <v>141</v>
      </c>
    </row>
    <row r="128" s="13" customFormat="1">
      <c r="A128" s="13"/>
      <c r="B128" s="239"/>
      <c r="C128" s="240"/>
      <c r="D128" s="235" t="s">
        <v>152</v>
      </c>
      <c r="E128" s="241" t="s">
        <v>35</v>
      </c>
      <c r="F128" s="242" t="s">
        <v>200</v>
      </c>
      <c r="G128" s="240"/>
      <c r="H128" s="241" t="s">
        <v>35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152</v>
      </c>
      <c r="AU128" s="248" t="s">
        <v>90</v>
      </c>
      <c r="AV128" s="13" t="s">
        <v>88</v>
      </c>
      <c r="AW128" s="13" t="s">
        <v>41</v>
      </c>
      <c r="AX128" s="13" t="s">
        <v>80</v>
      </c>
      <c r="AY128" s="248" t="s">
        <v>141</v>
      </c>
    </row>
    <row r="129" s="14" customFormat="1">
      <c r="A129" s="14"/>
      <c r="B129" s="249"/>
      <c r="C129" s="250"/>
      <c r="D129" s="235" t="s">
        <v>152</v>
      </c>
      <c r="E129" s="251" t="s">
        <v>35</v>
      </c>
      <c r="F129" s="252" t="s">
        <v>201</v>
      </c>
      <c r="G129" s="250"/>
      <c r="H129" s="253">
        <v>7.7000000000000002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152</v>
      </c>
      <c r="AU129" s="259" t="s">
        <v>90</v>
      </c>
      <c r="AV129" s="14" t="s">
        <v>90</v>
      </c>
      <c r="AW129" s="14" t="s">
        <v>41</v>
      </c>
      <c r="AX129" s="14" t="s">
        <v>88</v>
      </c>
      <c r="AY129" s="259" t="s">
        <v>141</v>
      </c>
    </row>
    <row r="130" s="2" customFormat="1" ht="24" customHeight="1">
      <c r="A130" s="41"/>
      <c r="B130" s="42"/>
      <c r="C130" s="222" t="s">
        <v>202</v>
      </c>
      <c r="D130" s="222" t="s">
        <v>143</v>
      </c>
      <c r="E130" s="223" t="s">
        <v>203</v>
      </c>
      <c r="F130" s="224" t="s">
        <v>204</v>
      </c>
      <c r="G130" s="225" t="s">
        <v>171</v>
      </c>
      <c r="H130" s="226">
        <v>189</v>
      </c>
      <c r="I130" s="227"/>
      <c r="J130" s="228">
        <f>ROUND(I130*H130,2)</f>
        <v>0</v>
      </c>
      <c r="K130" s="224" t="s">
        <v>147</v>
      </c>
      <c r="L130" s="47"/>
      <c r="M130" s="229" t="s">
        <v>35</v>
      </c>
      <c r="N130" s="230" t="s">
        <v>51</v>
      </c>
      <c r="O130" s="87"/>
      <c r="P130" s="231">
        <f>O130*H130</f>
        <v>0</v>
      </c>
      <c r="Q130" s="231">
        <v>0.00029999999999999997</v>
      </c>
      <c r="R130" s="231">
        <f>Q130*H130</f>
        <v>0.056699999999999993</v>
      </c>
      <c r="S130" s="231">
        <v>0</v>
      </c>
      <c r="T130" s="232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33" t="s">
        <v>148</v>
      </c>
      <c r="AT130" s="233" t="s">
        <v>143</v>
      </c>
      <c r="AU130" s="233" t="s">
        <v>90</v>
      </c>
      <c r="AY130" s="19" t="s">
        <v>141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88</v>
      </c>
      <c r="BK130" s="234">
        <f>ROUND(I130*H130,2)</f>
        <v>0</v>
      </c>
      <c r="BL130" s="19" t="s">
        <v>148</v>
      </c>
      <c r="BM130" s="233" t="s">
        <v>205</v>
      </c>
    </row>
    <row r="131" s="2" customFormat="1">
      <c r="A131" s="41"/>
      <c r="B131" s="42"/>
      <c r="C131" s="43"/>
      <c r="D131" s="235" t="s">
        <v>150</v>
      </c>
      <c r="E131" s="43"/>
      <c r="F131" s="236" t="s">
        <v>206</v>
      </c>
      <c r="G131" s="43"/>
      <c r="H131" s="43"/>
      <c r="I131" s="140"/>
      <c r="J131" s="43"/>
      <c r="K131" s="43"/>
      <c r="L131" s="47"/>
      <c r="M131" s="237"/>
      <c r="N131" s="238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150</v>
      </c>
      <c r="AU131" s="19" t="s">
        <v>90</v>
      </c>
    </row>
    <row r="132" s="13" customFormat="1">
      <c r="A132" s="13"/>
      <c r="B132" s="239"/>
      <c r="C132" s="240"/>
      <c r="D132" s="235" t="s">
        <v>152</v>
      </c>
      <c r="E132" s="241" t="s">
        <v>35</v>
      </c>
      <c r="F132" s="242" t="s">
        <v>153</v>
      </c>
      <c r="G132" s="240"/>
      <c r="H132" s="241" t="s">
        <v>35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152</v>
      </c>
      <c r="AU132" s="248" t="s">
        <v>90</v>
      </c>
      <c r="AV132" s="13" t="s">
        <v>88</v>
      </c>
      <c r="AW132" s="13" t="s">
        <v>41</v>
      </c>
      <c r="AX132" s="13" t="s">
        <v>80</v>
      </c>
      <c r="AY132" s="248" t="s">
        <v>141</v>
      </c>
    </row>
    <row r="133" s="14" customFormat="1">
      <c r="A133" s="14"/>
      <c r="B133" s="249"/>
      <c r="C133" s="250"/>
      <c r="D133" s="235" t="s">
        <v>152</v>
      </c>
      <c r="E133" s="251" t="s">
        <v>35</v>
      </c>
      <c r="F133" s="252" t="s">
        <v>207</v>
      </c>
      <c r="G133" s="250"/>
      <c r="H133" s="253">
        <v>119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152</v>
      </c>
      <c r="AU133" s="259" t="s">
        <v>90</v>
      </c>
      <c r="AV133" s="14" t="s">
        <v>90</v>
      </c>
      <c r="AW133" s="14" t="s">
        <v>41</v>
      </c>
      <c r="AX133" s="14" t="s">
        <v>80</v>
      </c>
      <c r="AY133" s="259" t="s">
        <v>141</v>
      </c>
    </row>
    <row r="134" s="14" customFormat="1">
      <c r="A134" s="14"/>
      <c r="B134" s="249"/>
      <c r="C134" s="250"/>
      <c r="D134" s="235" t="s">
        <v>152</v>
      </c>
      <c r="E134" s="251" t="s">
        <v>35</v>
      </c>
      <c r="F134" s="252" t="s">
        <v>208</v>
      </c>
      <c r="G134" s="250"/>
      <c r="H134" s="253">
        <v>70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152</v>
      </c>
      <c r="AU134" s="259" t="s">
        <v>90</v>
      </c>
      <c r="AV134" s="14" t="s">
        <v>90</v>
      </c>
      <c r="AW134" s="14" t="s">
        <v>41</v>
      </c>
      <c r="AX134" s="14" t="s">
        <v>80</v>
      </c>
      <c r="AY134" s="259" t="s">
        <v>141</v>
      </c>
    </row>
    <row r="135" s="15" customFormat="1">
      <c r="A135" s="15"/>
      <c r="B135" s="260"/>
      <c r="C135" s="261"/>
      <c r="D135" s="235" t="s">
        <v>152</v>
      </c>
      <c r="E135" s="262" t="s">
        <v>35</v>
      </c>
      <c r="F135" s="263" t="s">
        <v>168</v>
      </c>
      <c r="G135" s="261"/>
      <c r="H135" s="264">
        <v>189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152</v>
      </c>
      <c r="AU135" s="270" t="s">
        <v>90</v>
      </c>
      <c r="AV135" s="15" t="s">
        <v>148</v>
      </c>
      <c r="AW135" s="15" t="s">
        <v>41</v>
      </c>
      <c r="AX135" s="15" t="s">
        <v>88</v>
      </c>
      <c r="AY135" s="270" t="s">
        <v>141</v>
      </c>
    </row>
    <row r="136" s="2" customFormat="1" ht="24" customHeight="1">
      <c r="A136" s="41"/>
      <c r="B136" s="42"/>
      <c r="C136" s="222" t="s">
        <v>209</v>
      </c>
      <c r="D136" s="222" t="s">
        <v>143</v>
      </c>
      <c r="E136" s="223" t="s">
        <v>210</v>
      </c>
      <c r="F136" s="224" t="s">
        <v>211</v>
      </c>
      <c r="G136" s="225" t="s">
        <v>171</v>
      </c>
      <c r="H136" s="226">
        <v>189</v>
      </c>
      <c r="I136" s="227"/>
      <c r="J136" s="228">
        <f>ROUND(I136*H136,2)</f>
        <v>0</v>
      </c>
      <c r="K136" s="224" t="s">
        <v>147</v>
      </c>
      <c r="L136" s="47"/>
      <c r="M136" s="229" t="s">
        <v>35</v>
      </c>
      <c r="N136" s="230" t="s">
        <v>51</v>
      </c>
      <c r="O136" s="8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33" t="s">
        <v>148</v>
      </c>
      <c r="AT136" s="233" t="s">
        <v>143</v>
      </c>
      <c r="AU136" s="233" t="s">
        <v>90</v>
      </c>
      <c r="AY136" s="19" t="s">
        <v>141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88</v>
      </c>
      <c r="BK136" s="234">
        <f>ROUND(I136*H136,2)</f>
        <v>0</v>
      </c>
      <c r="BL136" s="19" t="s">
        <v>148</v>
      </c>
      <c r="BM136" s="233" t="s">
        <v>212</v>
      </c>
    </row>
    <row r="137" s="2" customFormat="1">
      <c r="A137" s="41"/>
      <c r="B137" s="42"/>
      <c r="C137" s="43"/>
      <c r="D137" s="235" t="s">
        <v>150</v>
      </c>
      <c r="E137" s="43"/>
      <c r="F137" s="236" t="s">
        <v>206</v>
      </c>
      <c r="G137" s="43"/>
      <c r="H137" s="43"/>
      <c r="I137" s="140"/>
      <c r="J137" s="43"/>
      <c r="K137" s="43"/>
      <c r="L137" s="47"/>
      <c r="M137" s="237"/>
      <c r="N137" s="238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150</v>
      </c>
      <c r="AU137" s="19" t="s">
        <v>90</v>
      </c>
    </row>
    <row r="138" s="13" customFormat="1">
      <c r="A138" s="13"/>
      <c r="B138" s="239"/>
      <c r="C138" s="240"/>
      <c r="D138" s="235" t="s">
        <v>152</v>
      </c>
      <c r="E138" s="241" t="s">
        <v>35</v>
      </c>
      <c r="F138" s="242" t="s">
        <v>153</v>
      </c>
      <c r="G138" s="240"/>
      <c r="H138" s="241" t="s">
        <v>35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152</v>
      </c>
      <c r="AU138" s="248" t="s">
        <v>90</v>
      </c>
      <c r="AV138" s="13" t="s">
        <v>88</v>
      </c>
      <c r="AW138" s="13" t="s">
        <v>41</v>
      </c>
      <c r="AX138" s="13" t="s">
        <v>80</v>
      </c>
      <c r="AY138" s="248" t="s">
        <v>141</v>
      </c>
    </row>
    <row r="139" s="14" customFormat="1">
      <c r="A139" s="14"/>
      <c r="B139" s="249"/>
      <c r="C139" s="250"/>
      <c r="D139" s="235" t="s">
        <v>152</v>
      </c>
      <c r="E139" s="251" t="s">
        <v>35</v>
      </c>
      <c r="F139" s="252" t="s">
        <v>207</v>
      </c>
      <c r="G139" s="250"/>
      <c r="H139" s="253">
        <v>119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152</v>
      </c>
      <c r="AU139" s="259" t="s">
        <v>90</v>
      </c>
      <c r="AV139" s="14" t="s">
        <v>90</v>
      </c>
      <c r="AW139" s="14" t="s">
        <v>41</v>
      </c>
      <c r="AX139" s="14" t="s">
        <v>80</v>
      </c>
      <c r="AY139" s="259" t="s">
        <v>141</v>
      </c>
    </row>
    <row r="140" s="14" customFormat="1">
      <c r="A140" s="14"/>
      <c r="B140" s="249"/>
      <c r="C140" s="250"/>
      <c r="D140" s="235" t="s">
        <v>152</v>
      </c>
      <c r="E140" s="251" t="s">
        <v>35</v>
      </c>
      <c r="F140" s="252" t="s">
        <v>208</v>
      </c>
      <c r="G140" s="250"/>
      <c r="H140" s="253">
        <v>70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152</v>
      </c>
      <c r="AU140" s="259" t="s">
        <v>90</v>
      </c>
      <c r="AV140" s="14" t="s">
        <v>90</v>
      </c>
      <c r="AW140" s="14" t="s">
        <v>41</v>
      </c>
      <c r="AX140" s="14" t="s">
        <v>80</v>
      </c>
      <c r="AY140" s="259" t="s">
        <v>141</v>
      </c>
    </row>
    <row r="141" s="15" customFormat="1">
      <c r="A141" s="15"/>
      <c r="B141" s="260"/>
      <c r="C141" s="261"/>
      <c r="D141" s="235" t="s">
        <v>152</v>
      </c>
      <c r="E141" s="262" t="s">
        <v>35</v>
      </c>
      <c r="F141" s="263" t="s">
        <v>168</v>
      </c>
      <c r="G141" s="261"/>
      <c r="H141" s="264">
        <v>189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152</v>
      </c>
      <c r="AU141" s="270" t="s">
        <v>90</v>
      </c>
      <c r="AV141" s="15" t="s">
        <v>148</v>
      </c>
      <c r="AW141" s="15" t="s">
        <v>41</v>
      </c>
      <c r="AX141" s="15" t="s">
        <v>88</v>
      </c>
      <c r="AY141" s="270" t="s">
        <v>141</v>
      </c>
    </row>
    <row r="142" s="2" customFormat="1" ht="24" customHeight="1">
      <c r="A142" s="41"/>
      <c r="B142" s="42"/>
      <c r="C142" s="222" t="s">
        <v>213</v>
      </c>
      <c r="D142" s="222" t="s">
        <v>143</v>
      </c>
      <c r="E142" s="223" t="s">
        <v>214</v>
      </c>
      <c r="F142" s="224" t="s">
        <v>215</v>
      </c>
      <c r="G142" s="225" t="s">
        <v>216</v>
      </c>
      <c r="H142" s="226">
        <v>3.0800000000000001</v>
      </c>
      <c r="I142" s="227"/>
      <c r="J142" s="228">
        <f>ROUND(I142*H142,2)</f>
        <v>0</v>
      </c>
      <c r="K142" s="224" t="s">
        <v>147</v>
      </c>
      <c r="L142" s="47"/>
      <c r="M142" s="229" t="s">
        <v>35</v>
      </c>
      <c r="N142" s="230" t="s">
        <v>51</v>
      </c>
      <c r="O142" s="8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33" t="s">
        <v>148</v>
      </c>
      <c r="AT142" s="233" t="s">
        <v>143</v>
      </c>
      <c r="AU142" s="233" t="s">
        <v>90</v>
      </c>
      <c r="AY142" s="19" t="s">
        <v>141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9" t="s">
        <v>88</v>
      </c>
      <c r="BK142" s="234">
        <f>ROUND(I142*H142,2)</f>
        <v>0</v>
      </c>
      <c r="BL142" s="19" t="s">
        <v>148</v>
      </c>
      <c r="BM142" s="233" t="s">
        <v>217</v>
      </c>
    </row>
    <row r="143" s="2" customFormat="1">
      <c r="A143" s="41"/>
      <c r="B143" s="42"/>
      <c r="C143" s="43"/>
      <c r="D143" s="235" t="s">
        <v>150</v>
      </c>
      <c r="E143" s="43"/>
      <c r="F143" s="236" t="s">
        <v>218</v>
      </c>
      <c r="G143" s="43"/>
      <c r="H143" s="43"/>
      <c r="I143" s="140"/>
      <c r="J143" s="43"/>
      <c r="K143" s="43"/>
      <c r="L143" s="47"/>
      <c r="M143" s="237"/>
      <c r="N143" s="238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150</v>
      </c>
      <c r="AU143" s="19" t="s">
        <v>90</v>
      </c>
    </row>
    <row r="144" s="13" customFormat="1">
      <c r="A144" s="13"/>
      <c r="B144" s="239"/>
      <c r="C144" s="240"/>
      <c r="D144" s="235" t="s">
        <v>152</v>
      </c>
      <c r="E144" s="241" t="s">
        <v>35</v>
      </c>
      <c r="F144" s="242" t="s">
        <v>153</v>
      </c>
      <c r="G144" s="240"/>
      <c r="H144" s="241" t="s">
        <v>35</v>
      </c>
      <c r="I144" s="243"/>
      <c r="J144" s="240"/>
      <c r="K144" s="240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152</v>
      </c>
      <c r="AU144" s="248" t="s">
        <v>90</v>
      </c>
      <c r="AV144" s="13" t="s">
        <v>88</v>
      </c>
      <c r="AW144" s="13" t="s">
        <v>41</v>
      </c>
      <c r="AX144" s="13" t="s">
        <v>80</v>
      </c>
      <c r="AY144" s="248" t="s">
        <v>141</v>
      </c>
    </row>
    <row r="145" s="14" customFormat="1">
      <c r="A145" s="14"/>
      <c r="B145" s="249"/>
      <c r="C145" s="250"/>
      <c r="D145" s="235" t="s">
        <v>152</v>
      </c>
      <c r="E145" s="251" t="s">
        <v>35</v>
      </c>
      <c r="F145" s="252" t="s">
        <v>219</v>
      </c>
      <c r="G145" s="250"/>
      <c r="H145" s="253">
        <v>2.2000000000000002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152</v>
      </c>
      <c r="AU145" s="259" t="s">
        <v>90</v>
      </c>
      <c r="AV145" s="14" t="s">
        <v>90</v>
      </c>
      <c r="AW145" s="14" t="s">
        <v>41</v>
      </c>
      <c r="AX145" s="14" t="s">
        <v>80</v>
      </c>
      <c r="AY145" s="259" t="s">
        <v>141</v>
      </c>
    </row>
    <row r="146" s="14" customFormat="1">
      <c r="A146" s="14"/>
      <c r="B146" s="249"/>
      <c r="C146" s="250"/>
      <c r="D146" s="235" t="s">
        <v>152</v>
      </c>
      <c r="E146" s="251" t="s">
        <v>35</v>
      </c>
      <c r="F146" s="252" t="s">
        <v>220</v>
      </c>
      <c r="G146" s="250"/>
      <c r="H146" s="253">
        <v>0.88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152</v>
      </c>
      <c r="AU146" s="259" t="s">
        <v>90</v>
      </c>
      <c r="AV146" s="14" t="s">
        <v>90</v>
      </c>
      <c r="AW146" s="14" t="s">
        <v>41</v>
      </c>
      <c r="AX146" s="14" t="s">
        <v>80</v>
      </c>
      <c r="AY146" s="259" t="s">
        <v>141</v>
      </c>
    </row>
    <row r="147" s="15" customFormat="1">
      <c r="A147" s="15"/>
      <c r="B147" s="260"/>
      <c r="C147" s="261"/>
      <c r="D147" s="235" t="s">
        <v>152</v>
      </c>
      <c r="E147" s="262" t="s">
        <v>35</v>
      </c>
      <c r="F147" s="263" t="s">
        <v>168</v>
      </c>
      <c r="G147" s="261"/>
      <c r="H147" s="264">
        <v>3.0800000000000001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152</v>
      </c>
      <c r="AU147" s="270" t="s">
        <v>90</v>
      </c>
      <c r="AV147" s="15" t="s">
        <v>148</v>
      </c>
      <c r="AW147" s="15" t="s">
        <v>41</v>
      </c>
      <c r="AX147" s="15" t="s">
        <v>88</v>
      </c>
      <c r="AY147" s="270" t="s">
        <v>141</v>
      </c>
    </row>
    <row r="148" s="2" customFormat="1" ht="24" customHeight="1">
      <c r="A148" s="41"/>
      <c r="B148" s="42"/>
      <c r="C148" s="222" t="s">
        <v>221</v>
      </c>
      <c r="D148" s="222" t="s">
        <v>143</v>
      </c>
      <c r="E148" s="223" t="s">
        <v>222</v>
      </c>
      <c r="F148" s="224" t="s">
        <v>223</v>
      </c>
      <c r="G148" s="225" t="s">
        <v>216</v>
      </c>
      <c r="H148" s="226">
        <v>47.520000000000003</v>
      </c>
      <c r="I148" s="227"/>
      <c r="J148" s="228">
        <f>ROUND(I148*H148,2)</f>
        <v>0</v>
      </c>
      <c r="K148" s="224" t="s">
        <v>147</v>
      </c>
      <c r="L148" s="47"/>
      <c r="M148" s="229" t="s">
        <v>35</v>
      </c>
      <c r="N148" s="230" t="s">
        <v>51</v>
      </c>
      <c r="O148" s="87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33" t="s">
        <v>148</v>
      </c>
      <c r="AT148" s="233" t="s">
        <v>143</v>
      </c>
      <c r="AU148" s="233" t="s">
        <v>90</v>
      </c>
      <c r="AY148" s="19" t="s">
        <v>141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9" t="s">
        <v>88</v>
      </c>
      <c r="BK148" s="234">
        <f>ROUND(I148*H148,2)</f>
        <v>0</v>
      </c>
      <c r="BL148" s="19" t="s">
        <v>148</v>
      </c>
      <c r="BM148" s="233" t="s">
        <v>224</v>
      </c>
    </row>
    <row r="149" s="2" customFormat="1">
      <c r="A149" s="41"/>
      <c r="B149" s="42"/>
      <c r="C149" s="43"/>
      <c r="D149" s="235" t="s">
        <v>150</v>
      </c>
      <c r="E149" s="43"/>
      <c r="F149" s="236" t="s">
        <v>225</v>
      </c>
      <c r="G149" s="43"/>
      <c r="H149" s="43"/>
      <c r="I149" s="140"/>
      <c r="J149" s="43"/>
      <c r="K149" s="43"/>
      <c r="L149" s="47"/>
      <c r="M149" s="237"/>
      <c r="N149" s="238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150</v>
      </c>
      <c r="AU149" s="19" t="s">
        <v>90</v>
      </c>
    </row>
    <row r="150" s="13" customFormat="1">
      <c r="A150" s="13"/>
      <c r="B150" s="239"/>
      <c r="C150" s="240"/>
      <c r="D150" s="235" t="s">
        <v>152</v>
      </c>
      <c r="E150" s="241" t="s">
        <v>35</v>
      </c>
      <c r="F150" s="242" t="s">
        <v>153</v>
      </c>
      <c r="G150" s="240"/>
      <c r="H150" s="241" t="s">
        <v>35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152</v>
      </c>
      <c r="AU150" s="248" t="s">
        <v>90</v>
      </c>
      <c r="AV150" s="13" t="s">
        <v>88</v>
      </c>
      <c r="AW150" s="13" t="s">
        <v>41</v>
      </c>
      <c r="AX150" s="13" t="s">
        <v>80</v>
      </c>
      <c r="AY150" s="248" t="s">
        <v>141</v>
      </c>
    </row>
    <row r="151" s="13" customFormat="1">
      <c r="A151" s="13"/>
      <c r="B151" s="239"/>
      <c r="C151" s="240"/>
      <c r="D151" s="235" t="s">
        <v>152</v>
      </c>
      <c r="E151" s="241" t="s">
        <v>35</v>
      </c>
      <c r="F151" s="242" t="s">
        <v>194</v>
      </c>
      <c r="G151" s="240"/>
      <c r="H151" s="241" t="s">
        <v>35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152</v>
      </c>
      <c r="AU151" s="248" t="s">
        <v>90</v>
      </c>
      <c r="AV151" s="13" t="s">
        <v>88</v>
      </c>
      <c r="AW151" s="13" t="s">
        <v>41</v>
      </c>
      <c r="AX151" s="13" t="s">
        <v>80</v>
      </c>
      <c r="AY151" s="248" t="s">
        <v>141</v>
      </c>
    </row>
    <row r="152" s="14" customFormat="1">
      <c r="A152" s="14"/>
      <c r="B152" s="249"/>
      <c r="C152" s="250"/>
      <c r="D152" s="235" t="s">
        <v>152</v>
      </c>
      <c r="E152" s="251" t="s">
        <v>35</v>
      </c>
      <c r="F152" s="252" t="s">
        <v>226</v>
      </c>
      <c r="G152" s="250"/>
      <c r="H152" s="253">
        <v>36.960000000000001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152</v>
      </c>
      <c r="AU152" s="259" t="s">
        <v>90</v>
      </c>
      <c r="AV152" s="14" t="s">
        <v>90</v>
      </c>
      <c r="AW152" s="14" t="s">
        <v>41</v>
      </c>
      <c r="AX152" s="14" t="s">
        <v>80</v>
      </c>
      <c r="AY152" s="259" t="s">
        <v>141</v>
      </c>
    </row>
    <row r="153" s="13" customFormat="1">
      <c r="A153" s="13"/>
      <c r="B153" s="239"/>
      <c r="C153" s="240"/>
      <c r="D153" s="235" t="s">
        <v>152</v>
      </c>
      <c r="E153" s="241" t="s">
        <v>35</v>
      </c>
      <c r="F153" s="242" t="s">
        <v>200</v>
      </c>
      <c r="G153" s="240"/>
      <c r="H153" s="241" t="s">
        <v>35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152</v>
      </c>
      <c r="AU153" s="248" t="s">
        <v>90</v>
      </c>
      <c r="AV153" s="13" t="s">
        <v>88</v>
      </c>
      <c r="AW153" s="13" t="s">
        <v>41</v>
      </c>
      <c r="AX153" s="13" t="s">
        <v>80</v>
      </c>
      <c r="AY153" s="248" t="s">
        <v>141</v>
      </c>
    </row>
    <row r="154" s="14" customFormat="1">
      <c r="A154" s="14"/>
      <c r="B154" s="249"/>
      <c r="C154" s="250"/>
      <c r="D154" s="235" t="s">
        <v>152</v>
      </c>
      <c r="E154" s="251" t="s">
        <v>35</v>
      </c>
      <c r="F154" s="252" t="s">
        <v>227</v>
      </c>
      <c r="G154" s="250"/>
      <c r="H154" s="253">
        <v>10.560000000000001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152</v>
      </c>
      <c r="AU154" s="259" t="s">
        <v>90</v>
      </c>
      <c r="AV154" s="14" t="s">
        <v>90</v>
      </c>
      <c r="AW154" s="14" t="s">
        <v>41</v>
      </c>
      <c r="AX154" s="14" t="s">
        <v>80</v>
      </c>
      <c r="AY154" s="259" t="s">
        <v>141</v>
      </c>
    </row>
    <row r="155" s="15" customFormat="1">
      <c r="A155" s="15"/>
      <c r="B155" s="260"/>
      <c r="C155" s="261"/>
      <c r="D155" s="235" t="s">
        <v>152</v>
      </c>
      <c r="E155" s="262" t="s">
        <v>35</v>
      </c>
      <c r="F155" s="263" t="s">
        <v>168</v>
      </c>
      <c r="G155" s="261"/>
      <c r="H155" s="264">
        <v>47.520000000000003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152</v>
      </c>
      <c r="AU155" s="270" t="s">
        <v>90</v>
      </c>
      <c r="AV155" s="15" t="s">
        <v>148</v>
      </c>
      <c r="AW155" s="15" t="s">
        <v>41</v>
      </c>
      <c r="AX155" s="15" t="s">
        <v>88</v>
      </c>
      <c r="AY155" s="270" t="s">
        <v>141</v>
      </c>
    </row>
    <row r="156" s="2" customFormat="1" ht="24" customHeight="1">
      <c r="A156" s="41"/>
      <c r="B156" s="42"/>
      <c r="C156" s="222" t="s">
        <v>228</v>
      </c>
      <c r="D156" s="222" t="s">
        <v>143</v>
      </c>
      <c r="E156" s="223" t="s">
        <v>229</v>
      </c>
      <c r="F156" s="224" t="s">
        <v>230</v>
      </c>
      <c r="G156" s="225" t="s">
        <v>216</v>
      </c>
      <c r="H156" s="226">
        <v>231.25399999999999</v>
      </c>
      <c r="I156" s="227"/>
      <c r="J156" s="228">
        <f>ROUND(I156*H156,2)</f>
        <v>0</v>
      </c>
      <c r="K156" s="224" t="s">
        <v>147</v>
      </c>
      <c r="L156" s="47"/>
      <c r="M156" s="229" t="s">
        <v>35</v>
      </c>
      <c r="N156" s="230" t="s">
        <v>51</v>
      </c>
      <c r="O156" s="87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33" t="s">
        <v>148</v>
      </c>
      <c r="AT156" s="233" t="s">
        <v>143</v>
      </c>
      <c r="AU156" s="233" t="s">
        <v>90</v>
      </c>
      <c r="AY156" s="19" t="s">
        <v>141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9" t="s">
        <v>88</v>
      </c>
      <c r="BK156" s="234">
        <f>ROUND(I156*H156,2)</f>
        <v>0</v>
      </c>
      <c r="BL156" s="19" t="s">
        <v>148</v>
      </c>
      <c r="BM156" s="233" t="s">
        <v>231</v>
      </c>
    </row>
    <row r="157" s="2" customFormat="1">
      <c r="A157" s="41"/>
      <c r="B157" s="42"/>
      <c r="C157" s="43"/>
      <c r="D157" s="235" t="s">
        <v>150</v>
      </c>
      <c r="E157" s="43"/>
      <c r="F157" s="236" t="s">
        <v>232</v>
      </c>
      <c r="G157" s="43"/>
      <c r="H157" s="43"/>
      <c r="I157" s="140"/>
      <c r="J157" s="43"/>
      <c r="K157" s="43"/>
      <c r="L157" s="47"/>
      <c r="M157" s="237"/>
      <c r="N157" s="238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150</v>
      </c>
      <c r="AU157" s="19" t="s">
        <v>90</v>
      </c>
    </row>
    <row r="158" s="13" customFormat="1">
      <c r="A158" s="13"/>
      <c r="B158" s="239"/>
      <c r="C158" s="240"/>
      <c r="D158" s="235" t="s">
        <v>152</v>
      </c>
      <c r="E158" s="241" t="s">
        <v>35</v>
      </c>
      <c r="F158" s="242" t="s">
        <v>153</v>
      </c>
      <c r="G158" s="240"/>
      <c r="H158" s="241" t="s">
        <v>35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152</v>
      </c>
      <c r="AU158" s="248" t="s">
        <v>90</v>
      </c>
      <c r="AV158" s="13" t="s">
        <v>88</v>
      </c>
      <c r="AW158" s="13" t="s">
        <v>41</v>
      </c>
      <c r="AX158" s="13" t="s">
        <v>80</v>
      </c>
      <c r="AY158" s="248" t="s">
        <v>141</v>
      </c>
    </row>
    <row r="159" s="14" customFormat="1">
      <c r="A159" s="14"/>
      <c r="B159" s="249"/>
      <c r="C159" s="250"/>
      <c r="D159" s="235" t="s">
        <v>152</v>
      </c>
      <c r="E159" s="251" t="s">
        <v>35</v>
      </c>
      <c r="F159" s="252" t="s">
        <v>233</v>
      </c>
      <c r="G159" s="250"/>
      <c r="H159" s="253">
        <v>118.08499999999999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152</v>
      </c>
      <c r="AU159" s="259" t="s">
        <v>90</v>
      </c>
      <c r="AV159" s="14" t="s">
        <v>90</v>
      </c>
      <c r="AW159" s="14" t="s">
        <v>41</v>
      </c>
      <c r="AX159" s="14" t="s">
        <v>80</v>
      </c>
      <c r="AY159" s="259" t="s">
        <v>141</v>
      </c>
    </row>
    <row r="160" s="14" customFormat="1">
      <c r="A160" s="14"/>
      <c r="B160" s="249"/>
      <c r="C160" s="250"/>
      <c r="D160" s="235" t="s">
        <v>152</v>
      </c>
      <c r="E160" s="251" t="s">
        <v>35</v>
      </c>
      <c r="F160" s="252" t="s">
        <v>234</v>
      </c>
      <c r="G160" s="250"/>
      <c r="H160" s="253">
        <v>31.899999999999999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152</v>
      </c>
      <c r="AU160" s="259" t="s">
        <v>90</v>
      </c>
      <c r="AV160" s="14" t="s">
        <v>90</v>
      </c>
      <c r="AW160" s="14" t="s">
        <v>41</v>
      </c>
      <c r="AX160" s="14" t="s">
        <v>80</v>
      </c>
      <c r="AY160" s="259" t="s">
        <v>141</v>
      </c>
    </row>
    <row r="161" s="14" customFormat="1">
      <c r="A161" s="14"/>
      <c r="B161" s="249"/>
      <c r="C161" s="250"/>
      <c r="D161" s="235" t="s">
        <v>152</v>
      </c>
      <c r="E161" s="251" t="s">
        <v>35</v>
      </c>
      <c r="F161" s="252" t="s">
        <v>235</v>
      </c>
      <c r="G161" s="250"/>
      <c r="H161" s="253">
        <v>17.545000000000002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152</v>
      </c>
      <c r="AU161" s="259" t="s">
        <v>90</v>
      </c>
      <c r="AV161" s="14" t="s">
        <v>90</v>
      </c>
      <c r="AW161" s="14" t="s">
        <v>41</v>
      </c>
      <c r="AX161" s="14" t="s">
        <v>80</v>
      </c>
      <c r="AY161" s="259" t="s">
        <v>141</v>
      </c>
    </row>
    <row r="162" s="14" customFormat="1">
      <c r="A162" s="14"/>
      <c r="B162" s="249"/>
      <c r="C162" s="250"/>
      <c r="D162" s="235" t="s">
        <v>152</v>
      </c>
      <c r="E162" s="251" t="s">
        <v>35</v>
      </c>
      <c r="F162" s="252" t="s">
        <v>236</v>
      </c>
      <c r="G162" s="250"/>
      <c r="H162" s="253">
        <v>24.75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152</v>
      </c>
      <c r="AU162" s="259" t="s">
        <v>90</v>
      </c>
      <c r="AV162" s="14" t="s">
        <v>90</v>
      </c>
      <c r="AW162" s="14" t="s">
        <v>41</v>
      </c>
      <c r="AX162" s="14" t="s">
        <v>80</v>
      </c>
      <c r="AY162" s="259" t="s">
        <v>141</v>
      </c>
    </row>
    <row r="163" s="14" customFormat="1">
      <c r="A163" s="14"/>
      <c r="B163" s="249"/>
      <c r="C163" s="250"/>
      <c r="D163" s="235" t="s">
        <v>152</v>
      </c>
      <c r="E163" s="251" t="s">
        <v>35</v>
      </c>
      <c r="F163" s="252" t="s">
        <v>237</v>
      </c>
      <c r="G163" s="250"/>
      <c r="H163" s="253">
        <v>6.5999999999999996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152</v>
      </c>
      <c r="AU163" s="259" t="s">
        <v>90</v>
      </c>
      <c r="AV163" s="14" t="s">
        <v>90</v>
      </c>
      <c r="AW163" s="14" t="s">
        <v>41</v>
      </c>
      <c r="AX163" s="14" t="s">
        <v>80</v>
      </c>
      <c r="AY163" s="259" t="s">
        <v>141</v>
      </c>
    </row>
    <row r="164" s="14" customFormat="1">
      <c r="A164" s="14"/>
      <c r="B164" s="249"/>
      <c r="C164" s="250"/>
      <c r="D164" s="235" t="s">
        <v>152</v>
      </c>
      <c r="E164" s="251" t="s">
        <v>35</v>
      </c>
      <c r="F164" s="252" t="s">
        <v>238</v>
      </c>
      <c r="G164" s="250"/>
      <c r="H164" s="253">
        <v>51.600000000000001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152</v>
      </c>
      <c r="AU164" s="259" t="s">
        <v>90</v>
      </c>
      <c r="AV164" s="14" t="s">
        <v>90</v>
      </c>
      <c r="AW164" s="14" t="s">
        <v>41</v>
      </c>
      <c r="AX164" s="14" t="s">
        <v>80</v>
      </c>
      <c r="AY164" s="259" t="s">
        <v>141</v>
      </c>
    </row>
    <row r="165" s="14" customFormat="1">
      <c r="A165" s="14"/>
      <c r="B165" s="249"/>
      <c r="C165" s="250"/>
      <c r="D165" s="235" t="s">
        <v>152</v>
      </c>
      <c r="E165" s="251" t="s">
        <v>35</v>
      </c>
      <c r="F165" s="252" t="s">
        <v>239</v>
      </c>
      <c r="G165" s="250"/>
      <c r="H165" s="253">
        <v>13.438000000000001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152</v>
      </c>
      <c r="AU165" s="259" t="s">
        <v>90</v>
      </c>
      <c r="AV165" s="14" t="s">
        <v>90</v>
      </c>
      <c r="AW165" s="14" t="s">
        <v>41</v>
      </c>
      <c r="AX165" s="14" t="s">
        <v>80</v>
      </c>
      <c r="AY165" s="259" t="s">
        <v>141</v>
      </c>
    </row>
    <row r="166" s="13" customFormat="1">
      <c r="A166" s="13"/>
      <c r="B166" s="239"/>
      <c r="C166" s="240"/>
      <c r="D166" s="235" t="s">
        <v>152</v>
      </c>
      <c r="E166" s="241" t="s">
        <v>35</v>
      </c>
      <c r="F166" s="242" t="s">
        <v>240</v>
      </c>
      <c r="G166" s="240"/>
      <c r="H166" s="241" t="s">
        <v>35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152</v>
      </c>
      <c r="AU166" s="248" t="s">
        <v>90</v>
      </c>
      <c r="AV166" s="13" t="s">
        <v>88</v>
      </c>
      <c r="AW166" s="13" t="s">
        <v>41</v>
      </c>
      <c r="AX166" s="13" t="s">
        <v>80</v>
      </c>
      <c r="AY166" s="248" t="s">
        <v>141</v>
      </c>
    </row>
    <row r="167" s="13" customFormat="1">
      <c r="A167" s="13"/>
      <c r="B167" s="239"/>
      <c r="C167" s="240"/>
      <c r="D167" s="235" t="s">
        <v>152</v>
      </c>
      <c r="E167" s="241" t="s">
        <v>35</v>
      </c>
      <c r="F167" s="242" t="s">
        <v>241</v>
      </c>
      <c r="G167" s="240"/>
      <c r="H167" s="241" t="s">
        <v>35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152</v>
      </c>
      <c r="AU167" s="248" t="s">
        <v>90</v>
      </c>
      <c r="AV167" s="13" t="s">
        <v>88</v>
      </c>
      <c r="AW167" s="13" t="s">
        <v>41</v>
      </c>
      <c r="AX167" s="13" t="s">
        <v>80</v>
      </c>
      <c r="AY167" s="248" t="s">
        <v>141</v>
      </c>
    </row>
    <row r="168" s="14" customFormat="1">
      <c r="A168" s="14"/>
      <c r="B168" s="249"/>
      <c r="C168" s="250"/>
      <c r="D168" s="235" t="s">
        <v>152</v>
      </c>
      <c r="E168" s="251" t="s">
        <v>35</v>
      </c>
      <c r="F168" s="252" t="s">
        <v>242</v>
      </c>
      <c r="G168" s="250"/>
      <c r="H168" s="253">
        <v>-1.6719999999999999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152</v>
      </c>
      <c r="AU168" s="259" t="s">
        <v>90</v>
      </c>
      <c r="AV168" s="14" t="s">
        <v>90</v>
      </c>
      <c r="AW168" s="14" t="s">
        <v>41</v>
      </c>
      <c r="AX168" s="14" t="s">
        <v>80</v>
      </c>
      <c r="AY168" s="259" t="s">
        <v>141</v>
      </c>
    </row>
    <row r="169" s="14" customFormat="1">
      <c r="A169" s="14"/>
      <c r="B169" s="249"/>
      <c r="C169" s="250"/>
      <c r="D169" s="235" t="s">
        <v>152</v>
      </c>
      <c r="E169" s="251" t="s">
        <v>35</v>
      </c>
      <c r="F169" s="252" t="s">
        <v>243</v>
      </c>
      <c r="G169" s="250"/>
      <c r="H169" s="253">
        <v>-1.6719999999999999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152</v>
      </c>
      <c r="AU169" s="259" t="s">
        <v>90</v>
      </c>
      <c r="AV169" s="14" t="s">
        <v>90</v>
      </c>
      <c r="AW169" s="14" t="s">
        <v>41</v>
      </c>
      <c r="AX169" s="14" t="s">
        <v>80</v>
      </c>
      <c r="AY169" s="259" t="s">
        <v>141</v>
      </c>
    </row>
    <row r="170" s="14" customFormat="1">
      <c r="A170" s="14"/>
      <c r="B170" s="249"/>
      <c r="C170" s="250"/>
      <c r="D170" s="235" t="s">
        <v>152</v>
      </c>
      <c r="E170" s="251" t="s">
        <v>35</v>
      </c>
      <c r="F170" s="252" t="s">
        <v>244</v>
      </c>
      <c r="G170" s="250"/>
      <c r="H170" s="253">
        <v>-1.52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152</v>
      </c>
      <c r="AU170" s="259" t="s">
        <v>90</v>
      </c>
      <c r="AV170" s="14" t="s">
        <v>90</v>
      </c>
      <c r="AW170" s="14" t="s">
        <v>41</v>
      </c>
      <c r="AX170" s="14" t="s">
        <v>80</v>
      </c>
      <c r="AY170" s="259" t="s">
        <v>141</v>
      </c>
    </row>
    <row r="171" s="14" customFormat="1">
      <c r="A171" s="14"/>
      <c r="B171" s="249"/>
      <c r="C171" s="250"/>
      <c r="D171" s="235" t="s">
        <v>152</v>
      </c>
      <c r="E171" s="251" t="s">
        <v>35</v>
      </c>
      <c r="F171" s="252" t="s">
        <v>245</v>
      </c>
      <c r="G171" s="250"/>
      <c r="H171" s="253">
        <v>-0.55000000000000004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152</v>
      </c>
      <c r="AU171" s="259" t="s">
        <v>90</v>
      </c>
      <c r="AV171" s="14" t="s">
        <v>90</v>
      </c>
      <c r="AW171" s="14" t="s">
        <v>41</v>
      </c>
      <c r="AX171" s="14" t="s">
        <v>80</v>
      </c>
      <c r="AY171" s="259" t="s">
        <v>141</v>
      </c>
    </row>
    <row r="172" s="13" customFormat="1">
      <c r="A172" s="13"/>
      <c r="B172" s="239"/>
      <c r="C172" s="240"/>
      <c r="D172" s="235" t="s">
        <v>152</v>
      </c>
      <c r="E172" s="241" t="s">
        <v>35</v>
      </c>
      <c r="F172" s="242" t="s">
        <v>246</v>
      </c>
      <c r="G172" s="240"/>
      <c r="H172" s="241" t="s">
        <v>35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152</v>
      </c>
      <c r="AU172" s="248" t="s">
        <v>90</v>
      </c>
      <c r="AV172" s="13" t="s">
        <v>88</v>
      </c>
      <c r="AW172" s="13" t="s">
        <v>41</v>
      </c>
      <c r="AX172" s="13" t="s">
        <v>80</v>
      </c>
      <c r="AY172" s="248" t="s">
        <v>141</v>
      </c>
    </row>
    <row r="173" s="14" customFormat="1">
      <c r="A173" s="14"/>
      <c r="B173" s="249"/>
      <c r="C173" s="250"/>
      <c r="D173" s="235" t="s">
        <v>152</v>
      </c>
      <c r="E173" s="251" t="s">
        <v>35</v>
      </c>
      <c r="F173" s="252" t="s">
        <v>247</v>
      </c>
      <c r="G173" s="250"/>
      <c r="H173" s="253">
        <v>-11.550000000000001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152</v>
      </c>
      <c r="AU173" s="259" t="s">
        <v>90</v>
      </c>
      <c r="AV173" s="14" t="s">
        <v>90</v>
      </c>
      <c r="AW173" s="14" t="s">
        <v>41</v>
      </c>
      <c r="AX173" s="14" t="s">
        <v>80</v>
      </c>
      <c r="AY173" s="259" t="s">
        <v>141</v>
      </c>
    </row>
    <row r="174" s="14" customFormat="1">
      <c r="A174" s="14"/>
      <c r="B174" s="249"/>
      <c r="C174" s="250"/>
      <c r="D174" s="235" t="s">
        <v>152</v>
      </c>
      <c r="E174" s="251" t="s">
        <v>35</v>
      </c>
      <c r="F174" s="252" t="s">
        <v>248</v>
      </c>
      <c r="G174" s="250"/>
      <c r="H174" s="253">
        <v>-4.4000000000000004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152</v>
      </c>
      <c r="AU174" s="259" t="s">
        <v>90</v>
      </c>
      <c r="AV174" s="14" t="s">
        <v>90</v>
      </c>
      <c r="AW174" s="14" t="s">
        <v>41</v>
      </c>
      <c r="AX174" s="14" t="s">
        <v>80</v>
      </c>
      <c r="AY174" s="259" t="s">
        <v>141</v>
      </c>
    </row>
    <row r="175" s="14" customFormat="1">
      <c r="A175" s="14"/>
      <c r="B175" s="249"/>
      <c r="C175" s="250"/>
      <c r="D175" s="235" t="s">
        <v>152</v>
      </c>
      <c r="E175" s="251" t="s">
        <v>35</v>
      </c>
      <c r="F175" s="252" t="s">
        <v>249</v>
      </c>
      <c r="G175" s="250"/>
      <c r="H175" s="253">
        <v>-2.4199999999999999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152</v>
      </c>
      <c r="AU175" s="259" t="s">
        <v>90</v>
      </c>
      <c r="AV175" s="14" t="s">
        <v>90</v>
      </c>
      <c r="AW175" s="14" t="s">
        <v>41</v>
      </c>
      <c r="AX175" s="14" t="s">
        <v>80</v>
      </c>
      <c r="AY175" s="259" t="s">
        <v>141</v>
      </c>
    </row>
    <row r="176" s="14" customFormat="1">
      <c r="A176" s="14"/>
      <c r="B176" s="249"/>
      <c r="C176" s="250"/>
      <c r="D176" s="235" t="s">
        <v>152</v>
      </c>
      <c r="E176" s="251" t="s">
        <v>35</v>
      </c>
      <c r="F176" s="252" t="s">
        <v>250</v>
      </c>
      <c r="G176" s="250"/>
      <c r="H176" s="253">
        <v>-4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152</v>
      </c>
      <c r="AU176" s="259" t="s">
        <v>90</v>
      </c>
      <c r="AV176" s="14" t="s">
        <v>90</v>
      </c>
      <c r="AW176" s="14" t="s">
        <v>41</v>
      </c>
      <c r="AX176" s="14" t="s">
        <v>80</v>
      </c>
      <c r="AY176" s="259" t="s">
        <v>141</v>
      </c>
    </row>
    <row r="177" s="14" customFormat="1">
      <c r="A177" s="14"/>
      <c r="B177" s="249"/>
      <c r="C177" s="250"/>
      <c r="D177" s="235" t="s">
        <v>152</v>
      </c>
      <c r="E177" s="251" t="s">
        <v>35</v>
      </c>
      <c r="F177" s="252" t="s">
        <v>251</v>
      </c>
      <c r="G177" s="250"/>
      <c r="H177" s="253">
        <v>-1.25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152</v>
      </c>
      <c r="AU177" s="259" t="s">
        <v>90</v>
      </c>
      <c r="AV177" s="14" t="s">
        <v>90</v>
      </c>
      <c r="AW177" s="14" t="s">
        <v>41</v>
      </c>
      <c r="AX177" s="14" t="s">
        <v>80</v>
      </c>
      <c r="AY177" s="259" t="s">
        <v>141</v>
      </c>
    </row>
    <row r="178" s="14" customFormat="1">
      <c r="A178" s="14"/>
      <c r="B178" s="249"/>
      <c r="C178" s="250"/>
      <c r="D178" s="235" t="s">
        <v>152</v>
      </c>
      <c r="E178" s="251" t="s">
        <v>35</v>
      </c>
      <c r="F178" s="252" t="s">
        <v>245</v>
      </c>
      <c r="G178" s="250"/>
      <c r="H178" s="253">
        <v>-0.55000000000000004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152</v>
      </c>
      <c r="AU178" s="259" t="s">
        <v>90</v>
      </c>
      <c r="AV178" s="14" t="s">
        <v>90</v>
      </c>
      <c r="AW178" s="14" t="s">
        <v>41</v>
      </c>
      <c r="AX178" s="14" t="s">
        <v>80</v>
      </c>
      <c r="AY178" s="259" t="s">
        <v>141</v>
      </c>
    </row>
    <row r="179" s="13" customFormat="1">
      <c r="A179" s="13"/>
      <c r="B179" s="239"/>
      <c r="C179" s="240"/>
      <c r="D179" s="235" t="s">
        <v>152</v>
      </c>
      <c r="E179" s="241" t="s">
        <v>35</v>
      </c>
      <c r="F179" s="242" t="s">
        <v>252</v>
      </c>
      <c r="G179" s="240"/>
      <c r="H179" s="241" t="s">
        <v>35</v>
      </c>
      <c r="I179" s="243"/>
      <c r="J179" s="240"/>
      <c r="K179" s="240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152</v>
      </c>
      <c r="AU179" s="248" t="s">
        <v>90</v>
      </c>
      <c r="AV179" s="13" t="s">
        <v>88</v>
      </c>
      <c r="AW179" s="13" t="s">
        <v>41</v>
      </c>
      <c r="AX179" s="13" t="s">
        <v>80</v>
      </c>
      <c r="AY179" s="248" t="s">
        <v>141</v>
      </c>
    </row>
    <row r="180" s="14" customFormat="1">
      <c r="A180" s="14"/>
      <c r="B180" s="249"/>
      <c r="C180" s="250"/>
      <c r="D180" s="235" t="s">
        <v>152</v>
      </c>
      <c r="E180" s="251" t="s">
        <v>35</v>
      </c>
      <c r="F180" s="252" t="s">
        <v>253</v>
      </c>
      <c r="G180" s="250"/>
      <c r="H180" s="253">
        <v>-2.2000000000000002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152</v>
      </c>
      <c r="AU180" s="259" t="s">
        <v>90</v>
      </c>
      <c r="AV180" s="14" t="s">
        <v>90</v>
      </c>
      <c r="AW180" s="14" t="s">
        <v>41</v>
      </c>
      <c r="AX180" s="14" t="s">
        <v>80</v>
      </c>
      <c r="AY180" s="259" t="s">
        <v>141</v>
      </c>
    </row>
    <row r="181" s="14" customFormat="1">
      <c r="A181" s="14"/>
      <c r="B181" s="249"/>
      <c r="C181" s="250"/>
      <c r="D181" s="235" t="s">
        <v>152</v>
      </c>
      <c r="E181" s="251" t="s">
        <v>35</v>
      </c>
      <c r="F181" s="252" t="s">
        <v>254</v>
      </c>
      <c r="G181" s="250"/>
      <c r="H181" s="253">
        <v>-0.88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152</v>
      </c>
      <c r="AU181" s="259" t="s">
        <v>90</v>
      </c>
      <c r="AV181" s="14" t="s">
        <v>90</v>
      </c>
      <c r="AW181" s="14" t="s">
        <v>41</v>
      </c>
      <c r="AX181" s="14" t="s">
        <v>80</v>
      </c>
      <c r="AY181" s="259" t="s">
        <v>141</v>
      </c>
    </row>
    <row r="182" s="15" customFormat="1">
      <c r="A182" s="15"/>
      <c r="B182" s="260"/>
      <c r="C182" s="261"/>
      <c r="D182" s="235" t="s">
        <v>152</v>
      </c>
      <c r="E182" s="262" t="s">
        <v>100</v>
      </c>
      <c r="F182" s="263" t="s">
        <v>168</v>
      </c>
      <c r="G182" s="261"/>
      <c r="H182" s="264">
        <v>231.25399999999999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152</v>
      </c>
      <c r="AU182" s="270" t="s">
        <v>90</v>
      </c>
      <c r="AV182" s="15" t="s">
        <v>148</v>
      </c>
      <c r="AW182" s="15" t="s">
        <v>41</v>
      </c>
      <c r="AX182" s="15" t="s">
        <v>88</v>
      </c>
      <c r="AY182" s="270" t="s">
        <v>141</v>
      </c>
    </row>
    <row r="183" s="2" customFormat="1" ht="24" customHeight="1">
      <c r="A183" s="41"/>
      <c r="B183" s="42"/>
      <c r="C183" s="222" t="s">
        <v>255</v>
      </c>
      <c r="D183" s="222" t="s">
        <v>143</v>
      </c>
      <c r="E183" s="223" t="s">
        <v>256</v>
      </c>
      <c r="F183" s="224" t="s">
        <v>257</v>
      </c>
      <c r="G183" s="225" t="s">
        <v>216</v>
      </c>
      <c r="H183" s="226">
        <v>115.627</v>
      </c>
      <c r="I183" s="227"/>
      <c r="J183" s="228">
        <f>ROUND(I183*H183,2)</f>
        <v>0</v>
      </c>
      <c r="K183" s="224" t="s">
        <v>147</v>
      </c>
      <c r="L183" s="47"/>
      <c r="M183" s="229" t="s">
        <v>35</v>
      </c>
      <c r="N183" s="230" t="s">
        <v>51</v>
      </c>
      <c r="O183" s="87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33" t="s">
        <v>148</v>
      </c>
      <c r="AT183" s="233" t="s">
        <v>143</v>
      </c>
      <c r="AU183" s="233" t="s">
        <v>90</v>
      </c>
      <c r="AY183" s="19" t="s">
        <v>141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9" t="s">
        <v>88</v>
      </c>
      <c r="BK183" s="234">
        <f>ROUND(I183*H183,2)</f>
        <v>0</v>
      </c>
      <c r="BL183" s="19" t="s">
        <v>148</v>
      </c>
      <c r="BM183" s="233" t="s">
        <v>258</v>
      </c>
    </row>
    <row r="184" s="2" customFormat="1">
      <c r="A184" s="41"/>
      <c r="B184" s="42"/>
      <c r="C184" s="43"/>
      <c r="D184" s="235" t="s">
        <v>150</v>
      </c>
      <c r="E184" s="43"/>
      <c r="F184" s="236" t="s">
        <v>232</v>
      </c>
      <c r="G184" s="43"/>
      <c r="H184" s="43"/>
      <c r="I184" s="140"/>
      <c r="J184" s="43"/>
      <c r="K184" s="43"/>
      <c r="L184" s="47"/>
      <c r="M184" s="237"/>
      <c r="N184" s="238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150</v>
      </c>
      <c r="AU184" s="19" t="s">
        <v>90</v>
      </c>
    </row>
    <row r="185" s="14" customFormat="1">
      <c r="A185" s="14"/>
      <c r="B185" s="249"/>
      <c r="C185" s="250"/>
      <c r="D185" s="235" t="s">
        <v>152</v>
      </c>
      <c r="E185" s="251" t="s">
        <v>35</v>
      </c>
      <c r="F185" s="252" t="s">
        <v>259</v>
      </c>
      <c r="G185" s="250"/>
      <c r="H185" s="253">
        <v>115.627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152</v>
      </c>
      <c r="AU185" s="259" t="s">
        <v>90</v>
      </c>
      <c r="AV185" s="14" t="s">
        <v>90</v>
      </c>
      <c r="AW185" s="14" t="s">
        <v>41</v>
      </c>
      <c r="AX185" s="14" t="s">
        <v>88</v>
      </c>
      <c r="AY185" s="259" t="s">
        <v>141</v>
      </c>
    </row>
    <row r="186" s="2" customFormat="1" ht="24" customHeight="1">
      <c r="A186" s="41"/>
      <c r="B186" s="42"/>
      <c r="C186" s="222" t="s">
        <v>8</v>
      </c>
      <c r="D186" s="222" t="s">
        <v>143</v>
      </c>
      <c r="E186" s="223" t="s">
        <v>260</v>
      </c>
      <c r="F186" s="224" t="s">
        <v>261</v>
      </c>
      <c r="G186" s="225" t="s">
        <v>146</v>
      </c>
      <c r="H186" s="226">
        <v>423.94999999999999</v>
      </c>
      <c r="I186" s="227"/>
      <c r="J186" s="228">
        <f>ROUND(I186*H186,2)</f>
        <v>0</v>
      </c>
      <c r="K186" s="224" t="s">
        <v>147</v>
      </c>
      <c r="L186" s="47"/>
      <c r="M186" s="229" t="s">
        <v>35</v>
      </c>
      <c r="N186" s="230" t="s">
        <v>51</v>
      </c>
      <c r="O186" s="87"/>
      <c r="P186" s="231">
        <f>O186*H186</f>
        <v>0</v>
      </c>
      <c r="Q186" s="231">
        <v>0.00084000000000000003</v>
      </c>
      <c r="R186" s="231">
        <f>Q186*H186</f>
        <v>0.35611799999999999</v>
      </c>
      <c r="S186" s="231">
        <v>0</v>
      </c>
      <c r="T186" s="232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33" t="s">
        <v>148</v>
      </c>
      <c r="AT186" s="233" t="s">
        <v>143</v>
      </c>
      <c r="AU186" s="233" t="s">
        <v>90</v>
      </c>
      <c r="AY186" s="19" t="s">
        <v>141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9" t="s">
        <v>88</v>
      </c>
      <c r="BK186" s="234">
        <f>ROUND(I186*H186,2)</f>
        <v>0</v>
      </c>
      <c r="BL186" s="19" t="s">
        <v>148</v>
      </c>
      <c r="BM186" s="233" t="s">
        <v>262</v>
      </c>
    </row>
    <row r="187" s="2" customFormat="1">
      <c r="A187" s="41"/>
      <c r="B187" s="42"/>
      <c r="C187" s="43"/>
      <c r="D187" s="235" t="s">
        <v>150</v>
      </c>
      <c r="E187" s="43"/>
      <c r="F187" s="236" t="s">
        <v>263</v>
      </c>
      <c r="G187" s="43"/>
      <c r="H187" s="43"/>
      <c r="I187" s="140"/>
      <c r="J187" s="43"/>
      <c r="K187" s="43"/>
      <c r="L187" s="47"/>
      <c r="M187" s="237"/>
      <c r="N187" s="238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19" t="s">
        <v>150</v>
      </c>
      <c r="AU187" s="19" t="s">
        <v>90</v>
      </c>
    </row>
    <row r="188" s="13" customFormat="1">
      <c r="A188" s="13"/>
      <c r="B188" s="239"/>
      <c r="C188" s="240"/>
      <c r="D188" s="235" t="s">
        <v>152</v>
      </c>
      <c r="E188" s="241" t="s">
        <v>35</v>
      </c>
      <c r="F188" s="242" t="s">
        <v>153</v>
      </c>
      <c r="G188" s="240"/>
      <c r="H188" s="241" t="s">
        <v>35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152</v>
      </c>
      <c r="AU188" s="248" t="s">
        <v>90</v>
      </c>
      <c r="AV188" s="13" t="s">
        <v>88</v>
      </c>
      <c r="AW188" s="13" t="s">
        <v>41</v>
      </c>
      <c r="AX188" s="13" t="s">
        <v>80</v>
      </c>
      <c r="AY188" s="248" t="s">
        <v>141</v>
      </c>
    </row>
    <row r="189" s="14" customFormat="1">
      <c r="A189" s="14"/>
      <c r="B189" s="249"/>
      <c r="C189" s="250"/>
      <c r="D189" s="235" t="s">
        <v>152</v>
      </c>
      <c r="E189" s="251" t="s">
        <v>35</v>
      </c>
      <c r="F189" s="252" t="s">
        <v>264</v>
      </c>
      <c r="G189" s="250"/>
      <c r="H189" s="253">
        <v>214.69999999999999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152</v>
      </c>
      <c r="AU189" s="259" t="s">
        <v>90</v>
      </c>
      <c r="AV189" s="14" t="s">
        <v>90</v>
      </c>
      <c r="AW189" s="14" t="s">
        <v>41</v>
      </c>
      <c r="AX189" s="14" t="s">
        <v>80</v>
      </c>
      <c r="AY189" s="259" t="s">
        <v>141</v>
      </c>
    </row>
    <row r="190" s="14" customFormat="1">
      <c r="A190" s="14"/>
      <c r="B190" s="249"/>
      <c r="C190" s="250"/>
      <c r="D190" s="235" t="s">
        <v>152</v>
      </c>
      <c r="E190" s="251" t="s">
        <v>35</v>
      </c>
      <c r="F190" s="252" t="s">
        <v>265</v>
      </c>
      <c r="G190" s="250"/>
      <c r="H190" s="253">
        <v>58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152</v>
      </c>
      <c r="AU190" s="259" t="s">
        <v>90</v>
      </c>
      <c r="AV190" s="14" t="s">
        <v>90</v>
      </c>
      <c r="AW190" s="14" t="s">
        <v>41</v>
      </c>
      <c r="AX190" s="14" t="s">
        <v>80</v>
      </c>
      <c r="AY190" s="259" t="s">
        <v>141</v>
      </c>
    </row>
    <row r="191" s="14" customFormat="1">
      <c r="A191" s="14"/>
      <c r="B191" s="249"/>
      <c r="C191" s="250"/>
      <c r="D191" s="235" t="s">
        <v>152</v>
      </c>
      <c r="E191" s="251" t="s">
        <v>35</v>
      </c>
      <c r="F191" s="252" t="s">
        <v>266</v>
      </c>
      <c r="G191" s="250"/>
      <c r="H191" s="253">
        <v>31.899999999999999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152</v>
      </c>
      <c r="AU191" s="259" t="s">
        <v>90</v>
      </c>
      <c r="AV191" s="14" t="s">
        <v>90</v>
      </c>
      <c r="AW191" s="14" t="s">
        <v>41</v>
      </c>
      <c r="AX191" s="14" t="s">
        <v>80</v>
      </c>
      <c r="AY191" s="259" t="s">
        <v>141</v>
      </c>
    </row>
    <row r="192" s="14" customFormat="1">
      <c r="A192" s="14"/>
      <c r="B192" s="249"/>
      <c r="C192" s="250"/>
      <c r="D192" s="235" t="s">
        <v>152</v>
      </c>
      <c r="E192" s="251" t="s">
        <v>35</v>
      </c>
      <c r="F192" s="252" t="s">
        <v>267</v>
      </c>
      <c r="G192" s="250"/>
      <c r="H192" s="253">
        <v>45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152</v>
      </c>
      <c r="AU192" s="259" t="s">
        <v>90</v>
      </c>
      <c r="AV192" s="14" t="s">
        <v>90</v>
      </c>
      <c r="AW192" s="14" t="s">
        <v>41</v>
      </c>
      <c r="AX192" s="14" t="s">
        <v>80</v>
      </c>
      <c r="AY192" s="259" t="s">
        <v>141</v>
      </c>
    </row>
    <row r="193" s="14" customFormat="1">
      <c r="A193" s="14"/>
      <c r="B193" s="249"/>
      <c r="C193" s="250"/>
      <c r="D193" s="235" t="s">
        <v>152</v>
      </c>
      <c r="E193" s="251" t="s">
        <v>35</v>
      </c>
      <c r="F193" s="252" t="s">
        <v>268</v>
      </c>
      <c r="G193" s="250"/>
      <c r="H193" s="253">
        <v>12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152</v>
      </c>
      <c r="AU193" s="259" t="s">
        <v>90</v>
      </c>
      <c r="AV193" s="14" t="s">
        <v>90</v>
      </c>
      <c r="AW193" s="14" t="s">
        <v>41</v>
      </c>
      <c r="AX193" s="14" t="s">
        <v>80</v>
      </c>
      <c r="AY193" s="259" t="s">
        <v>141</v>
      </c>
    </row>
    <row r="194" s="14" customFormat="1">
      <c r="A194" s="14"/>
      <c r="B194" s="249"/>
      <c r="C194" s="250"/>
      <c r="D194" s="235" t="s">
        <v>152</v>
      </c>
      <c r="E194" s="251" t="s">
        <v>35</v>
      </c>
      <c r="F194" s="252" t="s">
        <v>238</v>
      </c>
      <c r="G194" s="250"/>
      <c r="H194" s="253">
        <v>51.600000000000001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152</v>
      </c>
      <c r="AU194" s="259" t="s">
        <v>90</v>
      </c>
      <c r="AV194" s="14" t="s">
        <v>90</v>
      </c>
      <c r="AW194" s="14" t="s">
        <v>41</v>
      </c>
      <c r="AX194" s="14" t="s">
        <v>80</v>
      </c>
      <c r="AY194" s="259" t="s">
        <v>141</v>
      </c>
    </row>
    <row r="195" s="14" customFormat="1">
      <c r="A195" s="14"/>
      <c r="B195" s="249"/>
      <c r="C195" s="250"/>
      <c r="D195" s="235" t="s">
        <v>152</v>
      </c>
      <c r="E195" s="251" t="s">
        <v>35</v>
      </c>
      <c r="F195" s="252" t="s">
        <v>269</v>
      </c>
      <c r="G195" s="250"/>
      <c r="H195" s="253">
        <v>10.75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152</v>
      </c>
      <c r="AU195" s="259" t="s">
        <v>90</v>
      </c>
      <c r="AV195" s="14" t="s">
        <v>90</v>
      </c>
      <c r="AW195" s="14" t="s">
        <v>41</v>
      </c>
      <c r="AX195" s="14" t="s">
        <v>80</v>
      </c>
      <c r="AY195" s="259" t="s">
        <v>141</v>
      </c>
    </row>
    <row r="196" s="15" customFormat="1">
      <c r="A196" s="15"/>
      <c r="B196" s="260"/>
      <c r="C196" s="261"/>
      <c r="D196" s="235" t="s">
        <v>152</v>
      </c>
      <c r="E196" s="262" t="s">
        <v>35</v>
      </c>
      <c r="F196" s="263" t="s">
        <v>168</v>
      </c>
      <c r="G196" s="261"/>
      <c r="H196" s="264">
        <v>423.94999999999999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0" t="s">
        <v>152</v>
      </c>
      <c r="AU196" s="270" t="s">
        <v>90</v>
      </c>
      <c r="AV196" s="15" t="s">
        <v>148</v>
      </c>
      <c r="AW196" s="15" t="s">
        <v>41</v>
      </c>
      <c r="AX196" s="15" t="s">
        <v>88</v>
      </c>
      <c r="AY196" s="270" t="s">
        <v>141</v>
      </c>
    </row>
    <row r="197" s="2" customFormat="1" ht="24" customHeight="1">
      <c r="A197" s="41"/>
      <c r="B197" s="42"/>
      <c r="C197" s="222" t="s">
        <v>270</v>
      </c>
      <c r="D197" s="222" t="s">
        <v>143</v>
      </c>
      <c r="E197" s="223" t="s">
        <v>271</v>
      </c>
      <c r="F197" s="224" t="s">
        <v>272</v>
      </c>
      <c r="G197" s="225" t="s">
        <v>146</v>
      </c>
      <c r="H197" s="226">
        <v>423.94999999999999</v>
      </c>
      <c r="I197" s="227"/>
      <c r="J197" s="228">
        <f>ROUND(I197*H197,2)</f>
        <v>0</v>
      </c>
      <c r="K197" s="224" t="s">
        <v>147</v>
      </c>
      <c r="L197" s="47"/>
      <c r="M197" s="229" t="s">
        <v>35</v>
      </c>
      <c r="N197" s="230" t="s">
        <v>51</v>
      </c>
      <c r="O197" s="87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33" t="s">
        <v>148</v>
      </c>
      <c r="AT197" s="233" t="s">
        <v>143</v>
      </c>
      <c r="AU197" s="233" t="s">
        <v>90</v>
      </c>
      <c r="AY197" s="19" t="s">
        <v>141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9" t="s">
        <v>88</v>
      </c>
      <c r="BK197" s="234">
        <f>ROUND(I197*H197,2)</f>
        <v>0</v>
      </c>
      <c r="BL197" s="19" t="s">
        <v>148</v>
      </c>
      <c r="BM197" s="233" t="s">
        <v>273</v>
      </c>
    </row>
    <row r="198" s="13" customFormat="1">
      <c r="A198" s="13"/>
      <c r="B198" s="239"/>
      <c r="C198" s="240"/>
      <c r="D198" s="235" t="s">
        <v>152</v>
      </c>
      <c r="E198" s="241" t="s">
        <v>35</v>
      </c>
      <c r="F198" s="242" t="s">
        <v>153</v>
      </c>
      <c r="G198" s="240"/>
      <c r="H198" s="241" t="s">
        <v>35</v>
      </c>
      <c r="I198" s="243"/>
      <c r="J198" s="240"/>
      <c r="K198" s="240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152</v>
      </c>
      <c r="AU198" s="248" t="s">
        <v>90</v>
      </c>
      <c r="AV198" s="13" t="s">
        <v>88</v>
      </c>
      <c r="AW198" s="13" t="s">
        <v>41</v>
      </c>
      <c r="AX198" s="13" t="s">
        <v>80</v>
      </c>
      <c r="AY198" s="248" t="s">
        <v>141</v>
      </c>
    </row>
    <row r="199" s="14" customFormat="1">
      <c r="A199" s="14"/>
      <c r="B199" s="249"/>
      <c r="C199" s="250"/>
      <c r="D199" s="235" t="s">
        <v>152</v>
      </c>
      <c r="E199" s="251" t="s">
        <v>35</v>
      </c>
      <c r="F199" s="252" t="s">
        <v>264</v>
      </c>
      <c r="G199" s="250"/>
      <c r="H199" s="253">
        <v>214.69999999999999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152</v>
      </c>
      <c r="AU199" s="259" t="s">
        <v>90</v>
      </c>
      <c r="AV199" s="14" t="s">
        <v>90</v>
      </c>
      <c r="AW199" s="14" t="s">
        <v>41</v>
      </c>
      <c r="AX199" s="14" t="s">
        <v>80</v>
      </c>
      <c r="AY199" s="259" t="s">
        <v>141</v>
      </c>
    </row>
    <row r="200" s="14" customFormat="1">
      <c r="A200" s="14"/>
      <c r="B200" s="249"/>
      <c r="C200" s="250"/>
      <c r="D200" s="235" t="s">
        <v>152</v>
      </c>
      <c r="E200" s="251" t="s">
        <v>35</v>
      </c>
      <c r="F200" s="252" t="s">
        <v>265</v>
      </c>
      <c r="G200" s="250"/>
      <c r="H200" s="253">
        <v>58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152</v>
      </c>
      <c r="AU200" s="259" t="s">
        <v>90</v>
      </c>
      <c r="AV200" s="14" t="s">
        <v>90</v>
      </c>
      <c r="AW200" s="14" t="s">
        <v>41</v>
      </c>
      <c r="AX200" s="14" t="s">
        <v>80</v>
      </c>
      <c r="AY200" s="259" t="s">
        <v>141</v>
      </c>
    </row>
    <row r="201" s="14" customFormat="1">
      <c r="A201" s="14"/>
      <c r="B201" s="249"/>
      <c r="C201" s="250"/>
      <c r="D201" s="235" t="s">
        <v>152</v>
      </c>
      <c r="E201" s="251" t="s">
        <v>35</v>
      </c>
      <c r="F201" s="252" t="s">
        <v>266</v>
      </c>
      <c r="G201" s="250"/>
      <c r="H201" s="253">
        <v>31.899999999999999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152</v>
      </c>
      <c r="AU201" s="259" t="s">
        <v>90</v>
      </c>
      <c r="AV201" s="14" t="s">
        <v>90</v>
      </c>
      <c r="AW201" s="14" t="s">
        <v>41</v>
      </c>
      <c r="AX201" s="14" t="s">
        <v>80</v>
      </c>
      <c r="AY201" s="259" t="s">
        <v>141</v>
      </c>
    </row>
    <row r="202" s="14" customFormat="1">
      <c r="A202" s="14"/>
      <c r="B202" s="249"/>
      <c r="C202" s="250"/>
      <c r="D202" s="235" t="s">
        <v>152</v>
      </c>
      <c r="E202" s="251" t="s">
        <v>35</v>
      </c>
      <c r="F202" s="252" t="s">
        <v>267</v>
      </c>
      <c r="G202" s="250"/>
      <c r="H202" s="253">
        <v>45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152</v>
      </c>
      <c r="AU202" s="259" t="s">
        <v>90</v>
      </c>
      <c r="AV202" s="14" t="s">
        <v>90</v>
      </c>
      <c r="AW202" s="14" t="s">
        <v>41</v>
      </c>
      <c r="AX202" s="14" t="s">
        <v>80</v>
      </c>
      <c r="AY202" s="259" t="s">
        <v>141</v>
      </c>
    </row>
    <row r="203" s="14" customFormat="1">
      <c r="A203" s="14"/>
      <c r="B203" s="249"/>
      <c r="C203" s="250"/>
      <c r="D203" s="235" t="s">
        <v>152</v>
      </c>
      <c r="E203" s="251" t="s">
        <v>35</v>
      </c>
      <c r="F203" s="252" t="s">
        <v>268</v>
      </c>
      <c r="G203" s="250"/>
      <c r="H203" s="253">
        <v>12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152</v>
      </c>
      <c r="AU203" s="259" t="s">
        <v>90</v>
      </c>
      <c r="AV203" s="14" t="s">
        <v>90</v>
      </c>
      <c r="AW203" s="14" t="s">
        <v>41</v>
      </c>
      <c r="AX203" s="14" t="s">
        <v>80</v>
      </c>
      <c r="AY203" s="259" t="s">
        <v>141</v>
      </c>
    </row>
    <row r="204" s="14" customFormat="1">
      <c r="A204" s="14"/>
      <c r="B204" s="249"/>
      <c r="C204" s="250"/>
      <c r="D204" s="235" t="s">
        <v>152</v>
      </c>
      <c r="E204" s="251" t="s">
        <v>35</v>
      </c>
      <c r="F204" s="252" t="s">
        <v>238</v>
      </c>
      <c r="G204" s="250"/>
      <c r="H204" s="253">
        <v>51.600000000000001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152</v>
      </c>
      <c r="AU204" s="259" t="s">
        <v>90</v>
      </c>
      <c r="AV204" s="14" t="s">
        <v>90</v>
      </c>
      <c r="AW204" s="14" t="s">
        <v>41</v>
      </c>
      <c r="AX204" s="14" t="s">
        <v>80</v>
      </c>
      <c r="AY204" s="259" t="s">
        <v>141</v>
      </c>
    </row>
    <row r="205" s="14" customFormat="1">
      <c r="A205" s="14"/>
      <c r="B205" s="249"/>
      <c r="C205" s="250"/>
      <c r="D205" s="235" t="s">
        <v>152</v>
      </c>
      <c r="E205" s="251" t="s">
        <v>35</v>
      </c>
      <c r="F205" s="252" t="s">
        <v>269</v>
      </c>
      <c r="G205" s="250"/>
      <c r="H205" s="253">
        <v>10.75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152</v>
      </c>
      <c r="AU205" s="259" t="s">
        <v>90</v>
      </c>
      <c r="AV205" s="14" t="s">
        <v>90</v>
      </c>
      <c r="AW205" s="14" t="s">
        <v>41</v>
      </c>
      <c r="AX205" s="14" t="s">
        <v>80</v>
      </c>
      <c r="AY205" s="259" t="s">
        <v>141</v>
      </c>
    </row>
    <row r="206" s="15" customFormat="1">
      <c r="A206" s="15"/>
      <c r="B206" s="260"/>
      <c r="C206" s="261"/>
      <c r="D206" s="235" t="s">
        <v>152</v>
      </c>
      <c r="E206" s="262" t="s">
        <v>35</v>
      </c>
      <c r="F206" s="263" t="s">
        <v>168</v>
      </c>
      <c r="G206" s="261"/>
      <c r="H206" s="264">
        <v>423.94999999999999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0" t="s">
        <v>152</v>
      </c>
      <c r="AU206" s="270" t="s">
        <v>90</v>
      </c>
      <c r="AV206" s="15" t="s">
        <v>148</v>
      </c>
      <c r="AW206" s="15" t="s">
        <v>41</v>
      </c>
      <c r="AX206" s="15" t="s">
        <v>88</v>
      </c>
      <c r="AY206" s="270" t="s">
        <v>141</v>
      </c>
    </row>
    <row r="207" s="2" customFormat="1" ht="24" customHeight="1">
      <c r="A207" s="41"/>
      <c r="B207" s="42"/>
      <c r="C207" s="222" t="s">
        <v>274</v>
      </c>
      <c r="D207" s="222" t="s">
        <v>143</v>
      </c>
      <c r="E207" s="223" t="s">
        <v>275</v>
      </c>
      <c r="F207" s="224" t="s">
        <v>276</v>
      </c>
      <c r="G207" s="225" t="s">
        <v>216</v>
      </c>
      <c r="H207" s="226">
        <v>115.627</v>
      </c>
      <c r="I207" s="227"/>
      <c r="J207" s="228">
        <f>ROUND(I207*H207,2)</f>
        <v>0</v>
      </c>
      <c r="K207" s="224" t="s">
        <v>147</v>
      </c>
      <c r="L207" s="47"/>
      <c r="M207" s="229" t="s">
        <v>35</v>
      </c>
      <c r="N207" s="230" t="s">
        <v>51</v>
      </c>
      <c r="O207" s="87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33" t="s">
        <v>148</v>
      </c>
      <c r="AT207" s="233" t="s">
        <v>143</v>
      </c>
      <c r="AU207" s="233" t="s">
        <v>90</v>
      </c>
      <c r="AY207" s="19" t="s">
        <v>141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9" t="s">
        <v>88</v>
      </c>
      <c r="BK207" s="234">
        <f>ROUND(I207*H207,2)</f>
        <v>0</v>
      </c>
      <c r="BL207" s="19" t="s">
        <v>148</v>
      </c>
      <c r="BM207" s="233" t="s">
        <v>277</v>
      </c>
    </row>
    <row r="208" s="2" customFormat="1">
      <c r="A208" s="41"/>
      <c r="B208" s="42"/>
      <c r="C208" s="43"/>
      <c r="D208" s="235" t="s">
        <v>150</v>
      </c>
      <c r="E208" s="43"/>
      <c r="F208" s="236" t="s">
        <v>278</v>
      </c>
      <c r="G208" s="43"/>
      <c r="H208" s="43"/>
      <c r="I208" s="140"/>
      <c r="J208" s="43"/>
      <c r="K208" s="43"/>
      <c r="L208" s="47"/>
      <c r="M208" s="237"/>
      <c r="N208" s="238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150</v>
      </c>
      <c r="AU208" s="19" t="s">
        <v>90</v>
      </c>
    </row>
    <row r="209" s="13" customFormat="1">
      <c r="A209" s="13"/>
      <c r="B209" s="239"/>
      <c r="C209" s="240"/>
      <c r="D209" s="235" t="s">
        <v>152</v>
      </c>
      <c r="E209" s="241" t="s">
        <v>35</v>
      </c>
      <c r="F209" s="242" t="s">
        <v>279</v>
      </c>
      <c r="G209" s="240"/>
      <c r="H209" s="241" t="s">
        <v>35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152</v>
      </c>
      <c r="AU209" s="248" t="s">
        <v>90</v>
      </c>
      <c r="AV209" s="13" t="s">
        <v>88</v>
      </c>
      <c r="AW209" s="13" t="s">
        <v>41</v>
      </c>
      <c r="AX209" s="13" t="s">
        <v>80</v>
      </c>
      <c r="AY209" s="248" t="s">
        <v>141</v>
      </c>
    </row>
    <row r="210" s="14" customFormat="1">
      <c r="A210" s="14"/>
      <c r="B210" s="249"/>
      <c r="C210" s="250"/>
      <c r="D210" s="235" t="s">
        <v>152</v>
      </c>
      <c r="E210" s="251" t="s">
        <v>35</v>
      </c>
      <c r="F210" s="252" t="s">
        <v>259</v>
      </c>
      <c r="G210" s="250"/>
      <c r="H210" s="253">
        <v>115.627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152</v>
      </c>
      <c r="AU210" s="259" t="s">
        <v>90</v>
      </c>
      <c r="AV210" s="14" t="s">
        <v>90</v>
      </c>
      <c r="AW210" s="14" t="s">
        <v>41</v>
      </c>
      <c r="AX210" s="14" t="s">
        <v>88</v>
      </c>
      <c r="AY210" s="259" t="s">
        <v>141</v>
      </c>
    </row>
    <row r="211" s="2" customFormat="1" ht="24" customHeight="1">
      <c r="A211" s="41"/>
      <c r="B211" s="42"/>
      <c r="C211" s="222" t="s">
        <v>280</v>
      </c>
      <c r="D211" s="222" t="s">
        <v>143</v>
      </c>
      <c r="E211" s="223" t="s">
        <v>281</v>
      </c>
      <c r="F211" s="224" t="s">
        <v>282</v>
      </c>
      <c r="G211" s="225" t="s">
        <v>216</v>
      </c>
      <c r="H211" s="226">
        <v>387.65499999999997</v>
      </c>
      <c r="I211" s="227"/>
      <c r="J211" s="228">
        <f>ROUND(I211*H211,2)</f>
        <v>0</v>
      </c>
      <c r="K211" s="224" t="s">
        <v>35</v>
      </c>
      <c r="L211" s="47"/>
      <c r="M211" s="229" t="s">
        <v>35</v>
      </c>
      <c r="N211" s="230" t="s">
        <v>51</v>
      </c>
      <c r="O211" s="87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33" t="s">
        <v>148</v>
      </c>
      <c r="AT211" s="233" t="s">
        <v>143</v>
      </c>
      <c r="AU211" s="233" t="s">
        <v>90</v>
      </c>
      <c r="AY211" s="19" t="s">
        <v>141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9" t="s">
        <v>88</v>
      </c>
      <c r="BK211" s="234">
        <f>ROUND(I211*H211,2)</f>
        <v>0</v>
      </c>
      <c r="BL211" s="19" t="s">
        <v>148</v>
      </c>
      <c r="BM211" s="233" t="s">
        <v>283</v>
      </c>
    </row>
    <row r="212" s="2" customFormat="1">
      <c r="A212" s="41"/>
      <c r="B212" s="42"/>
      <c r="C212" s="43"/>
      <c r="D212" s="235" t="s">
        <v>150</v>
      </c>
      <c r="E212" s="43"/>
      <c r="F212" s="236" t="s">
        <v>284</v>
      </c>
      <c r="G212" s="43"/>
      <c r="H212" s="43"/>
      <c r="I212" s="140"/>
      <c r="J212" s="43"/>
      <c r="K212" s="43"/>
      <c r="L212" s="47"/>
      <c r="M212" s="237"/>
      <c r="N212" s="238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9" t="s">
        <v>150</v>
      </c>
      <c r="AU212" s="19" t="s">
        <v>90</v>
      </c>
    </row>
    <row r="213" s="14" customFormat="1">
      <c r="A213" s="14"/>
      <c r="B213" s="249"/>
      <c r="C213" s="250"/>
      <c r="D213" s="235" t="s">
        <v>152</v>
      </c>
      <c r="E213" s="251" t="s">
        <v>35</v>
      </c>
      <c r="F213" s="252" t="s">
        <v>100</v>
      </c>
      <c r="G213" s="250"/>
      <c r="H213" s="253">
        <v>231.25399999999999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152</v>
      </c>
      <c r="AU213" s="259" t="s">
        <v>90</v>
      </c>
      <c r="AV213" s="14" t="s">
        <v>90</v>
      </c>
      <c r="AW213" s="14" t="s">
        <v>41</v>
      </c>
      <c r="AX213" s="14" t="s">
        <v>80</v>
      </c>
      <c r="AY213" s="259" t="s">
        <v>141</v>
      </c>
    </row>
    <row r="214" s="14" customFormat="1">
      <c r="A214" s="14"/>
      <c r="B214" s="249"/>
      <c r="C214" s="250"/>
      <c r="D214" s="235" t="s">
        <v>152</v>
      </c>
      <c r="E214" s="251" t="s">
        <v>35</v>
      </c>
      <c r="F214" s="252" t="s">
        <v>111</v>
      </c>
      <c r="G214" s="250"/>
      <c r="H214" s="253">
        <v>156.40100000000001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152</v>
      </c>
      <c r="AU214" s="259" t="s">
        <v>90</v>
      </c>
      <c r="AV214" s="14" t="s">
        <v>90</v>
      </c>
      <c r="AW214" s="14" t="s">
        <v>41</v>
      </c>
      <c r="AX214" s="14" t="s">
        <v>80</v>
      </c>
      <c r="AY214" s="259" t="s">
        <v>141</v>
      </c>
    </row>
    <row r="215" s="15" customFormat="1">
      <c r="A215" s="15"/>
      <c r="B215" s="260"/>
      <c r="C215" s="261"/>
      <c r="D215" s="235" t="s">
        <v>152</v>
      </c>
      <c r="E215" s="262" t="s">
        <v>35</v>
      </c>
      <c r="F215" s="263" t="s">
        <v>168</v>
      </c>
      <c r="G215" s="261"/>
      <c r="H215" s="264">
        <v>387.65499999999997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152</v>
      </c>
      <c r="AU215" s="270" t="s">
        <v>90</v>
      </c>
      <c r="AV215" s="15" t="s">
        <v>148</v>
      </c>
      <c r="AW215" s="15" t="s">
        <v>41</v>
      </c>
      <c r="AX215" s="15" t="s">
        <v>88</v>
      </c>
      <c r="AY215" s="270" t="s">
        <v>141</v>
      </c>
    </row>
    <row r="216" s="2" customFormat="1" ht="24" customHeight="1">
      <c r="A216" s="41"/>
      <c r="B216" s="42"/>
      <c r="C216" s="222" t="s">
        <v>285</v>
      </c>
      <c r="D216" s="222" t="s">
        <v>143</v>
      </c>
      <c r="E216" s="223" t="s">
        <v>286</v>
      </c>
      <c r="F216" s="224" t="s">
        <v>287</v>
      </c>
      <c r="G216" s="225" t="s">
        <v>216</v>
      </c>
      <c r="H216" s="226">
        <v>74.852999999999994</v>
      </c>
      <c r="I216" s="227"/>
      <c r="J216" s="228">
        <f>ROUND(I216*H216,2)</f>
        <v>0</v>
      </c>
      <c r="K216" s="224" t="s">
        <v>35</v>
      </c>
      <c r="L216" s="47"/>
      <c r="M216" s="229" t="s">
        <v>35</v>
      </c>
      <c r="N216" s="230" t="s">
        <v>51</v>
      </c>
      <c r="O216" s="87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33" t="s">
        <v>148</v>
      </c>
      <c r="AT216" s="233" t="s">
        <v>143</v>
      </c>
      <c r="AU216" s="233" t="s">
        <v>90</v>
      </c>
      <c r="AY216" s="19" t="s">
        <v>141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9" t="s">
        <v>88</v>
      </c>
      <c r="BK216" s="234">
        <f>ROUND(I216*H216,2)</f>
        <v>0</v>
      </c>
      <c r="BL216" s="19" t="s">
        <v>148</v>
      </c>
      <c r="BM216" s="233" t="s">
        <v>288</v>
      </c>
    </row>
    <row r="217" s="2" customFormat="1">
      <c r="A217" s="41"/>
      <c r="B217" s="42"/>
      <c r="C217" s="43"/>
      <c r="D217" s="235" t="s">
        <v>150</v>
      </c>
      <c r="E217" s="43"/>
      <c r="F217" s="236" t="s">
        <v>284</v>
      </c>
      <c r="G217" s="43"/>
      <c r="H217" s="43"/>
      <c r="I217" s="140"/>
      <c r="J217" s="43"/>
      <c r="K217" s="43"/>
      <c r="L217" s="47"/>
      <c r="M217" s="237"/>
      <c r="N217" s="238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150</v>
      </c>
      <c r="AU217" s="19" t="s">
        <v>90</v>
      </c>
    </row>
    <row r="218" s="14" customFormat="1">
      <c r="A218" s="14"/>
      <c r="B218" s="249"/>
      <c r="C218" s="250"/>
      <c r="D218" s="235" t="s">
        <v>152</v>
      </c>
      <c r="E218" s="251" t="s">
        <v>35</v>
      </c>
      <c r="F218" s="252" t="s">
        <v>109</v>
      </c>
      <c r="G218" s="250"/>
      <c r="H218" s="253">
        <v>74.852999999999994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152</v>
      </c>
      <c r="AU218" s="259" t="s">
        <v>90</v>
      </c>
      <c r="AV218" s="14" t="s">
        <v>90</v>
      </c>
      <c r="AW218" s="14" t="s">
        <v>41</v>
      </c>
      <c r="AX218" s="14" t="s">
        <v>88</v>
      </c>
      <c r="AY218" s="259" t="s">
        <v>141</v>
      </c>
    </row>
    <row r="219" s="2" customFormat="1" ht="24" customHeight="1">
      <c r="A219" s="41"/>
      <c r="B219" s="42"/>
      <c r="C219" s="222" t="s">
        <v>289</v>
      </c>
      <c r="D219" s="222" t="s">
        <v>143</v>
      </c>
      <c r="E219" s="223" t="s">
        <v>290</v>
      </c>
      <c r="F219" s="224" t="s">
        <v>291</v>
      </c>
      <c r="G219" s="225" t="s">
        <v>216</v>
      </c>
      <c r="H219" s="226">
        <v>231.25399999999999</v>
      </c>
      <c r="I219" s="227"/>
      <c r="J219" s="228">
        <f>ROUND(I219*H219,2)</f>
        <v>0</v>
      </c>
      <c r="K219" s="224" t="s">
        <v>147</v>
      </c>
      <c r="L219" s="47"/>
      <c r="M219" s="229" t="s">
        <v>35</v>
      </c>
      <c r="N219" s="230" t="s">
        <v>51</v>
      </c>
      <c r="O219" s="87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33" t="s">
        <v>148</v>
      </c>
      <c r="AT219" s="233" t="s">
        <v>143</v>
      </c>
      <c r="AU219" s="233" t="s">
        <v>90</v>
      </c>
      <c r="AY219" s="19" t="s">
        <v>141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9" t="s">
        <v>88</v>
      </c>
      <c r="BK219" s="234">
        <f>ROUND(I219*H219,2)</f>
        <v>0</v>
      </c>
      <c r="BL219" s="19" t="s">
        <v>148</v>
      </c>
      <c r="BM219" s="233" t="s">
        <v>292</v>
      </c>
    </row>
    <row r="220" s="2" customFormat="1">
      <c r="A220" s="41"/>
      <c r="B220" s="42"/>
      <c r="C220" s="43"/>
      <c r="D220" s="235" t="s">
        <v>150</v>
      </c>
      <c r="E220" s="43"/>
      <c r="F220" s="236" t="s">
        <v>293</v>
      </c>
      <c r="G220" s="43"/>
      <c r="H220" s="43"/>
      <c r="I220" s="140"/>
      <c r="J220" s="43"/>
      <c r="K220" s="43"/>
      <c r="L220" s="47"/>
      <c r="M220" s="237"/>
      <c r="N220" s="238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150</v>
      </c>
      <c r="AU220" s="19" t="s">
        <v>90</v>
      </c>
    </row>
    <row r="221" s="14" customFormat="1">
      <c r="A221" s="14"/>
      <c r="B221" s="249"/>
      <c r="C221" s="250"/>
      <c r="D221" s="235" t="s">
        <v>152</v>
      </c>
      <c r="E221" s="251" t="s">
        <v>35</v>
      </c>
      <c r="F221" s="252" t="s">
        <v>111</v>
      </c>
      <c r="G221" s="250"/>
      <c r="H221" s="253">
        <v>156.40100000000001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152</v>
      </c>
      <c r="AU221" s="259" t="s">
        <v>90</v>
      </c>
      <c r="AV221" s="14" t="s">
        <v>90</v>
      </c>
      <c r="AW221" s="14" t="s">
        <v>41</v>
      </c>
      <c r="AX221" s="14" t="s">
        <v>80</v>
      </c>
      <c r="AY221" s="259" t="s">
        <v>141</v>
      </c>
    </row>
    <row r="222" s="14" customFormat="1">
      <c r="A222" s="14"/>
      <c r="B222" s="249"/>
      <c r="C222" s="250"/>
      <c r="D222" s="235" t="s">
        <v>152</v>
      </c>
      <c r="E222" s="251" t="s">
        <v>35</v>
      </c>
      <c r="F222" s="252" t="s">
        <v>109</v>
      </c>
      <c r="G222" s="250"/>
      <c r="H222" s="253">
        <v>74.852999999999994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152</v>
      </c>
      <c r="AU222" s="259" t="s">
        <v>90</v>
      </c>
      <c r="AV222" s="14" t="s">
        <v>90</v>
      </c>
      <c r="AW222" s="14" t="s">
        <v>41</v>
      </c>
      <c r="AX222" s="14" t="s">
        <v>80</v>
      </c>
      <c r="AY222" s="259" t="s">
        <v>141</v>
      </c>
    </row>
    <row r="223" s="15" customFormat="1">
      <c r="A223" s="15"/>
      <c r="B223" s="260"/>
      <c r="C223" s="261"/>
      <c r="D223" s="235" t="s">
        <v>152</v>
      </c>
      <c r="E223" s="262" t="s">
        <v>35</v>
      </c>
      <c r="F223" s="263" t="s">
        <v>168</v>
      </c>
      <c r="G223" s="261"/>
      <c r="H223" s="264">
        <v>231.25399999999999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0" t="s">
        <v>152</v>
      </c>
      <c r="AU223" s="270" t="s">
        <v>90</v>
      </c>
      <c r="AV223" s="15" t="s">
        <v>148</v>
      </c>
      <c r="AW223" s="15" t="s">
        <v>41</v>
      </c>
      <c r="AX223" s="15" t="s">
        <v>88</v>
      </c>
      <c r="AY223" s="270" t="s">
        <v>141</v>
      </c>
    </row>
    <row r="224" s="2" customFormat="1" ht="16.5" customHeight="1">
      <c r="A224" s="41"/>
      <c r="B224" s="42"/>
      <c r="C224" s="222" t="s">
        <v>7</v>
      </c>
      <c r="D224" s="222" t="s">
        <v>143</v>
      </c>
      <c r="E224" s="223" t="s">
        <v>294</v>
      </c>
      <c r="F224" s="224" t="s">
        <v>295</v>
      </c>
      <c r="G224" s="225" t="s">
        <v>216</v>
      </c>
      <c r="H224" s="226">
        <v>231.25399999999999</v>
      </c>
      <c r="I224" s="227"/>
      <c r="J224" s="228">
        <f>ROUND(I224*H224,2)</f>
        <v>0</v>
      </c>
      <c r="K224" s="224" t="s">
        <v>147</v>
      </c>
      <c r="L224" s="47"/>
      <c r="M224" s="229" t="s">
        <v>35</v>
      </c>
      <c r="N224" s="230" t="s">
        <v>51</v>
      </c>
      <c r="O224" s="8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33" t="s">
        <v>148</v>
      </c>
      <c r="AT224" s="233" t="s">
        <v>143</v>
      </c>
      <c r="AU224" s="233" t="s">
        <v>90</v>
      </c>
      <c r="AY224" s="19" t="s">
        <v>141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9" t="s">
        <v>88</v>
      </c>
      <c r="BK224" s="234">
        <f>ROUND(I224*H224,2)</f>
        <v>0</v>
      </c>
      <c r="BL224" s="19" t="s">
        <v>148</v>
      </c>
      <c r="BM224" s="233" t="s">
        <v>296</v>
      </c>
    </row>
    <row r="225" s="2" customFormat="1">
      <c r="A225" s="41"/>
      <c r="B225" s="42"/>
      <c r="C225" s="43"/>
      <c r="D225" s="235" t="s">
        <v>150</v>
      </c>
      <c r="E225" s="43"/>
      <c r="F225" s="236" t="s">
        <v>297</v>
      </c>
      <c r="G225" s="43"/>
      <c r="H225" s="43"/>
      <c r="I225" s="140"/>
      <c r="J225" s="43"/>
      <c r="K225" s="43"/>
      <c r="L225" s="47"/>
      <c r="M225" s="237"/>
      <c r="N225" s="238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19" t="s">
        <v>150</v>
      </c>
      <c r="AU225" s="19" t="s">
        <v>90</v>
      </c>
    </row>
    <row r="226" s="14" customFormat="1">
      <c r="A226" s="14"/>
      <c r="B226" s="249"/>
      <c r="C226" s="250"/>
      <c r="D226" s="235" t="s">
        <v>152</v>
      </c>
      <c r="E226" s="251" t="s">
        <v>35</v>
      </c>
      <c r="F226" s="252" t="s">
        <v>100</v>
      </c>
      <c r="G226" s="250"/>
      <c r="H226" s="253">
        <v>231.25399999999999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152</v>
      </c>
      <c r="AU226" s="259" t="s">
        <v>90</v>
      </c>
      <c r="AV226" s="14" t="s">
        <v>90</v>
      </c>
      <c r="AW226" s="14" t="s">
        <v>41</v>
      </c>
      <c r="AX226" s="14" t="s">
        <v>88</v>
      </c>
      <c r="AY226" s="259" t="s">
        <v>141</v>
      </c>
    </row>
    <row r="227" s="2" customFormat="1" ht="24" customHeight="1">
      <c r="A227" s="41"/>
      <c r="B227" s="42"/>
      <c r="C227" s="222" t="s">
        <v>298</v>
      </c>
      <c r="D227" s="222" t="s">
        <v>143</v>
      </c>
      <c r="E227" s="223" t="s">
        <v>299</v>
      </c>
      <c r="F227" s="224" t="s">
        <v>300</v>
      </c>
      <c r="G227" s="225" t="s">
        <v>301</v>
      </c>
      <c r="H227" s="226">
        <v>119.765</v>
      </c>
      <c r="I227" s="227"/>
      <c r="J227" s="228">
        <f>ROUND(I227*H227,2)</f>
        <v>0</v>
      </c>
      <c r="K227" s="224" t="s">
        <v>147</v>
      </c>
      <c r="L227" s="47"/>
      <c r="M227" s="229" t="s">
        <v>35</v>
      </c>
      <c r="N227" s="230" t="s">
        <v>51</v>
      </c>
      <c r="O227" s="87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33" t="s">
        <v>148</v>
      </c>
      <c r="AT227" s="233" t="s">
        <v>143</v>
      </c>
      <c r="AU227" s="233" t="s">
        <v>90</v>
      </c>
      <c r="AY227" s="19" t="s">
        <v>141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9" t="s">
        <v>88</v>
      </c>
      <c r="BK227" s="234">
        <f>ROUND(I227*H227,2)</f>
        <v>0</v>
      </c>
      <c r="BL227" s="19" t="s">
        <v>148</v>
      </c>
      <c r="BM227" s="233" t="s">
        <v>302</v>
      </c>
    </row>
    <row r="228" s="2" customFormat="1">
      <c r="A228" s="41"/>
      <c r="B228" s="42"/>
      <c r="C228" s="43"/>
      <c r="D228" s="235" t="s">
        <v>150</v>
      </c>
      <c r="E228" s="43"/>
      <c r="F228" s="236" t="s">
        <v>303</v>
      </c>
      <c r="G228" s="43"/>
      <c r="H228" s="43"/>
      <c r="I228" s="140"/>
      <c r="J228" s="43"/>
      <c r="K228" s="43"/>
      <c r="L228" s="47"/>
      <c r="M228" s="237"/>
      <c r="N228" s="238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150</v>
      </c>
      <c r="AU228" s="19" t="s">
        <v>90</v>
      </c>
    </row>
    <row r="229" s="14" customFormat="1">
      <c r="A229" s="14"/>
      <c r="B229" s="249"/>
      <c r="C229" s="250"/>
      <c r="D229" s="235" t="s">
        <v>152</v>
      </c>
      <c r="E229" s="251" t="s">
        <v>35</v>
      </c>
      <c r="F229" s="252" t="s">
        <v>102</v>
      </c>
      <c r="G229" s="250"/>
      <c r="H229" s="253">
        <v>11.715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152</v>
      </c>
      <c r="AU229" s="259" t="s">
        <v>90</v>
      </c>
      <c r="AV229" s="14" t="s">
        <v>90</v>
      </c>
      <c r="AW229" s="14" t="s">
        <v>41</v>
      </c>
      <c r="AX229" s="14" t="s">
        <v>80</v>
      </c>
      <c r="AY229" s="259" t="s">
        <v>141</v>
      </c>
    </row>
    <row r="230" s="14" customFormat="1">
      <c r="A230" s="14"/>
      <c r="B230" s="249"/>
      <c r="C230" s="250"/>
      <c r="D230" s="235" t="s">
        <v>152</v>
      </c>
      <c r="E230" s="251" t="s">
        <v>35</v>
      </c>
      <c r="F230" s="252" t="s">
        <v>107</v>
      </c>
      <c r="G230" s="250"/>
      <c r="H230" s="253">
        <v>48.395000000000003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152</v>
      </c>
      <c r="AU230" s="259" t="s">
        <v>90</v>
      </c>
      <c r="AV230" s="14" t="s">
        <v>90</v>
      </c>
      <c r="AW230" s="14" t="s">
        <v>41</v>
      </c>
      <c r="AX230" s="14" t="s">
        <v>80</v>
      </c>
      <c r="AY230" s="259" t="s">
        <v>141</v>
      </c>
    </row>
    <row r="231" s="14" customFormat="1">
      <c r="A231" s="14"/>
      <c r="B231" s="249"/>
      <c r="C231" s="250"/>
      <c r="D231" s="235" t="s">
        <v>152</v>
      </c>
      <c r="E231" s="251" t="s">
        <v>35</v>
      </c>
      <c r="F231" s="252" t="s">
        <v>105</v>
      </c>
      <c r="G231" s="250"/>
      <c r="H231" s="253">
        <v>0.89500000000000002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152</v>
      </c>
      <c r="AU231" s="259" t="s">
        <v>90</v>
      </c>
      <c r="AV231" s="14" t="s">
        <v>90</v>
      </c>
      <c r="AW231" s="14" t="s">
        <v>41</v>
      </c>
      <c r="AX231" s="14" t="s">
        <v>80</v>
      </c>
      <c r="AY231" s="259" t="s">
        <v>141</v>
      </c>
    </row>
    <row r="232" s="13" customFormat="1">
      <c r="A232" s="13"/>
      <c r="B232" s="239"/>
      <c r="C232" s="240"/>
      <c r="D232" s="235" t="s">
        <v>152</v>
      </c>
      <c r="E232" s="241" t="s">
        <v>35</v>
      </c>
      <c r="F232" s="242" t="s">
        <v>304</v>
      </c>
      <c r="G232" s="240"/>
      <c r="H232" s="241" t="s">
        <v>35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152</v>
      </c>
      <c r="AU232" s="248" t="s">
        <v>90</v>
      </c>
      <c r="AV232" s="13" t="s">
        <v>88</v>
      </c>
      <c r="AW232" s="13" t="s">
        <v>41</v>
      </c>
      <c r="AX232" s="13" t="s">
        <v>80</v>
      </c>
      <c r="AY232" s="248" t="s">
        <v>141</v>
      </c>
    </row>
    <row r="233" s="14" customFormat="1">
      <c r="A233" s="14"/>
      <c r="B233" s="249"/>
      <c r="C233" s="250"/>
      <c r="D233" s="235" t="s">
        <v>152</v>
      </c>
      <c r="E233" s="251" t="s">
        <v>35</v>
      </c>
      <c r="F233" s="252" t="s">
        <v>305</v>
      </c>
      <c r="G233" s="250"/>
      <c r="H233" s="253">
        <v>11.233000000000001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152</v>
      </c>
      <c r="AU233" s="259" t="s">
        <v>90</v>
      </c>
      <c r="AV233" s="14" t="s">
        <v>90</v>
      </c>
      <c r="AW233" s="14" t="s">
        <v>41</v>
      </c>
      <c r="AX233" s="14" t="s">
        <v>80</v>
      </c>
      <c r="AY233" s="259" t="s">
        <v>141</v>
      </c>
    </row>
    <row r="234" s="14" customFormat="1">
      <c r="A234" s="14"/>
      <c r="B234" s="249"/>
      <c r="C234" s="250"/>
      <c r="D234" s="235" t="s">
        <v>152</v>
      </c>
      <c r="E234" s="251" t="s">
        <v>35</v>
      </c>
      <c r="F234" s="252" t="s">
        <v>306</v>
      </c>
      <c r="G234" s="250"/>
      <c r="H234" s="253">
        <v>2.6150000000000002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152</v>
      </c>
      <c r="AU234" s="259" t="s">
        <v>90</v>
      </c>
      <c r="AV234" s="14" t="s">
        <v>90</v>
      </c>
      <c r="AW234" s="14" t="s">
        <v>41</v>
      </c>
      <c r="AX234" s="14" t="s">
        <v>80</v>
      </c>
      <c r="AY234" s="259" t="s">
        <v>141</v>
      </c>
    </row>
    <row r="235" s="15" customFormat="1">
      <c r="A235" s="15"/>
      <c r="B235" s="260"/>
      <c r="C235" s="261"/>
      <c r="D235" s="235" t="s">
        <v>152</v>
      </c>
      <c r="E235" s="262" t="s">
        <v>109</v>
      </c>
      <c r="F235" s="263" t="s">
        <v>168</v>
      </c>
      <c r="G235" s="261"/>
      <c r="H235" s="264">
        <v>74.852999999999994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0" t="s">
        <v>152</v>
      </c>
      <c r="AU235" s="270" t="s">
        <v>90</v>
      </c>
      <c r="AV235" s="15" t="s">
        <v>148</v>
      </c>
      <c r="AW235" s="15" t="s">
        <v>41</v>
      </c>
      <c r="AX235" s="15" t="s">
        <v>88</v>
      </c>
      <c r="AY235" s="270" t="s">
        <v>141</v>
      </c>
    </row>
    <row r="236" s="14" customFormat="1">
      <c r="A236" s="14"/>
      <c r="B236" s="249"/>
      <c r="C236" s="250"/>
      <c r="D236" s="235" t="s">
        <v>152</v>
      </c>
      <c r="E236" s="250"/>
      <c r="F236" s="252" t="s">
        <v>307</v>
      </c>
      <c r="G236" s="250"/>
      <c r="H236" s="253">
        <v>119.765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152</v>
      </c>
      <c r="AU236" s="259" t="s">
        <v>90</v>
      </c>
      <c r="AV236" s="14" t="s">
        <v>90</v>
      </c>
      <c r="AW236" s="14" t="s">
        <v>4</v>
      </c>
      <c r="AX236" s="14" t="s">
        <v>88</v>
      </c>
      <c r="AY236" s="259" t="s">
        <v>141</v>
      </c>
    </row>
    <row r="237" s="2" customFormat="1" ht="24" customHeight="1">
      <c r="A237" s="41"/>
      <c r="B237" s="42"/>
      <c r="C237" s="222" t="s">
        <v>308</v>
      </c>
      <c r="D237" s="222" t="s">
        <v>143</v>
      </c>
      <c r="E237" s="223" t="s">
        <v>309</v>
      </c>
      <c r="F237" s="224" t="s">
        <v>310</v>
      </c>
      <c r="G237" s="225" t="s">
        <v>216</v>
      </c>
      <c r="H237" s="226">
        <v>156.40100000000001</v>
      </c>
      <c r="I237" s="227"/>
      <c r="J237" s="228">
        <f>ROUND(I237*H237,2)</f>
        <v>0</v>
      </c>
      <c r="K237" s="224" t="s">
        <v>147</v>
      </c>
      <c r="L237" s="47"/>
      <c r="M237" s="229" t="s">
        <v>35</v>
      </c>
      <c r="N237" s="230" t="s">
        <v>51</v>
      </c>
      <c r="O237" s="87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33" t="s">
        <v>148</v>
      </c>
      <c r="AT237" s="233" t="s">
        <v>143</v>
      </c>
      <c r="AU237" s="233" t="s">
        <v>90</v>
      </c>
      <c r="AY237" s="19" t="s">
        <v>141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9" t="s">
        <v>88</v>
      </c>
      <c r="BK237" s="234">
        <f>ROUND(I237*H237,2)</f>
        <v>0</v>
      </c>
      <c r="BL237" s="19" t="s">
        <v>148</v>
      </c>
      <c r="BM237" s="233" t="s">
        <v>311</v>
      </c>
    </row>
    <row r="238" s="2" customFormat="1">
      <c r="A238" s="41"/>
      <c r="B238" s="42"/>
      <c r="C238" s="43"/>
      <c r="D238" s="235" t="s">
        <v>150</v>
      </c>
      <c r="E238" s="43"/>
      <c r="F238" s="236" t="s">
        <v>312</v>
      </c>
      <c r="G238" s="43"/>
      <c r="H238" s="43"/>
      <c r="I238" s="140"/>
      <c r="J238" s="43"/>
      <c r="K238" s="43"/>
      <c r="L238" s="47"/>
      <c r="M238" s="237"/>
      <c r="N238" s="238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150</v>
      </c>
      <c r="AU238" s="19" t="s">
        <v>90</v>
      </c>
    </row>
    <row r="239" s="14" customFormat="1">
      <c r="A239" s="14"/>
      <c r="B239" s="249"/>
      <c r="C239" s="250"/>
      <c r="D239" s="235" t="s">
        <v>152</v>
      </c>
      <c r="E239" s="251" t="s">
        <v>35</v>
      </c>
      <c r="F239" s="252" t="s">
        <v>100</v>
      </c>
      <c r="G239" s="250"/>
      <c r="H239" s="253">
        <v>231.25399999999999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152</v>
      </c>
      <c r="AU239" s="259" t="s">
        <v>90</v>
      </c>
      <c r="AV239" s="14" t="s">
        <v>90</v>
      </c>
      <c r="AW239" s="14" t="s">
        <v>41</v>
      </c>
      <c r="AX239" s="14" t="s">
        <v>80</v>
      </c>
      <c r="AY239" s="259" t="s">
        <v>141</v>
      </c>
    </row>
    <row r="240" s="14" customFormat="1">
      <c r="A240" s="14"/>
      <c r="B240" s="249"/>
      <c r="C240" s="250"/>
      <c r="D240" s="235" t="s">
        <v>152</v>
      </c>
      <c r="E240" s="251" t="s">
        <v>35</v>
      </c>
      <c r="F240" s="252" t="s">
        <v>313</v>
      </c>
      <c r="G240" s="250"/>
      <c r="H240" s="253">
        <v>-11.715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152</v>
      </c>
      <c r="AU240" s="259" t="s">
        <v>90</v>
      </c>
      <c r="AV240" s="14" t="s">
        <v>90</v>
      </c>
      <c r="AW240" s="14" t="s">
        <v>41</v>
      </c>
      <c r="AX240" s="14" t="s">
        <v>80</v>
      </c>
      <c r="AY240" s="259" t="s">
        <v>141</v>
      </c>
    </row>
    <row r="241" s="14" customFormat="1">
      <c r="A241" s="14"/>
      <c r="B241" s="249"/>
      <c r="C241" s="250"/>
      <c r="D241" s="235" t="s">
        <v>152</v>
      </c>
      <c r="E241" s="251" t="s">
        <v>35</v>
      </c>
      <c r="F241" s="252" t="s">
        <v>314</v>
      </c>
      <c r="G241" s="250"/>
      <c r="H241" s="253">
        <v>-48.395000000000003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152</v>
      </c>
      <c r="AU241" s="259" t="s">
        <v>90</v>
      </c>
      <c r="AV241" s="14" t="s">
        <v>90</v>
      </c>
      <c r="AW241" s="14" t="s">
        <v>41</v>
      </c>
      <c r="AX241" s="14" t="s">
        <v>80</v>
      </c>
      <c r="AY241" s="259" t="s">
        <v>141</v>
      </c>
    </row>
    <row r="242" s="14" customFormat="1">
      <c r="A242" s="14"/>
      <c r="B242" s="249"/>
      <c r="C242" s="250"/>
      <c r="D242" s="235" t="s">
        <v>152</v>
      </c>
      <c r="E242" s="251" t="s">
        <v>35</v>
      </c>
      <c r="F242" s="252" t="s">
        <v>315</v>
      </c>
      <c r="G242" s="250"/>
      <c r="H242" s="253">
        <v>-0.89500000000000002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152</v>
      </c>
      <c r="AU242" s="259" t="s">
        <v>90</v>
      </c>
      <c r="AV242" s="14" t="s">
        <v>90</v>
      </c>
      <c r="AW242" s="14" t="s">
        <v>41</v>
      </c>
      <c r="AX242" s="14" t="s">
        <v>80</v>
      </c>
      <c r="AY242" s="259" t="s">
        <v>141</v>
      </c>
    </row>
    <row r="243" s="13" customFormat="1">
      <c r="A243" s="13"/>
      <c r="B243" s="239"/>
      <c r="C243" s="240"/>
      <c r="D243" s="235" t="s">
        <v>152</v>
      </c>
      <c r="E243" s="241" t="s">
        <v>35</v>
      </c>
      <c r="F243" s="242" t="s">
        <v>316</v>
      </c>
      <c r="G243" s="240"/>
      <c r="H243" s="241" t="s">
        <v>35</v>
      </c>
      <c r="I243" s="243"/>
      <c r="J243" s="240"/>
      <c r="K243" s="240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152</v>
      </c>
      <c r="AU243" s="248" t="s">
        <v>90</v>
      </c>
      <c r="AV243" s="13" t="s">
        <v>88</v>
      </c>
      <c r="AW243" s="13" t="s">
        <v>41</v>
      </c>
      <c r="AX243" s="13" t="s">
        <v>80</v>
      </c>
      <c r="AY243" s="248" t="s">
        <v>141</v>
      </c>
    </row>
    <row r="244" s="14" customFormat="1">
      <c r="A244" s="14"/>
      <c r="B244" s="249"/>
      <c r="C244" s="250"/>
      <c r="D244" s="235" t="s">
        <v>152</v>
      </c>
      <c r="E244" s="251" t="s">
        <v>35</v>
      </c>
      <c r="F244" s="252" t="s">
        <v>317</v>
      </c>
      <c r="G244" s="250"/>
      <c r="H244" s="253">
        <v>-11.233000000000001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152</v>
      </c>
      <c r="AU244" s="259" t="s">
        <v>90</v>
      </c>
      <c r="AV244" s="14" t="s">
        <v>90</v>
      </c>
      <c r="AW244" s="14" t="s">
        <v>41</v>
      </c>
      <c r="AX244" s="14" t="s">
        <v>80</v>
      </c>
      <c r="AY244" s="259" t="s">
        <v>141</v>
      </c>
    </row>
    <row r="245" s="14" customFormat="1">
      <c r="A245" s="14"/>
      <c r="B245" s="249"/>
      <c r="C245" s="250"/>
      <c r="D245" s="235" t="s">
        <v>152</v>
      </c>
      <c r="E245" s="251" t="s">
        <v>35</v>
      </c>
      <c r="F245" s="252" t="s">
        <v>318</v>
      </c>
      <c r="G245" s="250"/>
      <c r="H245" s="253">
        <v>-2.6150000000000002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152</v>
      </c>
      <c r="AU245" s="259" t="s">
        <v>90</v>
      </c>
      <c r="AV245" s="14" t="s">
        <v>90</v>
      </c>
      <c r="AW245" s="14" t="s">
        <v>41</v>
      </c>
      <c r="AX245" s="14" t="s">
        <v>80</v>
      </c>
      <c r="AY245" s="259" t="s">
        <v>141</v>
      </c>
    </row>
    <row r="246" s="15" customFormat="1">
      <c r="A246" s="15"/>
      <c r="B246" s="260"/>
      <c r="C246" s="261"/>
      <c r="D246" s="235" t="s">
        <v>152</v>
      </c>
      <c r="E246" s="262" t="s">
        <v>111</v>
      </c>
      <c r="F246" s="263" t="s">
        <v>168</v>
      </c>
      <c r="G246" s="261"/>
      <c r="H246" s="264">
        <v>156.40100000000001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0" t="s">
        <v>152</v>
      </c>
      <c r="AU246" s="270" t="s">
        <v>90</v>
      </c>
      <c r="AV246" s="15" t="s">
        <v>148</v>
      </c>
      <c r="AW246" s="15" t="s">
        <v>41</v>
      </c>
      <c r="AX246" s="15" t="s">
        <v>88</v>
      </c>
      <c r="AY246" s="270" t="s">
        <v>141</v>
      </c>
    </row>
    <row r="247" s="2" customFormat="1" ht="24" customHeight="1">
      <c r="A247" s="41"/>
      <c r="B247" s="42"/>
      <c r="C247" s="222" t="s">
        <v>319</v>
      </c>
      <c r="D247" s="222" t="s">
        <v>143</v>
      </c>
      <c r="E247" s="223" t="s">
        <v>320</v>
      </c>
      <c r="F247" s="224" t="s">
        <v>321</v>
      </c>
      <c r="G247" s="225" t="s">
        <v>216</v>
      </c>
      <c r="H247" s="226">
        <v>47.279000000000003</v>
      </c>
      <c r="I247" s="227"/>
      <c r="J247" s="228">
        <f>ROUND(I247*H247,2)</f>
        <v>0</v>
      </c>
      <c r="K247" s="224" t="s">
        <v>147</v>
      </c>
      <c r="L247" s="47"/>
      <c r="M247" s="229" t="s">
        <v>35</v>
      </c>
      <c r="N247" s="230" t="s">
        <v>51</v>
      </c>
      <c r="O247" s="87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33" t="s">
        <v>148</v>
      </c>
      <c r="AT247" s="233" t="s">
        <v>143</v>
      </c>
      <c r="AU247" s="233" t="s">
        <v>90</v>
      </c>
      <c r="AY247" s="19" t="s">
        <v>141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9" t="s">
        <v>88</v>
      </c>
      <c r="BK247" s="234">
        <f>ROUND(I247*H247,2)</f>
        <v>0</v>
      </c>
      <c r="BL247" s="19" t="s">
        <v>148</v>
      </c>
      <c r="BM247" s="233" t="s">
        <v>322</v>
      </c>
    </row>
    <row r="248" s="2" customFormat="1">
      <c r="A248" s="41"/>
      <c r="B248" s="42"/>
      <c r="C248" s="43"/>
      <c r="D248" s="235" t="s">
        <v>150</v>
      </c>
      <c r="E248" s="43"/>
      <c r="F248" s="236" t="s">
        <v>323</v>
      </c>
      <c r="G248" s="43"/>
      <c r="H248" s="43"/>
      <c r="I248" s="140"/>
      <c r="J248" s="43"/>
      <c r="K248" s="43"/>
      <c r="L248" s="47"/>
      <c r="M248" s="237"/>
      <c r="N248" s="238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150</v>
      </c>
      <c r="AU248" s="19" t="s">
        <v>90</v>
      </c>
    </row>
    <row r="249" s="13" customFormat="1">
      <c r="A249" s="13"/>
      <c r="B249" s="239"/>
      <c r="C249" s="240"/>
      <c r="D249" s="235" t="s">
        <v>152</v>
      </c>
      <c r="E249" s="241" t="s">
        <v>35</v>
      </c>
      <c r="F249" s="242" t="s">
        <v>153</v>
      </c>
      <c r="G249" s="240"/>
      <c r="H249" s="241" t="s">
        <v>35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152</v>
      </c>
      <c r="AU249" s="248" t="s">
        <v>90</v>
      </c>
      <c r="AV249" s="13" t="s">
        <v>88</v>
      </c>
      <c r="AW249" s="13" t="s">
        <v>41</v>
      </c>
      <c r="AX249" s="13" t="s">
        <v>80</v>
      </c>
      <c r="AY249" s="248" t="s">
        <v>141</v>
      </c>
    </row>
    <row r="250" s="14" customFormat="1">
      <c r="A250" s="14"/>
      <c r="B250" s="249"/>
      <c r="C250" s="250"/>
      <c r="D250" s="235" t="s">
        <v>152</v>
      </c>
      <c r="E250" s="251" t="s">
        <v>35</v>
      </c>
      <c r="F250" s="252" t="s">
        <v>324</v>
      </c>
      <c r="G250" s="250"/>
      <c r="H250" s="253">
        <v>25.481999999999999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152</v>
      </c>
      <c r="AU250" s="259" t="s">
        <v>90</v>
      </c>
      <c r="AV250" s="14" t="s">
        <v>90</v>
      </c>
      <c r="AW250" s="14" t="s">
        <v>41</v>
      </c>
      <c r="AX250" s="14" t="s">
        <v>80</v>
      </c>
      <c r="AY250" s="259" t="s">
        <v>141</v>
      </c>
    </row>
    <row r="251" s="14" customFormat="1">
      <c r="A251" s="14"/>
      <c r="B251" s="249"/>
      <c r="C251" s="250"/>
      <c r="D251" s="235" t="s">
        <v>152</v>
      </c>
      <c r="E251" s="251" t="s">
        <v>35</v>
      </c>
      <c r="F251" s="252" t="s">
        <v>325</v>
      </c>
      <c r="G251" s="250"/>
      <c r="H251" s="253">
        <v>8.5800000000000001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152</v>
      </c>
      <c r="AU251" s="259" t="s">
        <v>90</v>
      </c>
      <c r="AV251" s="14" t="s">
        <v>90</v>
      </c>
      <c r="AW251" s="14" t="s">
        <v>41</v>
      </c>
      <c r="AX251" s="14" t="s">
        <v>80</v>
      </c>
      <c r="AY251" s="259" t="s">
        <v>141</v>
      </c>
    </row>
    <row r="252" s="14" customFormat="1">
      <c r="A252" s="14"/>
      <c r="B252" s="249"/>
      <c r="C252" s="250"/>
      <c r="D252" s="235" t="s">
        <v>152</v>
      </c>
      <c r="E252" s="251" t="s">
        <v>35</v>
      </c>
      <c r="F252" s="252" t="s">
        <v>326</v>
      </c>
      <c r="G252" s="250"/>
      <c r="H252" s="253">
        <v>4.7190000000000003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152</v>
      </c>
      <c r="AU252" s="259" t="s">
        <v>90</v>
      </c>
      <c r="AV252" s="14" t="s">
        <v>90</v>
      </c>
      <c r="AW252" s="14" t="s">
        <v>41</v>
      </c>
      <c r="AX252" s="14" t="s">
        <v>80</v>
      </c>
      <c r="AY252" s="259" t="s">
        <v>141</v>
      </c>
    </row>
    <row r="253" s="14" customFormat="1">
      <c r="A253" s="14"/>
      <c r="B253" s="249"/>
      <c r="C253" s="250"/>
      <c r="D253" s="235" t="s">
        <v>152</v>
      </c>
      <c r="E253" s="251" t="s">
        <v>35</v>
      </c>
      <c r="F253" s="252" t="s">
        <v>327</v>
      </c>
      <c r="G253" s="250"/>
      <c r="H253" s="253">
        <v>7.5899999999999999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152</v>
      </c>
      <c r="AU253" s="259" t="s">
        <v>90</v>
      </c>
      <c r="AV253" s="14" t="s">
        <v>90</v>
      </c>
      <c r="AW253" s="14" t="s">
        <v>41</v>
      </c>
      <c r="AX253" s="14" t="s">
        <v>80</v>
      </c>
      <c r="AY253" s="259" t="s">
        <v>141</v>
      </c>
    </row>
    <row r="254" s="14" customFormat="1">
      <c r="A254" s="14"/>
      <c r="B254" s="249"/>
      <c r="C254" s="250"/>
      <c r="D254" s="235" t="s">
        <v>152</v>
      </c>
      <c r="E254" s="251" t="s">
        <v>35</v>
      </c>
      <c r="F254" s="252" t="s">
        <v>328</v>
      </c>
      <c r="G254" s="250"/>
      <c r="H254" s="253">
        <v>2.024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152</v>
      </c>
      <c r="AU254" s="259" t="s">
        <v>90</v>
      </c>
      <c r="AV254" s="14" t="s">
        <v>90</v>
      </c>
      <c r="AW254" s="14" t="s">
        <v>41</v>
      </c>
      <c r="AX254" s="14" t="s">
        <v>80</v>
      </c>
      <c r="AY254" s="259" t="s">
        <v>141</v>
      </c>
    </row>
    <row r="255" s="16" customFormat="1">
      <c r="A255" s="16"/>
      <c r="B255" s="271"/>
      <c r="C255" s="272"/>
      <c r="D255" s="235" t="s">
        <v>152</v>
      </c>
      <c r="E255" s="273" t="s">
        <v>107</v>
      </c>
      <c r="F255" s="274" t="s">
        <v>329</v>
      </c>
      <c r="G255" s="272"/>
      <c r="H255" s="275">
        <v>48.395000000000003</v>
      </c>
      <c r="I255" s="276"/>
      <c r="J255" s="272"/>
      <c r="K255" s="272"/>
      <c r="L255" s="277"/>
      <c r="M255" s="278"/>
      <c r="N255" s="279"/>
      <c r="O255" s="279"/>
      <c r="P255" s="279"/>
      <c r="Q255" s="279"/>
      <c r="R255" s="279"/>
      <c r="S255" s="279"/>
      <c r="T255" s="280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81" t="s">
        <v>152</v>
      </c>
      <c r="AU255" s="281" t="s">
        <v>90</v>
      </c>
      <c r="AV255" s="16" t="s">
        <v>159</v>
      </c>
      <c r="AW255" s="16" t="s">
        <v>41</v>
      </c>
      <c r="AX255" s="16" t="s">
        <v>80</v>
      </c>
      <c r="AY255" s="281" t="s">
        <v>141</v>
      </c>
    </row>
    <row r="256" s="13" customFormat="1">
      <c r="A256" s="13"/>
      <c r="B256" s="239"/>
      <c r="C256" s="240"/>
      <c r="D256" s="235" t="s">
        <v>152</v>
      </c>
      <c r="E256" s="241" t="s">
        <v>35</v>
      </c>
      <c r="F256" s="242" t="s">
        <v>330</v>
      </c>
      <c r="G256" s="240"/>
      <c r="H256" s="241" t="s">
        <v>35</v>
      </c>
      <c r="I256" s="243"/>
      <c r="J256" s="240"/>
      <c r="K256" s="240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152</v>
      </c>
      <c r="AU256" s="248" t="s">
        <v>90</v>
      </c>
      <c r="AV256" s="13" t="s">
        <v>88</v>
      </c>
      <c r="AW256" s="13" t="s">
        <v>41</v>
      </c>
      <c r="AX256" s="13" t="s">
        <v>80</v>
      </c>
      <c r="AY256" s="248" t="s">
        <v>141</v>
      </c>
    </row>
    <row r="257" s="14" customFormat="1">
      <c r="A257" s="14"/>
      <c r="B257" s="249"/>
      <c r="C257" s="250"/>
      <c r="D257" s="235" t="s">
        <v>152</v>
      </c>
      <c r="E257" s="251" t="s">
        <v>35</v>
      </c>
      <c r="F257" s="252" t="s">
        <v>331</v>
      </c>
      <c r="G257" s="250"/>
      <c r="H257" s="253">
        <v>-0.53700000000000003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152</v>
      </c>
      <c r="AU257" s="259" t="s">
        <v>90</v>
      </c>
      <c r="AV257" s="14" t="s">
        <v>90</v>
      </c>
      <c r="AW257" s="14" t="s">
        <v>41</v>
      </c>
      <c r="AX257" s="14" t="s">
        <v>80</v>
      </c>
      <c r="AY257" s="259" t="s">
        <v>141</v>
      </c>
    </row>
    <row r="258" s="14" customFormat="1">
      <c r="A258" s="14"/>
      <c r="B258" s="249"/>
      <c r="C258" s="250"/>
      <c r="D258" s="235" t="s">
        <v>152</v>
      </c>
      <c r="E258" s="251" t="s">
        <v>35</v>
      </c>
      <c r="F258" s="252" t="s">
        <v>332</v>
      </c>
      <c r="G258" s="250"/>
      <c r="H258" s="253">
        <v>-0.127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152</v>
      </c>
      <c r="AU258" s="259" t="s">
        <v>90</v>
      </c>
      <c r="AV258" s="14" t="s">
        <v>90</v>
      </c>
      <c r="AW258" s="14" t="s">
        <v>41</v>
      </c>
      <c r="AX258" s="14" t="s">
        <v>80</v>
      </c>
      <c r="AY258" s="259" t="s">
        <v>141</v>
      </c>
    </row>
    <row r="259" s="14" customFormat="1">
      <c r="A259" s="14"/>
      <c r="B259" s="249"/>
      <c r="C259" s="250"/>
      <c r="D259" s="235" t="s">
        <v>152</v>
      </c>
      <c r="E259" s="251" t="s">
        <v>35</v>
      </c>
      <c r="F259" s="252" t="s">
        <v>333</v>
      </c>
      <c r="G259" s="250"/>
      <c r="H259" s="253">
        <v>-0.070000000000000007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152</v>
      </c>
      <c r="AU259" s="259" t="s">
        <v>90</v>
      </c>
      <c r="AV259" s="14" t="s">
        <v>90</v>
      </c>
      <c r="AW259" s="14" t="s">
        <v>41</v>
      </c>
      <c r="AX259" s="14" t="s">
        <v>80</v>
      </c>
      <c r="AY259" s="259" t="s">
        <v>141</v>
      </c>
    </row>
    <row r="260" s="14" customFormat="1">
      <c r="A260" s="14"/>
      <c r="B260" s="249"/>
      <c r="C260" s="250"/>
      <c r="D260" s="235" t="s">
        <v>152</v>
      </c>
      <c r="E260" s="251" t="s">
        <v>35</v>
      </c>
      <c r="F260" s="252" t="s">
        <v>334</v>
      </c>
      <c r="G260" s="250"/>
      <c r="H260" s="253">
        <v>-0.30199999999999999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152</v>
      </c>
      <c r="AU260" s="259" t="s">
        <v>90</v>
      </c>
      <c r="AV260" s="14" t="s">
        <v>90</v>
      </c>
      <c r="AW260" s="14" t="s">
        <v>41</v>
      </c>
      <c r="AX260" s="14" t="s">
        <v>80</v>
      </c>
      <c r="AY260" s="259" t="s">
        <v>141</v>
      </c>
    </row>
    <row r="261" s="14" customFormat="1">
      <c r="A261" s="14"/>
      <c r="B261" s="249"/>
      <c r="C261" s="250"/>
      <c r="D261" s="235" t="s">
        <v>152</v>
      </c>
      <c r="E261" s="251" t="s">
        <v>35</v>
      </c>
      <c r="F261" s="252" t="s">
        <v>335</v>
      </c>
      <c r="G261" s="250"/>
      <c r="H261" s="253">
        <v>-0.080000000000000002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152</v>
      </c>
      <c r="AU261" s="259" t="s">
        <v>90</v>
      </c>
      <c r="AV261" s="14" t="s">
        <v>90</v>
      </c>
      <c r="AW261" s="14" t="s">
        <v>41</v>
      </c>
      <c r="AX261" s="14" t="s">
        <v>80</v>
      </c>
      <c r="AY261" s="259" t="s">
        <v>141</v>
      </c>
    </row>
    <row r="262" s="16" customFormat="1">
      <c r="A262" s="16"/>
      <c r="B262" s="271"/>
      <c r="C262" s="272"/>
      <c r="D262" s="235" t="s">
        <v>152</v>
      </c>
      <c r="E262" s="273" t="s">
        <v>35</v>
      </c>
      <c r="F262" s="274" t="s">
        <v>329</v>
      </c>
      <c r="G262" s="272"/>
      <c r="H262" s="275">
        <v>-1.1160000000000001</v>
      </c>
      <c r="I262" s="276"/>
      <c r="J262" s="272"/>
      <c r="K262" s="272"/>
      <c r="L262" s="277"/>
      <c r="M262" s="278"/>
      <c r="N262" s="279"/>
      <c r="O262" s="279"/>
      <c r="P262" s="279"/>
      <c r="Q262" s="279"/>
      <c r="R262" s="279"/>
      <c r="S262" s="279"/>
      <c r="T262" s="280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81" t="s">
        <v>152</v>
      </c>
      <c r="AU262" s="281" t="s">
        <v>90</v>
      </c>
      <c r="AV262" s="16" t="s">
        <v>159</v>
      </c>
      <c r="AW262" s="16" t="s">
        <v>41</v>
      </c>
      <c r="AX262" s="16" t="s">
        <v>80</v>
      </c>
      <c r="AY262" s="281" t="s">
        <v>141</v>
      </c>
    </row>
    <row r="263" s="15" customFormat="1">
      <c r="A263" s="15"/>
      <c r="B263" s="260"/>
      <c r="C263" s="261"/>
      <c r="D263" s="235" t="s">
        <v>152</v>
      </c>
      <c r="E263" s="262" t="s">
        <v>35</v>
      </c>
      <c r="F263" s="263" t="s">
        <v>168</v>
      </c>
      <c r="G263" s="261"/>
      <c r="H263" s="264">
        <v>47.279000000000003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0" t="s">
        <v>152</v>
      </c>
      <c r="AU263" s="270" t="s">
        <v>90</v>
      </c>
      <c r="AV263" s="15" t="s">
        <v>148</v>
      </c>
      <c r="AW263" s="15" t="s">
        <v>41</v>
      </c>
      <c r="AX263" s="15" t="s">
        <v>88</v>
      </c>
      <c r="AY263" s="270" t="s">
        <v>141</v>
      </c>
    </row>
    <row r="264" s="2" customFormat="1" ht="16.5" customHeight="1">
      <c r="A264" s="41"/>
      <c r="B264" s="42"/>
      <c r="C264" s="282" t="s">
        <v>336</v>
      </c>
      <c r="D264" s="282" t="s">
        <v>337</v>
      </c>
      <c r="E264" s="283" t="s">
        <v>338</v>
      </c>
      <c r="F264" s="284" t="s">
        <v>339</v>
      </c>
      <c r="G264" s="285" t="s">
        <v>301</v>
      </c>
      <c r="H264" s="286">
        <v>94.558000000000007</v>
      </c>
      <c r="I264" s="287"/>
      <c r="J264" s="288">
        <f>ROUND(I264*H264,2)</f>
        <v>0</v>
      </c>
      <c r="K264" s="284" t="s">
        <v>147</v>
      </c>
      <c r="L264" s="289"/>
      <c r="M264" s="290" t="s">
        <v>35</v>
      </c>
      <c r="N264" s="291" t="s">
        <v>51</v>
      </c>
      <c r="O264" s="87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33" t="s">
        <v>196</v>
      </c>
      <c r="AT264" s="233" t="s">
        <v>337</v>
      </c>
      <c r="AU264" s="233" t="s">
        <v>90</v>
      </c>
      <c r="AY264" s="19" t="s">
        <v>141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9" t="s">
        <v>88</v>
      </c>
      <c r="BK264" s="234">
        <f>ROUND(I264*H264,2)</f>
        <v>0</v>
      </c>
      <c r="BL264" s="19" t="s">
        <v>148</v>
      </c>
      <c r="BM264" s="233" t="s">
        <v>340</v>
      </c>
    </row>
    <row r="265" s="14" customFormat="1">
      <c r="A265" s="14"/>
      <c r="B265" s="249"/>
      <c r="C265" s="250"/>
      <c r="D265" s="235" t="s">
        <v>152</v>
      </c>
      <c r="E265" s="250"/>
      <c r="F265" s="252" t="s">
        <v>341</v>
      </c>
      <c r="G265" s="250"/>
      <c r="H265" s="253">
        <v>94.558000000000007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152</v>
      </c>
      <c r="AU265" s="259" t="s">
        <v>90</v>
      </c>
      <c r="AV265" s="14" t="s">
        <v>90</v>
      </c>
      <c r="AW265" s="14" t="s">
        <v>4</v>
      </c>
      <c r="AX265" s="14" t="s">
        <v>88</v>
      </c>
      <c r="AY265" s="259" t="s">
        <v>141</v>
      </c>
    </row>
    <row r="266" s="2" customFormat="1" ht="16.5" customHeight="1">
      <c r="A266" s="41"/>
      <c r="B266" s="42"/>
      <c r="C266" s="222" t="s">
        <v>342</v>
      </c>
      <c r="D266" s="222" t="s">
        <v>143</v>
      </c>
      <c r="E266" s="223" t="s">
        <v>343</v>
      </c>
      <c r="F266" s="224" t="s">
        <v>344</v>
      </c>
      <c r="G266" s="225" t="s">
        <v>146</v>
      </c>
      <c r="H266" s="226">
        <v>117.15000000000001</v>
      </c>
      <c r="I266" s="227"/>
      <c r="J266" s="228">
        <f>ROUND(I266*H266,2)</f>
        <v>0</v>
      </c>
      <c r="K266" s="224" t="s">
        <v>147</v>
      </c>
      <c r="L266" s="47"/>
      <c r="M266" s="229" t="s">
        <v>35</v>
      </c>
      <c r="N266" s="230" t="s">
        <v>51</v>
      </c>
      <c r="O266" s="87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33" t="s">
        <v>148</v>
      </c>
      <c r="AT266" s="233" t="s">
        <v>143</v>
      </c>
      <c r="AU266" s="233" t="s">
        <v>90</v>
      </c>
      <c r="AY266" s="19" t="s">
        <v>141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9" t="s">
        <v>88</v>
      </c>
      <c r="BK266" s="234">
        <f>ROUND(I266*H266,2)</f>
        <v>0</v>
      </c>
      <c r="BL266" s="19" t="s">
        <v>148</v>
      </c>
      <c r="BM266" s="233" t="s">
        <v>345</v>
      </c>
    </row>
    <row r="267" s="2" customFormat="1">
      <c r="A267" s="41"/>
      <c r="B267" s="42"/>
      <c r="C267" s="43"/>
      <c r="D267" s="235" t="s">
        <v>150</v>
      </c>
      <c r="E267" s="43"/>
      <c r="F267" s="236" t="s">
        <v>346</v>
      </c>
      <c r="G267" s="43"/>
      <c r="H267" s="43"/>
      <c r="I267" s="140"/>
      <c r="J267" s="43"/>
      <c r="K267" s="43"/>
      <c r="L267" s="47"/>
      <c r="M267" s="237"/>
      <c r="N267" s="238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150</v>
      </c>
      <c r="AU267" s="19" t="s">
        <v>90</v>
      </c>
    </row>
    <row r="268" s="13" customFormat="1">
      <c r="A268" s="13"/>
      <c r="B268" s="239"/>
      <c r="C268" s="240"/>
      <c r="D268" s="235" t="s">
        <v>152</v>
      </c>
      <c r="E268" s="241" t="s">
        <v>35</v>
      </c>
      <c r="F268" s="242" t="s">
        <v>153</v>
      </c>
      <c r="G268" s="240"/>
      <c r="H268" s="241" t="s">
        <v>35</v>
      </c>
      <c r="I268" s="243"/>
      <c r="J268" s="240"/>
      <c r="K268" s="240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152</v>
      </c>
      <c r="AU268" s="248" t="s">
        <v>90</v>
      </c>
      <c r="AV268" s="13" t="s">
        <v>88</v>
      </c>
      <c r="AW268" s="13" t="s">
        <v>41</v>
      </c>
      <c r="AX268" s="13" t="s">
        <v>80</v>
      </c>
      <c r="AY268" s="248" t="s">
        <v>141</v>
      </c>
    </row>
    <row r="269" s="13" customFormat="1">
      <c r="A269" s="13"/>
      <c r="B269" s="239"/>
      <c r="C269" s="240"/>
      <c r="D269" s="235" t="s">
        <v>152</v>
      </c>
      <c r="E269" s="241" t="s">
        <v>35</v>
      </c>
      <c r="F269" s="242" t="s">
        <v>347</v>
      </c>
      <c r="G269" s="240"/>
      <c r="H269" s="241" t="s">
        <v>35</v>
      </c>
      <c r="I269" s="243"/>
      <c r="J269" s="240"/>
      <c r="K269" s="240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152</v>
      </c>
      <c r="AU269" s="248" t="s">
        <v>90</v>
      </c>
      <c r="AV269" s="13" t="s">
        <v>88</v>
      </c>
      <c r="AW269" s="13" t="s">
        <v>41</v>
      </c>
      <c r="AX269" s="13" t="s">
        <v>80</v>
      </c>
      <c r="AY269" s="248" t="s">
        <v>141</v>
      </c>
    </row>
    <row r="270" s="14" customFormat="1">
      <c r="A270" s="14"/>
      <c r="B270" s="249"/>
      <c r="C270" s="250"/>
      <c r="D270" s="235" t="s">
        <v>152</v>
      </c>
      <c r="E270" s="251" t="s">
        <v>35</v>
      </c>
      <c r="F270" s="252" t="s">
        <v>348</v>
      </c>
      <c r="G270" s="250"/>
      <c r="H270" s="253">
        <v>62.149999999999999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152</v>
      </c>
      <c r="AU270" s="259" t="s">
        <v>90</v>
      </c>
      <c r="AV270" s="14" t="s">
        <v>90</v>
      </c>
      <c r="AW270" s="14" t="s">
        <v>41</v>
      </c>
      <c r="AX270" s="14" t="s">
        <v>80</v>
      </c>
      <c r="AY270" s="259" t="s">
        <v>141</v>
      </c>
    </row>
    <row r="271" s="14" customFormat="1">
      <c r="A271" s="14"/>
      <c r="B271" s="249"/>
      <c r="C271" s="250"/>
      <c r="D271" s="235" t="s">
        <v>152</v>
      </c>
      <c r="E271" s="251" t="s">
        <v>35</v>
      </c>
      <c r="F271" s="252" t="s">
        <v>349</v>
      </c>
      <c r="G271" s="250"/>
      <c r="H271" s="253">
        <v>22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152</v>
      </c>
      <c r="AU271" s="259" t="s">
        <v>90</v>
      </c>
      <c r="AV271" s="14" t="s">
        <v>90</v>
      </c>
      <c r="AW271" s="14" t="s">
        <v>41</v>
      </c>
      <c r="AX271" s="14" t="s">
        <v>80</v>
      </c>
      <c r="AY271" s="259" t="s">
        <v>141</v>
      </c>
    </row>
    <row r="272" s="14" customFormat="1">
      <c r="A272" s="14"/>
      <c r="B272" s="249"/>
      <c r="C272" s="250"/>
      <c r="D272" s="235" t="s">
        <v>152</v>
      </c>
      <c r="E272" s="251" t="s">
        <v>35</v>
      </c>
      <c r="F272" s="252" t="s">
        <v>350</v>
      </c>
      <c r="G272" s="250"/>
      <c r="H272" s="253">
        <v>12.1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152</v>
      </c>
      <c r="AU272" s="259" t="s">
        <v>90</v>
      </c>
      <c r="AV272" s="14" t="s">
        <v>90</v>
      </c>
      <c r="AW272" s="14" t="s">
        <v>41</v>
      </c>
      <c r="AX272" s="14" t="s">
        <v>80</v>
      </c>
      <c r="AY272" s="259" t="s">
        <v>141</v>
      </c>
    </row>
    <row r="273" s="14" customFormat="1">
      <c r="A273" s="14"/>
      <c r="B273" s="249"/>
      <c r="C273" s="250"/>
      <c r="D273" s="235" t="s">
        <v>152</v>
      </c>
      <c r="E273" s="251" t="s">
        <v>35</v>
      </c>
      <c r="F273" s="252" t="s">
        <v>351</v>
      </c>
      <c r="G273" s="250"/>
      <c r="H273" s="253">
        <v>16.5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152</v>
      </c>
      <c r="AU273" s="259" t="s">
        <v>90</v>
      </c>
      <c r="AV273" s="14" t="s">
        <v>90</v>
      </c>
      <c r="AW273" s="14" t="s">
        <v>41</v>
      </c>
      <c r="AX273" s="14" t="s">
        <v>80</v>
      </c>
      <c r="AY273" s="259" t="s">
        <v>141</v>
      </c>
    </row>
    <row r="274" s="14" customFormat="1">
      <c r="A274" s="14"/>
      <c r="B274" s="249"/>
      <c r="C274" s="250"/>
      <c r="D274" s="235" t="s">
        <v>152</v>
      </c>
      <c r="E274" s="251" t="s">
        <v>35</v>
      </c>
      <c r="F274" s="252" t="s">
        <v>352</v>
      </c>
      <c r="G274" s="250"/>
      <c r="H274" s="253">
        <v>4.4000000000000004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152</v>
      </c>
      <c r="AU274" s="259" t="s">
        <v>90</v>
      </c>
      <c r="AV274" s="14" t="s">
        <v>90</v>
      </c>
      <c r="AW274" s="14" t="s">
        <v>41</v>
      </c>
      <c r="AX274" s="14" t="s">
        <v>80</v>
      </c>
      <c r="AY274" s="259" t="s">
        <v>141</v>
      </c>
    </row>
    <row r="275" s="15" customFormat="1">
      <c r="A275" s="15"/>
      <c r="B275" s="260"/>
      <c r="C275" s="261"/>
      <c r="D275" s="235" t="s">
        <v>152</v>
      </c>
      <c r="E275" s="262" t="s">
        <v>35</v>
      </c>
      <c r="F275" s="263" t="s">
        <v>168</v>
      </c>
      <c r="G275" s="261"/>
      <c r="H275" s="264">
        <v>117.15000000000001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0" t="s">
        <v>152</v>
      </c>
      <c r="AU275" s="270" t="s">
        <v>90</v>
      </c>
      <c r="AV275" s="15" t="s">
        <v>148</v>
      </c>
      <c r="AW275" s="15" t="s">
        <v>41</v>
      </c>
      <c r="AX275" s="15" t="s">
        <v>88</v>
      </c>
      <c r="AY275" s="270" t="s">
        <v>141</v>
      </c>
    </row>
    <row r="276" s="12" customFormat="1" ht="22.8" customHeight="1">
      <c r="A276" s="12"/>
      <c r="B276" s="206"/>
      <c r="C276" s="207"/>
      <c r="D276" s="208" t="s">
        <v>79</v>
      </c>
      <c r="E276" s="220" t="s">
        <v>159</v>
      </c>
      <c r="F276" s="220" t="s">
        <v>353</v>
      </c>
      <c r="G276" s="207"/>
      <c r="H276" s="207"/>
      <c r="I276" s="210"/>
      <c r="J276" s="221">
        <f>BK276</f>
        <v>0</v>
      </c>
      <c r="K276" s="207"/>
      <c r="L276" s="212"/>
      <c r="M276" s="213"/>
      <c r="N276" s="214"/>
      <c r="O276" s="214"/>
      <c r="P276" s="215">
        <f>SUM(P277:P293)</f>
        <v>0</v>
      </c>
      <c r="Q276" s="214"/>
      <c r="R276" s="215">
        <f>SUM(R277:R293)</f>
        <v>0.248</v>
      </c>
      <c r="S276" s="214"/>
      <c r="T276" s="216">
        <f>SUM(T277:T293)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7" t="s">
        <v>88</v>
      </c>
      <c r="AT276" s="218" t="s">
        <v>79</v>
      </c>
      <c r="AU276" s="218" t="s">
        <v>88</v>
      </c>
      <c r="AY276" s="217" t="s">
        <v>141</v>
      </c>
      <c r="BK276" s="219">
        <f>SUM(BK277:BK293)</f>
        <v>0</v>
      </c>
    </row>
    <row r="277" s="2" customFormat="1" ht="16.5" customHeight="1">
      <c r="A277" s="41"/>
      <c r="B277" s="42"/>
      <c r="C277" s="222" t="s">
        <v>354</v>
      </c>
      <c r="D277" s="222" t="s">
        <v>143</v>
      </c>
      <c r="E277" s="223" t="s">
        <v>355</v>
      </c>
      <c r="F277" s="224" t="s">
        <v>356</v>
      </c>
      <c r="G277" s="225" t="s">
        <v>216</v>
      </c>
      <c r="H277" s="226">
        <v>1.315</v>
      </c>
      <c r="I277" s="227"/>
      <c r="J277" s="228">
        <f>ROUND(I277*H277,2)</f>
        <v>0</v>
      </c>
      <c r="K277" s="224" t="s">
        <v>147</v>
      </c>
      <c r="L277" s="47"/>
      <c r="M277" s="229" t="s">
        <v>35</v>
      </c>
      <c r="N277" s="230" t="s">
        <v>51</v>
      </c>
      <c r="O277" s="87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33" t="s">
        <v>148</v>
      </c>
      <c r="AT277" s="233" t="s">
        <v>143</v>
      </c>
      <c r="AU277" s="233" t="s">
        <v>90</v>
      </c>
      <c r="AY277" s="19" t="s">
        <v>141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9" t="s">
        <v>88</v>
      </c>
      <c r="BK277" s="234">
        <f>ROUND(I277*H277,2)</f>
        <v>0</v>
      </c>
      <c r="BL277" s="19" t="s">
        <v>148</v>
      </c>
      <c r="BM277" s="233" t="s">
        <v>357</v>
      </c>
    </row>
    <row r="278" s="2" customFormat="1">
      <c r="A278" s="41"/>
      <c r="B278" s="42"/>
      <c r="C278" s="43"/>
      <c r="D278" s="235" t="s">
        <v>150</v>
      </c>
      <c r="E278" s="43"/>
      <c r="F278" s="236" t="s">
        <v>358</v>
      </c>
      <c r="G278" s="43"/>
      <c r="H278" s="43"/>
      <c r="I278" s="140"/>
      <c r="J278" s="43"/>
      <c r="K278" s="43"/>
      <c r="L278" s="47"/>
      <c r="M278" s="237"/>
      <c r="N278" s="238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150</v>
      </c>
      <c r="AU278" s="19" t="s">
        <v>90</v>
      </c>
    </row>
    <row r="279" s="13" customFormat="1">
      <c r="A279" s="13"/>
      <c r="B279" s="239"/>
      <c r="C279" s="240"/>
      <c r="D279" s="235" t="s">
        <v>152</v>
      </c>
      <c r="E279" s="241" t="s">
        <v>35</v>
      </c>
      <c r="F279" s="242" t="s">
        <v>153</v>
      </c>
      <c r="G279" s="240"/>
      <c r="H279" s="241" t="s">
        <v>35</v>
      </c>
      <c r="I279" s="243"/>
      <c r="J279" s="240"/>
      <c r="K279" s="240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152</v>
      </c>
      <c r="AU279" s="248" t="s">
        <v>90</v>
      </c>
      <c r="AV279" s="13" t="s">
        <v>88</v>
      </c>
      <c r="AW279" s="13" t="s">
        <v>41</v>
      </c>
      <c r="AX279" s="13" t="s">
        <v>80</v>
      </c>
      <c r="AY279" s="248" t="s">
        <v>141</v>
      </c>
    </row>
    <row r="280" s="13" customFormat="1">
      <c r="A280" s="13"/>
      <c r="B280" s="239"/>
      <c r="C280" s="240"/>
      <c r="D280" s="235" t="s">
        <v>152</v>
      </c>
      <c r="E280" s="241" t="s">
        <v>35</v>
      </c>
      <c r="F280" s="242" t="s">
        <v>359</v>
      </c>
      <c r="G280" s="240"/>
      <c r="H280" s="241" t="s">
        <v>35</v>
      </c>
      <c r="I280" s="243"/>
      <c r="J280" s="240"/>
      <c r="K280" s="240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152</v>
      </c>
      <c r="AU280" s="248" t="s">
        <v>90</v>
      </c>
      <c r="AV280" s="13" t="s">
        <v>88</v>
      </c>
      <c r="AW280" s="13" t="s">
        <v>41</v>
      </c>
      <c r="AX280" s="13" t="s">
        <v>80</v>
      </c>
      <c r="AY280" s="248" t="s">
        <v>141</v>
      </c>
    </row>
    <row r="281" s="14" customFormat="1">
      <c r="A281" s="14"/>
      <c r="B281" s="249"/>
      <c r="C281" s="250"/>
      <c r="D281" s="235" t="s">
        <v>152</v>
      </c>
      <c r="E281" s="251" t="s">
        <v>35</v>
      </c>
      <c r="F281" s="252" t="s">
        <v>360</v>
      </c>
      <c r="G281" s="250"/>
      <c r="H281" s="253">
        <v>1.018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152</v>
      </c>
      <c r="AU281" s="259" t="s">
        <v>90</v>
      </c>
      <c r="AV281" s="14" t="s">
        <v>90</v>
      </c>
      <c r="AW281" s="14" t="s">
        <v>41</v>
      </c>
      <c r="AX281" s="14" t="s">
        <v>80</v>
      </c>
      <c r="AY281" s="259" t="s">
        <v>141</v>
      </c>
    </row>
    <row r="282" s="14" customFormat="1">
      <c r="A282" s="14"/>
      <c r="B282" s="249"/>
      <c r="C282" s="250"/>
      <c r="D282" s="235" t="s">
        <v>152</v>
      </c>
      <c r="E282" s="251" t="s">
        <v>35</v>
      </c>
      <c r="F282" s="252" t="s">
        <v>361</v>
      </c>
      <c r="G282" s="250"/>
      <c r="H282" s="253">
        <v>0.29699999999999999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152</v>
      </c>
      <c r="AU282" s="259" t="s">
        <v>90</v>
      </c>
      <c r="AV282" s="14" t="s">
        <v>90</v>
      </c>
      <c r="AW282" s="14" t="s">
        <v>41</v>
      </c>
      <c r="AX282" s="14" t="s">
        <v>80</v>
      </c>
      <c r="AY282" s="259" t="s">
        <v>141</v>
      </c>
    </row>
    <row r="283" s="15" customFormat="1">
      <c r="A283" s="15"/>
      <c r="B283" s="260"/>
      <c r="C283" s="261"/>
      <c r="D283" s="235" t="s">
        <v>152</v>
      </c>
      <c r="E283" s="262" t="s">
        <v>35</v>
      </c>
      <c r="F283" s="263" t="s">
        <v>168</v>
      </c>
      <c r="G283" s="261"/>
      <c r="H283" s="264">
        <v>1.315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0" t="s">
        <v>152</v>
      </c>
      <c r="AU283" s="270" t="s">
        <v>90</v>
      </c>
      <c r="AV283" s="15" t="s">
        <v>148</v>
      </c>
      <c r="AW283" s="15" t="s">
        <v>41</v>
      </c>
      <c r="AX283" s="15" t="s">
        <v>88</v>
      </c>
      <c r="AY283" s="270" t="s">
        <v>141</v>
      </c>
    </row>
    <row r="284" s="2" customFormat="1" ht="16.5" customHeight="1">
      <c r="A284" s="41"/>
      <c r="B284" s="42"/>
      <c r="C284" s="222" t="s">
        <v>362</v>
      </c>
      <c r="D284" s="222" t="s">
        <v>143</v>
      </c>
      <c r="E284" s="223" t="s">
        <v>363</v>
      </c>
      <c r="F284" s="224" t="s">
        <v>364</v>
      </c>
      <c r="G284" s="225" t="s">
        <v>365</v>
      </c>
      <c r="H284" s="226">
        <v>6</v>
      </c>
      <c r="I284" s="227"/>
      <c r="J284" s="228">
        <f>ROUND(I284*H284,2)</f>
        <v>0</v>
      </c>
      <c r="K284" s="224" t="s">
        <v>147</v>
      </c>
      <c r="L284" s="47"/>
      <c r="M284" s="229" t="s">
        <v>35</v>
      </c>
      <c r="N284" s="230" t="s">
        <v>51</v>
      </c>
      <c r="O284" s="87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33" t="s">
        <v>148</v>
      </c>
      <c r="AT284" s="233" t="s">
        <v>143</v>
      </c>
      <c r="AU284" s="233" t="s">
        <v>90</v>
      </c>
      <c r="AY284" s="19" t="s">
        <v>141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9" t="s">
        <v>88</v>
      </c>
      <c r="BK284" s="234">
        <f>ROUND(I284*H284,2)</f>
        <v>0</v>
      </c>
      <c r="BL284" s="19" t="s">
        <v>148</v>
      </c>
      <c r="BM284" s="233" t="s">
        <v>366</v>
      </c>
    </row>
    <row r="285" s="2" customFormat="1">
      <c r="A285" s="41"/>
      <c r="B285" s="42"/>
      <c r="C285" s="43"/>
      <c r="D285" s="235" t="s">
        <v>150</v>
      </c>
      <c r="E285" s="43"/>
      <c r="F285" s="236" t="s">
        <v>367</v>
      </c>
      <c r="G285" s="43"/>
      <c r="H285" s="43"/>
      <c r="I285" s="140"/>
      <c r="J285" s="43"/>
      <c r="K285" s="43"/>
      <c r="L285" s="47"/>
      <c r="M285" s="237"/>
      <c r="N285" s="238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150</v>
      </c>
      <c r="AU285" s="19" t="s">
        <v>90</v>
      </c>
    </row>
    <row r="286" s="13" customFormat="1">
      <c r="A286" s="13"/>
      <c r="B286" s="239"/>
      <c r="C286" s="240"/>
      <c r="D286" s="235" t="s">
        <v>152</v>
      </c>
      <c r="E286" s="241" t="s">
        <v>35</v>
      </c>
      <c r="F286" s="242" t="s">
        <v>153</v>
      </c>
      <c r="G286" s="240"/>
      <c r="H286" s="241" t="s">
        <v>35</v>
      </c>
      <c r="I286" s="243"/>
      <c r="J286" s="240"/>
      <c r="K286" s="240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152</v>
      </c>
      <c r="AU286" s="248" t="s">
        <v>90</v>
      </c>
      <c r="AV286" s="13" t="s">
        <v>88</v>
      </c>
      <c r="AW286" s="13" t="s">
        <v>41</v>
      </c>
      <c r="AX286" s="13" t="s">
        <v>80</v>
      </c>
      <c r="AY286" s="248" t="s">
        <v>141</v>
      </c>
    </row>
    <row r="287" s="14" customFormat="1">
      <c r="A287" s="14"/>
      <c r="B287" s="249"/>
      <c r="C287" s="250"/>
      <c r="D287" s="235" t="s">
        <v>152</v>
      </c>
      <c r="E287" s="251" t="s">
        <v>35</v>
      </c>
      <c r="F287" s="252" t="s">
        <v>183</v>
      </c>
      <c r="G287" s="250"/>
      <c r="H287" s="253">
        <v>6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152</v>
      </c>
      <c r="AU287" s="259" t="s">
        <v>90</v>
      </c>
      <c r="AV287" s="14" t="s">
        <v>90</v>
      </c>
      <c r="AW287" s="14" t="s">
        <v>41</v>
      </c>
      <c r="AX287" s="14" t="s">
        <v>88</v>
      </c>
      <c r="AY287" s="259" t="s">
        <v>141</v>
      </c>
    </row>
    <row r="288" s="2" customFormat="1" ht="16.5" customHeight="1">
      <c r="A288" s="41"/>
      <c r="B288" s="42"/>
      <c r="C288" s="282" t="s">
        <v>368</v>
      </c>
      <c r="D288" s="282" t="s">
        <v>337</v>
      </c>
      <c r="E288" s="283" t="s">
        <v>369</v>
      </c>
      <c r="F288" s="284" t="s">
        <v>370</v>
      </c>
      <c r="G288" s="285" t="s">
        <v>365</v>
      </c>
      <c r="H288" s="286">
        <v>6</v>
      </c>
      <c r="I288" s="287"/>
      <c r="J288" s="288">
        <f>ROUND(I288*H288,2)</f>
        <v>0</v>
      </c>
      <c r="K288" s="284" t="s">
        <v>147</v>
      </c>
      <c r="L288" s="289"/>
      <c r="M288" s="290" t="s">
        <v>35</v>
      </c>
      <c r="N288" s="291" t="s">
        <v>51</v>
      </c>
      <c r="O288" s="87"/>
      <c r="P288" s="231">
        <f>O288*H288</f>
        <v>0</v>
      </c>
      <c r="Q288" s="231">
        <v>0.032000000000000001</v>
      </c>
      <c r="R288" s="231">
        <f>Q288*H288</f>
        <v>0.192</v>
      </c>
      <c r="S288" s="231">
        <v>0</v>
      </c>
      <c r="T288" s="232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33" t="s">
        <v>196</v>
      </c>
      <c r="AT288" s="233" t="s">
        <v>337</v>
      </c>
      <c r="AU288" s="233" t="s">
        <v>90</v>
      </c>
      <c r="AY288" s="19" t="s">
        <v>141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9" t="s">
        <v>88</v>
      </c>
      <c r="BK288" s="234">
        <f>ROUND(I288*H288,2)</f>
        <v>0</v>
      </c>
      <c r="BL288" s="19" t="s">
        <v>148</v>
      </c>
      <c r="BM288" s="233" t="s">
        <v>371</v>
      </c>
    </row>
    <row r="289" s="2" customFormat="1" ht="16.5" customHeight="1">
      <c r="A289" s="41"/>
      <c r="B289" s="42"/>
      <c r="C289" s="222" t="s">
        <v>372</v>
      </c>
      <c r="D289" s="222" t="s">
        <v>143</v>
      </c>
      <c r="E289" s="223" t="s">
        <v>373</v>
      </c>
      <c r="F289" s="224" t="s">
        <v>374</v>
      </c>
      <c r="G289" s="225" t="s">
        <v>365</v>
      </c>
      <c r="H289" s="226">
        <v>1</v>
      </c>
      <c r="I289" s="227"/>
      <c r="J289" s="228">
        <f>ROUND(I289*H289,2)</f>
        <v>0</v>
      </c>
      <c r="K289" s="224" t="s">
        <v>147</v>
      </c>
      <c r="L289" s="47"/>
      <c r="M289" s="229" t="s">
        <v>35</v>
      </c>
      <c r="N289" s="230" t="s">
        <v>51</v>
      </c>
      <c r="O289" s="87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33" t="s">
        <v>148</v>
      </c>
      <c r="AT289" s="233" t="s">
        <v>143</v>
      </c>
      <c r="AU289" s="233" t="s">
        <v>90</v>
      </c>
      <c r="AY289" s="19" t="s">
        <v>141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9" t="s">
        <v>88</v>
      </c>
      <c r="BK289" s="234">
        <f>ROUND(I289*H289,2)</f>
        <v>0</v>
      </c>
      <c r="BL289" s="19" t="s">
        <v>148</v>
      </c>
      <c r="BM289" s="233" t="s">
        <v>375</v>
      </c>
    </row>
    <row r="290" s="2" customFormat="1">
      <c r="A290" s="41"/>
      <c r="B290" s="42"/>
      <c r="C290" s="43"/>
      <c r="D290" s="235" t="s">
        <v>150</v>
      </c>
      <c r="E290" s="43"/>
      <c r="F290" s="236" t="s">
        <v>367</v>
      </c>
      <c r="G290" s="43"/>
      <c r="H290" s="43"/>
      <c r="I290" s="140"/>
      <c r="J290" s="43"/>
      <c r="K290" s="43"/>
      <c r="L290" s="47"/>
      <c r="M290" s="237"/>
      <c r="N290" s="238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19" t="s">
        <v>150</v>
      </c>
      <c r="AU290" s="19" t="s">
        <v>90</v>
      </c>
    </row>
    <row r="291" s="13" customFormat="1">
      <c r="A291" s="13"/>
      <c r="B291" s="239"/>
      <c r="C291" s="240"/>
      <c r="D291" s="235" t="s">
        <v>152</v>
      </c>
      <c r="E291" s="241" t="s">
        <v>35</v>
      </c>
      <c r="F291" s="242" t="s">
        <v>153</v>
      </c>
      <c r="G291" s="240"/>
      <c r="H291" s="241" t="s">
        <v>35</v>
      </c>
      <c r="I291" s="243"/>
      <c r="J291" s="240"/>
      <c r="K291" s="240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152</v>
      </c>
      <c r="AU291" s="248" t="s">
        <v>90</v>
      </c>
      <c r="AV291" s="13" t="s">
        <v>88</v>
      </c>
      <c r="AW291" s="13" t="s">
        <v>41</v>
      </c>
      <c r="AX291" s="13" t="s">
        <v>80</v>
      </c>
      <c r="AY291" s="248" t="s">
        <v>141</v>
      </c>
    </row>
    <row r="292" s="14" customFormat="1">
      <c r="A292" s="14"/>
      <c r="B292" s="249"/>
      <c r="C292" s="250"/>
      <c r="D292" s="235" t="s">
        <v>152</v>
      </c>
      <c r="E292" s="251" t="s">
        <v>35</v>
      </c>
      <c r="F292" s="252" t="s">
        <v>88</v>
      </c>
      <c r="G292" s="250"/>
      <c r="H292" s="253">
        <v>1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152</v>
      </c>
      <c r="AU292" s="259" t="s">
        <v>90</v>
      </c>
      <c r="AV292" s="14" t="s">
        <v>90</v>
      </c>
      <c r="AW292" s="14" t="s">
        <v>41</v>
      </c>
      <c r="AX292" s="14" t="s">
        <v>88</v>
      </c>
      <c r="AY292" s="259" t="s">
        <v>141</v>
      </c>
    </row>
    <row r="293" s="2" customFormat="1" ht="16.5" customHeight="1">
      <c r="A293" s="41"/>
      <c r="B293" s="42"/>
      <c r="C293" s="282" t="s">
        <v>376</v>
      </c>
      <c r="D293" s="282" t="s">
        <v>337</v>
      </c>
      <c r="E293" s="283" t="s">
        <v>377</v>
      </c>
      <c r="F293" s="284" t="s">
        <v>378</v>
      </c>
      <c r="G293" s="285" t="s">
        <v>365</v>
      </c>
      <c r="H293" s="286">
        <v>1</v>
      </c>
      <c r="I293" s="287"/>
      <c r="J293" s="288">
        <f>ROUND(I293*H293,2)</f>
        <v>0</v>
      </c>
      <c r="K293" s="284" t="s">
        <v>147</v>
      </c>
      <c r="L293" s="289"/>
      <c r="M293" s="290" t="s">
        <v>35</v>
      </c>
      <c r="N293" s="291" t="s">
        <v>51</v>
      </c>
      <c r="O293" s="87"/>
      <c r="P293" s="231">
        <f>O293*H293</f>
        <v>0</v>
      </c>
      <c r="Q293" s="231">
        <v>0.056000000000000001</v>
      </c>
      <c r="R293" s="231">
        <f>Q293*H293</f>
        <v>0.056000000000000001</v>
      </c>
      <c r="S293" s="231">
        <v>0</v>
      </c>
      <c r="T293" s="232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33" t="s">
        <v>196</v>
      </c>
      <c r="AT293" s="233" t="s">
        <v>337</v>
      </c>
      <c r="AU293" s="233" t="s">
        <v>90</v>
      </c>
      <c r="AY293" s="19" t="s">
        <v>141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9" t="s">
        <v>88</v>
      </c>
      <c r="BK293" s="234">
        <f>ROUND(I293*H293,2)</f>
        <v>0</v>
      </c>
      <c r="BL293" s="19" t="s">
        <v>148</v>
      </c>
      <c r="BM293" s="233" t="s">
        <v>379</v>
      </c>
    </row>
    <row r="294" s="12" customFormat="1" ht="22.8" customHeight="1">
      <c r="A294" s="12"/>
      <c r="B294" s="206"/>
      <c r="C294" s="207"/>
      <c r="D294" s="208" t="s">
        <v>79</v>
      </c>
      <c r="E294" s="220" t="s">
        <v>148</v>
      </c>
      <c r="F294" s="220" t="s">
        <v>380</v>
      </c>
      <c r="G294" s="207"/>
      <c r="H294" s="207"/>
      <c r="I294" s="210"/>
      <c r="J294" s="221">
        <f>BK294</f>
        <v>0</v>
      </c>
      <c r="K294" s="207"/>
      <c r="L294" s="212"/>
      <c r="M294" s="213"/>
      <c r="N294" s="214"/>
      <c r="O294" s="214"/>
      <c r="P294" s="215">
        <f>SUM(P295:P329)</f>
        <v>0</v>
      </c>
      <c r="Q294" s="214"/>
      <c r="R294" s="215">
        <f>SUM(R295:R329)</f>
        <v>0.10436204</v>
      </c>
      <c r="S294" s="214"/>
      <c r="T294" s="216">
        <f>SUM(T295:T329)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7" t="s">
        <v>88</v>
      </c>
      <c r="AT294" s="218" t="s">
        <v>79</v>
      </c>
      <c r="AU294" s="218" t="s">
        <v>88</v>
      </c>
      <c r="AY294" s="217" t="s">
        <v>141</v>
      </c>
      <c r="BK294" s="219">
        <f>SUM(BK295:BK329)</f>
        <v>0</v>
      </c>
    </row>
    <row r="295" s="2" customFormat="1" ht="16.5" customHeight="1">
      <c r="A295" s="41"/>
      <c r="B295" s="42"/>
      <c r="C295" s="222" t="s">
        <v>381</v>
      </c>
      <c r="D295" s="222" t="s">
        <v>143</v>
      </c>
      <c r="E295" s="223" t="s">
        <v>382</v>
      </c>
      <c r="F295" s="224" t="s">
        <v>383</v>
      </c>
      <c r="G295" s="225" t="s">
        <v>216</v>
      </c>
      <c r="H295" s="226">
        <v>11.715</v>
      </c>
      <c r="I295" s="227"/>
      <c r="J295" s="228">
        <f>ROUND(I295*H295,2)</f>
        <v>0</v>
      </c>
      <c r="K295" s="224" t="s">
        <v>147</v>
      </c>
      <c r="L295" s="47"/>
      <c r="M295" s="229" t="s">
        <v>35</v>
      </c>
      <c r="N295" s="230" t="s">
        <v>51</v>
      </c>
      <c r="O295" s="87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33" t="s">
        <v>148</v>
      </c>
      <c r="AT295" s="233" t="s">
        <v>143</v>
      </c>
      <c r="AU295" s="233" t="s">
        <v>90</v>
      </c>
      <c r="AY295" s="19" t="s">
        <v>141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9" t="s">
        <v>88</v>
      </c>
      <c r="BK295" s="234">
        <f>ROUND(I295*H295,2)</f>
        <v>0</v>
      </c>
      <c r="BL295" s="19" t="s">
        <v>148</v>
      </c>
      <c r="BM295" s="233" t="s">
        <v>384</v>
      </c>
    </row>
    <row r="296" s="2" customFormat="1">
      <c r="A296" s="41"/>
      <c r="B296" s="42"/>
      <c r="C296" s="43"/>
      <c r="D296" s="235" t="s">
        <v>150</v>
      </c>
      <c r="E296" s="43"/>
      <c r="F296" s="236" t="s">
        <v>385</v>
      </c>
      <c r="G296" s="43"/>
      <c r="H296" s="43"/>
      <c r="I296" s="140"/>
      <c r="J296" s="43"/>
      <c r="K296" s="43"/>
      <c r="L296" s="47"/>
      <c r="M296" s="237"/>
      <c r="N296" s="238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19" t="s">
        <v>150</v>
      </c>
      <c r="AU296" s="19" t="s">
        <v>90</v>
      </c>
    </row>
    <row r="297" s="13" customFormat="1">
      <c r="A297" s="13"/>
      <c r="B297" s="239"/>
      <c r="C297" s="240"/>
      <c r="D297" s="235" t="s">
        <v>152</v>
      </c>
      <c r="E297" s="241" t="s">
        <v>35</v>
      </c>
      <c r="F297" s="242" t="s">
        <v>153</v>
      </c>
      <c r="G297" s="240"/>
      <c r="H297" s="241" t="s">
        <v>35</v>
      </c>
      <c r="I297" s="243"/>
      <c r="J297" s="240"/>
      <c r="K297" s="240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152</v>
      </c>
      <c r="AU297" s="248" t="s">
        <v>90</v>
      </c>
      <c r="AV297" s="13" t="s">
        <v>88</v>
      </c>
      <c r="AW297" s="13" t="s">
        <v>41</v>
      </c>
      <c r="AX297" s="13" t="s">
        <v>80</v>
      </c>
      <c r="AY297" s="248" t="s">
        <v>141</v>
      </c>
    </row>
    <row r="298" s="14" customFormat="1">
      <c r="A298" s="14"/>
      <c r="B298" s="249"/>
      <c r="C298" s="250"/>
      <c r="D298" s="235" t="s">
        <v>152</v>
      </c>
      <c r="E298" s="251" t="s">
        <v>35</v>
      </c>
      <c r="F298" s="252" t="s">
        <v>386</v>
      </c>
      <c r="G298" s="250"/>
      <c r="H298" s="253">
        <v>6.2149999999999999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152</v>
      </c>
      <c r="AU298" s="259" t="s">
        <v>90</v>
      </c>
      <c r="AV298" s="14" t="s">
        <v>90</v>
      </c>
      <c r="AW298" s="14" t="s">
        <v>41</v>
      </c>
      <c r="AX298" s="14" t="s">
        <v>80</v>
      </c>
      <c r="AY298" s="259" t="s">
        <v>141</v>
      </c>
    </row>
    <row r="299" s="14" customFormat="1">
      <c r="A299" s="14"/>
      <c r="B299" s="249"/>
      <c r="C299" s="250"/>
      <c r="D299" s="235" t="s">
        <v>152</v>
      </c>
      <c r="E299" s="251" t="s">
        <v>35</v>
      </c>
      <c r="F299" s="252" t="s">
        <v>387</v>
      </c>
      <c r="G299" s="250"/>
      <c r="H299" s="253">
        <v>2.2000000000000002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152</v>
      </c>
      <c r="AU299" s="259" t="s">
        <v>90</v>
      </c>
      <c r="AV299" s="14" t="s">
        <v>90</v>
      </c>
      <c r="AW299" s="14" t="s">
        <v>41</v>
      </c>
      <c r="AX299" s="14" t="s">
        <v>80</v>
      </c>
      <c r="AY299" s="259" t="s">
        <v>141</v>
      </c>
    </row>
    <row r="300" s="14" customFormat="1">
      <c r="A300" s="14"/>
      <c r="B300" s="249"/>
      <c r="C300" s="250"/>
      <c r="D300" s="235" t="s">
        <v>152</v>
      </c>
      <c r="E300" s="251" t="s">
        <v>35</v>
      </c>
      <c r="F300" s="252" t="s">
        <v>388</v>
      </c>
      <c r="G300" s="250"/>
      <c r="H300" s="253">
        <v>1.21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152</v>
      </c>
      <c r="AU300" s="259" t="s">
        <v>90</v>
      </c>
      <c r="AV300" s="14" t="s">
        <v>90</v>
      </c>
      <c r="AW300" s="14" t="s">
        <v>41</v>
      </c>
      <c r="AX300" s="14" t="s">
        <v>80</v>
      </c>
      <c r="AY300" s="259" t="s">
        <v>141</v>
      </c>
    </row>
    <row r="301" s="14" customFormat="1">
      <c r="A301" s="14"/>
      <c r="B301" s="249"/>
      <c r="C301" s="250"/>
      <c r="D301" s="235" t="s">
        <v>152</v>
      </c>
      <c r="E301" s="251" t="s">
        <v>35</v>
      </c>
      <c r="F301" s="252" t="s">
        <v>389</v>
      </c>
      <c r="G301" s="250"/>
      <c r="H301" s="253">
        <v>1.6499999999999999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152</v>
      </c>
      <c r="AU301" s="259" t="s">
        <v>90</v>
      </c>
      <c r="AV301" s="14" t="s">
        <v>90</v>
      </c>
      <c r="AW301" s="14" t="s">
        <v>41</v>
      </c>
      <c r="AX301" s="14" t="s">
        <v>80</v>
      </c>
      <c r="AY301" s="259" t="s">
        <v>141</v>
      </c>
    </row>
    <row r="302" s="14" customFormat="1">
      <c r="A302" s="14"/>
      <c r="B302" s="249"/>
      <c r="C302" s="250"/>
      <c r="D302" s="235" t="s">
        <v>152</v>
      </c>
      <c r="E302" s="251" t="s">
        <v>35</v>
      </c>
      <c r="F302" s="252" t="s">
        <v>390</v>
      </c>
      <c r="G302" s="250"/>
      <c r="H302" s="253">
        <v>0.44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152</v>
      </c>
      <c r="AU302" s="259" t="s">
        <v>90</v>
      </c>
      <c r="AV302" s="14" t="s">
        <v>90</v>
      </c>
      <c r="AW302" s="14" t="s">
        <v>41</v>
      </c>
      <c r="AX302" s="14" t="s">
        <v>80</v>
      </c>
      <c r="AY302" s="259" t="s">
        <v>141</v>
      </c>
    </row>
    <row r="303" s="15" customFormat="1">
      <c r="A303" s="15"/>
      <c r="B303" s="260"/>
      <c r="C303" s="261"/>
      <c r="D303" s="235" t="s">
        <v>152</v>
      </c>
      <c r="E303" s="262" t="s">
        <v>102</v>
      </c>
      <c r="F303" s="263" t="s">
        <v>168</v>
      </c>
      <c r="G303" s="261"/>
      <c r="H303" s="264">
        <v>11.715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0" t="s">
        <v>152</v>
      </c>
      <c r="AU303" s="270" t="s">
        <v>90</v>
      </c>
      <c r="AV303" s="15" t="s">
        <v>148</v>
      </c>
      <c r="AW303" s="15" t="s">
        <v>41</v>
      </c>
      <c r="AX303" s="15" t="s">
        <v>88</v>
      </c>
      <c r="AY303" s="270" t="s">
        <v>141</v>
      </c>
    </row>
    <row r="304" s="2" customFormat="1" ht="24" customHeight="1">
      <c r="A304" s="41"/>
      <c r="B304" s="42"/>
      <c r="C304" s="222" t="s">
        <v>391</v>
      </c>
      <c r="D304" s="222" t="s">
        <v>143</v>
      </c>
      <c r="E304" s="223" t="s">
        <v>392</v>
      </c>
      <c r="F304" s="224" t="s">
        <v>393</v>
      </c>
      <c r="G304" s="225" t="s">
        <v>216</v>
      </c>
      <c r="H304" s="226">
        <v>0.89500000000000002</v>
      </c>
      <c r="I304" s="227"/>
      <c r="J304" s="228">
        <f>ROUND(I304*H304,2)</f>
        <v>0</v>
      </c>
      <c r="K304" s="224" t="s">
        <v>147</v>
      </c>
      <c r="L304" s="47"/>
      <c r="M304" s="229" t="s">
        <v>35</v>
      </c>
      <c r="N304" s="230" t="s">
        <v>51</v>
      </c>
      <c r="O304" s="87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33" t="s">
        <v>148</v>
      </c>
      <c r="AT304" s="233" t="s">
        <v>143</v>
      </c>
      <c r="AU304" s="233" t="s">
        <v>90</v>
      </c>
      <c r="AY304" s="19" t="s">
        <v>141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9" t="s">
        <v>88</v>
      </c>
      <c r="BK304" s="234">
        <f>ROUND(I304*H304,2)</f>
        <v>0</v>
      </c>
      <c r="BL304" s="19" t="s">
        <v>148</v>
      </c>
      <c r="BM304" s="233" t="s">
        <v>394</v>
      </c>
    </row>
    <row r="305" s="2" customFormat="1">
      <c r="A305" s="41"/>
      <c r="B305" s="42"/>
      <c r="C305" s="43"/>
      <c r="D305" s="235" t="s">
        <v>150</v>
      </c>
      <c r="E305" s="43"/>
      <c r="F305" s="236" t="s">
        <v>395</v>
      </c>
      <c r="G305" s="43"/>
      <c r="H305" s="43"/>
      <c r="I305" s="140"/>
      <c r="J305" s="43"/>
      <c r="K305" s="43"/>
      <c r="L305" s="47"/>
      <c r="M305" s="237"/>
      <c r="N305" s="238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150</v>
      </c>
      <c r="AU305" s="19" t="s">
        <v>90</v>
      </c>
    </row>
    <row r="306" s="13" customFormat="1">
      <c r="A306" s="13"/>
      <c r="B306" s="239"/>
      <c r="C306" s="240"/>
      <c r="D306" s="235" t="s">
        <v>152</v>
      </c>
      <c r="E306" s="241" t="s">
        <v>35</v>
      </c>
      <c r="F306" s="242" t="s">
        <v>153</v>
      </c>
      <c r="G306" s="240"/>
      <c r="H306" s="241" t="s">
        <v>35</v>
      </c>
      <c r="I306" s="243"/>
      <c r="J306" s="240"/>
      <c r="K306" s="240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152</v>
      </c>
      <c r="AU306" s="248" t="s">
        <v>90</v>
      </c>
      <c r="AV306" s="13" t="s">
        <v>88</v>
      </c>
      <c r="AW306" s="13" t="s">
        <v>41</v>
      </c>
      <c r="AX306" s="13" t="s">
        <v>80</v>
      </c>
      <c r="AY306" s="248" t="s">
        <v>141</v>
      </c>
    </row>
    <row r="307" s="14" customFormat="1">
      <c r="A307" s="14"/>
      <c r="B307" s="249"/>
      <c r="C307" s="250"/>
      <c r="D307" s="235" t="s">
        <v>152</v>
      </c>
      <c r="E307" s="251" t="s">
        <v>35</v>
      </c>
      <c r="F307" s="252" t="s">
        <v>396</v>
      </c>
      <c r="G307" s="250"/>
      <c r="H307" s="253">
        <v>0.72599999999999998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152</v>
      </c>
      <c r="AU307" s="259" t="s">
        <v>90</v>
      </c>
      <c r="AV307" s="14" t="s">
        <v>90</v>
      </c>
      <c r="AW307" s="14" t="s">
        <v>41</v>
      </c>
      <c r="AX307" s="14" t="s">
        <v>80</v>
      </c>
      <c r="AY307" s="259" t="s">
        <v>141</v>
      </c>
    </row>
    <row r="308" s="14" customFormat="1">
      <c r="A308" s="14"/>
      <c r="B308" s="249"/>
      <c r="C308" s="250"/>
      <c r="D308" s="235" t="s">
        <v>152</v>
      </c>
      <c r="E308" s="251" t="s">
        <v>35</v>
      </c>
      <c r="F308" s="252" t="s">
        <v>397</v>
      </c>
      <c r="G308" s="250"/>
      <c r="H308" s="253">
        <v>0.16900000000000001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9" t="s">
        <v>152</v>
      </c>
      <c r="AU308" s="259" t="s">
        <v>90</v>
      </c>
      <c r="AV308" s="14" t="s">
        <v>90</v>
      </c>
      <c r="AW308" s="14" t="s">
        <v>41</v>
      </c>
      <c r="AX308" s="14" t="s">
        <v>80</v>
      </c>
      <c r="AY308" s="259" t="s">
        <v>141</v>
      </c>
    </row>
    <row r="309" s="15" customFormat="1">
      <c r="A309" s="15"/>
      <c r="B309" s="260"/>
      <c r="C309" s="261"/>
      <c r="D309" s="235" t="s">
        <v>152</v>
      </c>
      <c r="E309" s="262" t="s">
        <v>105</v>
      </c>
      <c r="F309" s="263" t="s">
        <v>168</v>
      </c>
      <c r="G309" s="261"/>
      <c r="H309" s="264">
        <v>0.89500000000000002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0" t="s">
        <v>152</v>
      </c>
      <c r="AU309" s="270" t="s">
        <v>90</v>
      </c>
      <c r="AV309" s="15" t="s">
        <v>148</v>
      </c>
      <c r="AW309" s="15" t="s">
        <v>41</v>
      </c>
      <c r="AX309" s="15" t="s">
        <v>88</v>
      </c>
      <c r="AY309" s="270" t="s">
        <v>141</v>
      </c>
    </row>
    <row r="310" s="2" customFormat="1" ht="24" customHeight="1">
      <c r="A310" s="41"/>
      <c r="B310" s="42"/>
      <c r="C310" s="222" t="s">
        <v>398</v>
      </c>
      <c r="D310" s="222" t="s">
        <v>143</v>
      </c>
      <c r="E310" s="223" t="s">
        <v>399</v>
      </c>
      <c r="F310" s="224" t="s">
        <v>400</v>
      </c>
      <c r="G310" s="225" t="s">
        <v>216</v>
      </c>
      <c r="H310" s="226">
        <v>0.90900000000000003</v>
      </c>
      <c r="I310" s="227"/>
      <c r="J310" s="228">
        <f>ROUND(I310*H310,2)</f>
        <v>0</v>
      </c>
      <c r="K310" s="224" t="s">
        <v>147</v>
      </c>
      <c r="L310" s="47"/>
      <c r="M310" s="229" t="s">
        <v>35</v>
      </c>
      <c r="N310" s="230" t="s">
        <v>51</v>
      </c>
      <c r="O310" s="87"/>
      <c r="P310" s="231">
        <f>O310*H310</f>
        <v>0</v>
      </c>
      <c r="Q310" s="231">
        <v>0</v>
      </c>
      <c r="R310" s="231">
        <f>Q310*H310</f>
        <v>0</v>
      </c>
      <c r="S310" s="231">
        <v>0</v>
      </c>
      <c r="T310" s="232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33" t="s">
        <v>148</v>
      </c>
      <c r="AT310" s="233" t="s">
        <v>143</v>
      </c>
      <c r="AU310" s="233" t="s">
        <v>90</v>
      </c>
      <c r="AY310" s="19" t="s">
        <v>141</v>
      </c>
      <c r="BE310" s="234">
        <f>IF(N310="základní",J310,0)</f>
        <v>0</v>
      </c>
      <c r="BF310" s="234">
        <f>IF(N310="snížená",J310,0)</f>
        <v>0</v>
      </c>
      <c r="BG310" s="234">
        <f>IF(N310="zákl. přenesená",J310,0)</f>
        <v>0</v>
      </c>
      <c r="BH310" s="234">
        <f>IF(N310="sníž. přenesená",J310,0)</f>
        <v>0</v>
      </c>
      <c r="BI310" s="234">
        <f>IF(N310="nulová",J310,0)</f>
        <v>0</v>
      </c>
      <c r="BJ310" s="19" t="s">
        <v>88</v>
      </c>
      <c r="BK310" s="234">
        <f>ROUND(I310*H310,2)</f>
        <v>0</v>
      </c>
      <c r="BL310" s="19" t="s">
        <v>148</v>
      </c>
      <c r="BM310" s="233" t="s">
        <v>401</v>
      </c>
    </row>
    <row r="311" s="2" customFormat="1">
      <c r="A311" s="41"/>
      <c r="B311" s="42"/>
      <c r="C311" s="43"/>
      <c r="D311" s="235" t="s">
        <v>150</v>
      </c>
      <c r="E311" s="43"/>
      <c r="F311" s="236" t="s">
        <v>395</v>
      </c>
      <c r="G311" s="43"/>
      <c r="H311" s="43"/>
      <c r="I311" s="140"/>
      <c r="J311" s="43"/>
      <c r="K311" s="43"/>
      <c r="L311" s="47"/>
      <c r="M311" s="237"/>
      <c r="N311" s="238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19" t="s">
        <v>150</v>
      </c>
      <c r="AU311" s="19" t="s">
        <v>90</v>
      </c>
    </row>
    <row r="312" s="13" customFormat="1">
      <c r="A312" s="13"/>
      <c r="B312" s="239"/>
      <c r="C312" s="240"/>
      <c r="D312" s="235" t="s">
        <v>152</v>
      </c>
      <c r="E312" s="241" t="s">
        <v>35</v>
      </c>
      <c r="F312" s="242" t="s">
        <v>153</v>
      </c>
      <c r="G312" s="240"/>
      <c r="H312" s="241" t="s">
        <v>35</v>
      </c>
      <c r="I312" s="243"/>
      <c r="J312" s="240"/>
      <c r="K312" s="240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152</v>
      </c>
      <c r="AU312" s="248" t="s">
        <v>90</v>
      </c>
      <c r="AV312" s="13" t="s">
        <v>88</v>
      </c>
      <c r="AW312" s="13" t="s">
        <v>41</v>
      </c>
      <c r="AX312" s="13" t="s">
        <v>80</v>
      </c>
      <c r="AY312" s="248" t="s">
        <v>141</v>
      </c>
    </row>
    <row r="313" s="13" customFormat="1">
      <c r="A313" s="13"/>
      <c r="B313" s="239"/>
      <c r="C313" s="240"/>
      <c r="D313" s="235" t="s">
        <v>152</v>
      </c>
      <c r="E313" s="241" t="s">
        <v>35</v>
      </c>
      <c r="F313" s="242" t="s">
        <v>402</v>
      </c>
      <c r="G313" s="240"/>
      <c r="H313" s="241" t="s">
        <v>35</v>
      </c>
      <c r="I313" s="243"/>
      <c r="J313" s="240"/>
      <c r="K313" s="240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152</v>
      </c>
      <c r="AU313" s="248" t="s">
        <v>90</v>
      </c>
      <c r="AV313" s="13" t="s">
        <v>88</v>
      </c>
      <c r="AW313" s="13" t="s">
        <v>41</v>
      </c>
      <c r="AX313" s="13" t="s">
        <v>80</v>
      </c>
      <c r="AY313" s="248" t="s">
        <v>141</v>
      </c>
    </row>
    <row r="314" s="14" customFormat="1">
      <c r="A314" s="14"/>
      <c r="B314" s="249"/>
      <c r="C314" s="250"/>
      <c r="D314" s="235" t="s">
        <v>152</v>
      </c>
      <c r="E314" s="251" t="s">
        <v>35</v>
      </c>
      <c r="F314" s="252" t="s">
        <v>403</v>
      </c>
      <c r="G314" s="250"/>
      <c r="H314" s="253">
        <v>0.72099999999999997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152</v>
      </c>
      <c r="AU314" s="259" t="s">
        <v>90</v>
      </c>
      <c r="AV314" s="14" t="s">
        <v>90</v>
      </c>
      <c r="AW314" s="14" t="s">
        <v>41</v>
      </c>
      <c r="AX314" s="14" t="s">
        <v>80</v>
      </c>
      <c r="AY314" s="259" t="s">
        <v>141</v>
      </c>
    </row>
    <row r="315" s="14" customFormat="1">
      <c r="A315" s="14"/>
      <c r="B315" s="249"/>
      <c r="C315" s="250"/>
      <c r="D315" s="235" t="s">
        <v>152</v>
      </c>
      <c r="E315" s="251" t="s">
        <v>35</v>
      </c>
      <c r="F315" s="252" t="s">
        <v>404</v>
      </c>
      <c r="G315" s="250"/>
      <c r="H315" s="253">
        <v>0.188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152</v>
      </c>
      <c r="AU315" s="259" t="s">
        <v>90</v>
      </c>
      <c r="AV315" s="14" t="s">
        <v>90</v>
      </c>
      <c r="AW315" s="14" t="s">
        <v>41</v>
      </c>
      <c r="AX315" s="14" t="s">
        <v>80</v>
      </c>
      <c r="AY315" s="259" t="s">
        <v>141</v>
      </c>
    </row>
    <row r="316" s="15" customFormat="1">
      <c r="A316" s="15"/>
      <c r="B316" s="260"/>
      <c r="C316" s="261"/>
      <c r="D316" s="235" t="s">
        <v>152</v>
      </c>
      <c r="E316" s="262" t="s">
        <v>35</v>
      </c>
      <c r="F316" s="263" t="s">
        <v>168</v>
      </c>
      <c r="G316" s="261"/>
      <c r="H316" s="264">
        <v>0.90900000000000003</v>
      </c>
      <c r="I316" s="265"/>
      <c r="J316" s="261"/>
      <c r="K316" s="261"/>
      <c r="L316" s="266"/>
      <c r="M316" s="267"/>
      <c r="N316" s="268"/>
      <c r="O316" s="268"/>
      <c r="P316" s="268"/>
      <c r="Q316" s="268"/>
      <c r="R316" s="268"/>
      <c r="S316" s="268"/>
      <c r="T316" s="26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0" t="s">
        <v>152</v>
      </c>
      <c r="AU316" s="270" t="s">
        <v>90</v>
      </c>
      <c r="AV316" s="15" t="s">
        <v>148</v>
      </c>
      <c r="AW316" s="15" t="s">
        <v>41</v>
      </c>
      <c r="AX316" s="15" t="s">
        <v>88</v>
      </c>
      <c r="AY316" s="270" t="s">
        <v>141</v>
      </c>
    </row>
    <row r="317" s="2" customFormat="1" ht="24" customHeight="1">
      <c r="A317" s="41"/>
      <c r="B317" s="42"/>
      <c r="C317" s="222" t="s">
        <v>405</v>
      </c>
      <c r="D317" s="222" t="s">
        <v>143</v>
      </c>
      <c r="E317" s="223" t="s">
        <v>406</v>
      </c>
      <c r="F317" s="224" t="s">
        <v>407</v>
      </c>
      <c r="G317" s="225" t="s">
        <v>146</v>
      </c>
      <c r="H317" s="226">
        <v>4.4669999999999996</v>
      </c>
      <c r="I317" s="227"/>
      <c r="J317" s="228">
        <f>ROUND(I317*H317,2)</f>
        <v>0</v>
      </c>
      <c r="K317" s="224" t="s">
        <v>147</v>
      </c>
      <c r="L317" s="47"/>
      <c r="M317" s="229" t="s">
        <v>35</v>
      </c>
      <c r="N317" s="230" t="s">
        <v>51</v>
      </c>
      <c r="O317" s="87"/>
      <c r="P317" s="231">
        <f>O317*H317</f>
        <v>0</v>
      </c>
      <c r="Q317" s="231">
        <v>0.0063200000000000001</v>
      </c>
      <c r="R317" s="231">
        <f>Q317*H317</f>
        <v>0.028231439999999997</v>
      </c>
      <c r="S317" s="231">
        <v>0</v>
      </c>
      <c r="T317" s="232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33" t="s">
        <v>148</v>
      </c>
      <c r="AT317" s="233" t="s">
        <v>143</v>
      </c>
      <c r="AU317" s="233" t="s">
        <v>90</v>
      </c>
      <c r="AY317" s="19" t="s">
        <v>141</v>
      </c>
      <c r="BE317" s="234">
        <f>IF(N317="základní",J317,0)</f>
        <v>0</v>
      </c>
      <c r="BF317" s="234">
        <f>IF(N317="snížená",J317,0)</f>
        <v>0</v>
      </c>
      <c r="BG317" s="234">
        <f>IF(N317="zákl. přenesená",J317,0)</f>
        <v>0</v>
      </c>
      <c r="BH317" s="234">
        <f>IF(N317="sníž. přenesená",J317,0)</f>
        <v>0</v>
      </c>
      <c r="BI317" s="234">
        <f>IF(N317="nulová",J317,0)</f>
        <v>0</v>
      </c>
      <c r="BJ317" s="19" t="s">
        <v>88</v>
      </c>
      <c r="BK317" s="234">
        <f>ROUND(I317*H317,2)</f>
        <v>0</v>
      </c>
      <c r="BL317" s="19" t="s">
        <v>148</v>
      </c>
      <c r="BM317" s="233" t="s">
        <v>408</v>
      </c>
    </row>
    <row r="318" s="13" customFormat="1">
      <c r="A318" s="13"/>
      <c r="B318" s="239"/>
      <c r="C318" s="240"/>
      <c r="D318" s="235" t="s">
        <v>152</v>
      </c>
      <c r="E318" s="241" t="s">
        <v>35</v>
      </c>
      <c r="F318" s="242" t="s">
        <v>153</v>
      </c>
      <c r="G318" s="240"/>
      <c r="H318" s="241" t="s">
        <v>35</v>
      </c>
      <c r="I318" s="243"/>
      <c r="J318" s="240"/>
      <c r="K318" s="240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152</v>
      </c>
      <c r="AU318" s="248" t="s">
        <v>90</v>
      </c>
      <c r="AV318" s="13" t="s">
        <v>88</v>
      </c>
      <c r="AW318" s="13" t="s">
        <v>41</v>
      </c>
      <c r="AX318" s="13" t="s">
        <v>80</v>
      </c>
      <c r="AY318" s="248" t="s">
        <v>141</v>
      </c>
    </row>
    <row r="319" s="13" customFormat="1">
      <c r="A319" s="13"/>
      <c r="B319" s="239"/>
      <c r="C319" s="240"/>
      <c r="D319" s="235" t="s">
        <v>152</v>
      </c>
      <c r="E319" s="241" t="s">
        <v>35</v>
      </c>
      <c r="F319" s="242" t="s">
        <v>402</v>
      </c>
      <c r="G319" s="240"/>
      <c r="H319" s="241" t="s">
        <v>35</v>
      </c>
      <c r="I319" s="243"/>
      <c r="J319" s="240"/>
      <c r="K319" s="240"/>
      <c r="L319" s="244"/>
      <c r="M319" s="245"/>
      <c r="N319" s="246"/>
      <c r="O319" s="246"/>
      <c r="P319" s="246"/>
      <c r="Q319" s="246"/>
      <c r="R319" s="246"/>
      <c r="S319" s="246"/>
      <c r="T319" s="24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8" t="s">
        <v>152</v>
      </c>
      <c r="AU319" s="248" t="s">
        <v>90</v>
      </c>
      <c r="AV319" s="13" t="s">
        <v>88</v>
      </c>
      <c r="AW319" s="13" t="s">
        <v>41</v>
      </c>
      <c r="AX319" s="13" t="s">
        <v>80</v>
      </c>
      <c r="AY319" s="248" t="s">
        <v>141</v>
      </c>
    </row>
    <row r="320" s="14" customFormat="1">
      <c r="A320" s="14"/>
      <c r="B320" s="249"/>
      <c r="C320" s="250"/>
      <c r="D320" s="235" t="s">
        <v>152</v>
      </c>
      <c r="E320" s="251" t="s">
        <v>35</v>
      </c>
      <c r="F320" s="252" t="s">
        <v>409</v>
      </c>
      <c r="G320" s="250"/>
      <c r="H320" s="253">
        <v>3.7320000000000002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9" t="s">
        <v>152</v>
      </c>
      <c r="AU320" s="259" t="s">
        <v>90</v>
      </c>
      <c r="AV320" s="14" t="s">
        <v>90</v>
      </c>
      <c r="AW320" s="14" t="s">
        <v>41</v>
      </c>
      <c r="AX320" s="14" t="s">
        <v>80</v>
      </c>
      <c r="AY320" s="259" t="s">
        <v>141</v>
      </c>
    </row>
    <row r="321" s="14" customFormat="1">
      <c r="A321" s="14"/>
      <c r="B321" s="249"/>
      <c r="C321" s="250"/>
      <c r="D321" s="235" t="s">
        <v>152</v>
      </c>
      <c r="E321" s="251" t="s">
        <v>35</v>
      </c>
      <c r="F321" s="252" t="s">
        <v>410</v>
      </c>
      <c r="G321" s="250"/>
      <c r="H321" s="253">
        <v>0.73499999999999999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152</v>
      </c>
      <c r="AU321" s="259" t="s">
        <v>90</v>
      </c>
      <c r="AV321" s="14" t="s">
        <v>90</v>
      </c>
      <c r="AW321" s="14" t="s">
        <v>41</v>
      </c>
      <c r="AX321" s="14" t="s">
        <v>80</v>
      </c>
      <c r="AY321" s="259" t="s">
        <v>141</v>
      </c>
    </row>
    <row r="322" s="15" customFormat="1">
      <c r="A322" s="15"/>
      <c r="B322" s="260"/>
      <c r="C322" s="261"/>
      <c r="D322" s="235" t="s">
        <v>152</v>
      </c>
      <c r="E322" s="262" t="s">
        <v>35</v>
      </c>
      <c r="F322" s="263" t="s">
        <v>168</v>
      </c>
      <c r="G322" s="261"/>
      <c r="H322" s="264">
        <v>4.4669999999999996</v>
      </c>
      <c r="I322" s="265"/>
      <c r="J322" s="261"/>
      <c r="K322" s="261"/>
      <c r="L322" s="266"/>
      <c r="M322" s="267"/>
      <c r="N322" s="268"/>
      <c r="O322" s="268"/>
      <c r="P322" s="268"/>
      <c r="Q322" s="268"/>
      <c r="R322" s="268"/>
      <c r="S322" s="268"/>
      <c r="T322" s="26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0" t="s">
        <v>152</v>
      </c>
      <c r="AU322" s="270" t="s">
        <v>90</v>
      </c>
      <c r="AV322" s="15" t="s">
        <v>148</v>
      </c>
      <c r="AW322" s="15" t="s">
        <v>41</v>
      </c>
      <c r="AX322" s="15" t="s">
        <v>88</v>
      </c>
      <c r="AY322" s="270" t="s">
        <v>141</v>
      </c>
    </row>
    <row r="323" s="2" customFormat="1" ht="16.5" customHeight="1">
      <c r="A323" s="41"/>
      <c r="B323" s="42"/>
      <c r="C323" s="222" t="s">
        <v>411</v>
      </c>
      <c r="D323" s="222" t="s">
        <v>143</v>
      </c>
      <c r="E323" s="223" t="s">
        <v>412</v>
      </c>
      <c r="F323" s="224" t="s">
        <v>413</v>
      </c>
      <c r="G323" s="225" t="s">
        <v>301</v>
      </c>
      <c r="H323" s="226">
        <v>0.088999999999999996</v>
      </c>
      <c r="I323" s="227"/>
      <c r="J323" s="228">
        <f>ROUND(I323*H323,2)</f>
        <v>0</v>
      </c>
      <c r="K323" s="224" t="s">
        <v>147</v>
      </c>
      <c r="L323" s="47"/>
      <c r="M323" s="229" t="s">
        <v>35</v>
      </c>
      <c r="N323" s="230" t="s">
        <v>51</v>
      </c>
      <c r="O323" s="87"/>
      <c r="P323" s="231">
        <f>O323*H323</f>
        <v>0</v>
      </c>
      <c r="Q323" s="231">
        <v>0.85540000000000005</v>
      </c>
      <c r="R323" s="231">
        <f>Q323*H323</f>
        <v>0.076130600000000007</v>
      </c>
      <c r="S323" s="231">
        <v>0</v>
      </c>
      <c r="T323" s="232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33" t="s">
        <v>148</v>
      </c>
      <c r="AT323" s="233" t="s">
        <v>143</v>
      </c>
      <c r="AU323" s="233" t="s">
        <v>90</v>
      </c>
      <c r="AY323" s="19" t="s">
        <v>141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9" t="s">
        <v>88</v>
      </c>
      <c r="BK323" s="234">
        <f>ROUND(I323*H323,2)</f>
        <v>0</v>
      </c>
      <c r="BL323" s="19" t="s">
        <v>148</v>
      </c>
      <c r="BM323" s="233" t="s">
        <v>414</v>
      </c>
    </row>
    <row r="324" s="13" customFormat="1">
      <c r="A324" s="13"/>
      <c r="B324" s="239"/>
      <c r="C324" s="240"/>
      <c r="D324" s="235" t="s">
        <v>152</v>
      </c>
      <c r="E324" s="241" t="s">
        <v>35</v>
      </c>
      <c r="F324" s="242" t="s">
        <v>153</v>
      </c>
      <c r="G324" s="240"/>
      <c r="H324" s="241" t="s">
        <v>35</v>
      </c>
      <c r="I324" s="243"/>
      <c r="J324" s="240"/>
      <c r="K324" s="240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152</v>
      </c>
      <c r="AU324" s="248" t="s">
        <v>90</v>
      </c>
      <c r="AV324" s="13" t="s">
        <v>88</v>
      </c>
      <c r="AW324" s="13" t="s">
        <v>41</v>
      </c>
      <c r="AX324" s="13" t="s">
        <v>80</v>
      </c>
      <c r="AY324" s="248" t="s">
        <v>141</v>
      </c>
    </row>
    <row r="325" s="13" customFormat="1">
      <c r="A325" s="13"/>
      <c r="B325" s="239"/>
      <c r="C325" s="240"/>
      <c r="D325" s="235" t="s">
        <v>152</v>
      </c>
      <c r="E325" s="241" t="s">
        <v>35</v>
      </c>
      <c r="F325" s="242" t="s">
        <v>402</v>
      </c>
      <c r="G325" s="240"/>
      <c r="H325" s="241" t="s">
        <v>35</v>
      </c>
      <c r="I325" s="243"/>
      <c r="J325" s="240"/>
      <c r="K325" s="240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152</v>
      </c>
      <c r="AU325" s="248" t="s">
        <v>90</v>
      </c>
      <c r="AV325" s="13" t="s">
        <v>88</v>
      </c>
      <c r="AW325" s="13" t="s">
        <v>41</v>
      </c>
      <c r="AX325" s="13" t="s">
        <v>80</v>
      </c>
      <c r="AY325" s="248" t="s">
        <v>141</v>
      </c>
    </row>
    <row r="326" s="14" customFormat="1">
      <c r="A326" s="14"/>
      <c r="B326" s="249"/>
      <c r="C326" s="250"/>
      <c r="D326" s="235" t="s">
        <v>152</v>
      </c>
      <c r="E326" s="251" t="s">
        <v>35</v>
      </c>
      <c r="F326" s="252" t="s">
        <v>415</v>
      </c>
      <c r="G326" s="250"/>
      <c r="H326" s="253">
        <v>0.064000000000000001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9" t="s">
        <v>152</v>
      </c>
      <c r="AU326" s="259" t="s">
        <v>90</v>
      </c>
      <c r="AV326" s="14" t="s">
        <v>90</v>
      </c>
      <c r="AW326" s="14" t="s">
        <v>41</v>
      </c>
      <c r="AX326" s="14" t="s">
        <v>80</v>
      </c>
      <c r="AY326" s="259" t="s">
        <v>141</v>
      </c>
    </row>
    <row r="327" s="14" customFormat="1">
      <c r="A327" s="14"/>
      <c r="B327" s="249"/>
      <c r="C327" s="250"/>
      <c r="D327" s="235" t="s">
        <v>152</v>
      </c>
      <c r="E327" s="251" t="s">
        <v>35</v>
      </c>
      <c r="F327" s="252" t="s">
        <v>416</v>
      </c>
      <c r="G327" s="250"/>
      <c r="H327" s="253">
        <v>0.017000000000000001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152</v>
      </c>
      <c r="AU327" s="259" t="s">
        <v>90</v>
      </c>
      <c r="AV327" s="14" t="s">
        <v>90</v>
      </c>
      <c r="AW327" s="14" t="s">
        <v>41</v>
      </c>
      <c r="AX327" s="14" t="s">
        <v>80</v>
      </c>
      <c r="AY327" s="259" t="s">
        <v>141</v>
      </c>
    </row>
    <row r="328" s="15" customFormat="1">
      <c r="A328" s="15"/>
      <c r="B328" s="260"/>
      <c r="C328" s="261"/>
      <c r="D328" s="235" t="s">
        <v>152</v>
      </c>
      <c r="E328" s="262" t="s">
        <v>35</v>
      </c>
      <c r="F328" s="263" t="s">
        <v>168</v>
      </c>
      <c r="G328" s="261"/>
      <c r="H328" s="264">
        <v>0.081000000000000003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0" t="s">
        <v>152</v>
      </c>
      <c r="AU328" s="270" t="s">
        <v>90</v>
      </c>
      <c r="AV328" s="15" t="s">
        <v>148</v>
      </c>
      <c r="AW328" s="15" t="s">
        <v>41</v>
      </c>
      <c r="AX328" s="15" t="s">
        <v>88</v>
      </c>
      <c r="AY328" s="270" t="s">
        <v>141</v>
      </c>
    </row>
    <row r="329" s="14" customFormat="1">
      <c r="A329" s="14"/>
      <c r="B329" s="249"/>
      <c r="C329" s="250"/>
      <c r="D329" s="235" t="s">
        <v>152</v>
      </c>
      <c r="E329" s="250"/>
      <c r="F329" s="252" t="s">
        <v>417</v>
      </c>
      <c r="G329" s="250"/>
      <c r="H329" s="253">
        <v>0.088999999999999996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152</v>
      </c>
      <c r="AU329" s="259" t="s">
        <v>90</v>
      </c>
      <c r="AV329" s="14" t="s">
        <v>90</v>
      </c>
      <c r="AW329" s="14" t="s">
        <v>4</v>
      </c>
      <c r="AX329" s="14" t="s">
        <v>88</v>
      </c>
      <c r="AY329" s="259" t="s">
        <v>141</v>
      </c>
    </row>
    <row r="330" s="12" customFormat="1" ht="22.8" customHeight="1">
      <c r="A330" s="12"/>
      <c r="B330" s="206"/>
      <c r="C330" s="207"/>
      <c r="D330" s="208" t="s">
        <v>79</v>
      </c>
      <c r="E330" s="220" t="s">
        <v>196</v>
      </c>
      <c r="F330" s="220" t="s">
        <v>418</v>
      </c>
      <c r="G330" s="207"/>
      <c r="H330" s="207"/>
      <c r="I330" s="210"/>
      <c r="J330" s="221">
        <f>BK330</f>
        <v>0</v>
      </c>
      <c r="K330" s="207"/>
      <c r="L330" s="212"/>
      <c r="M330" s="213"/>
      <c r="N330" s="214"/>
      <c r="O330" s="214"/>
      <c r="P330" s="215">
        <f>SUM(P331:P426)</f>
        <v>0</v>
      </c>
      <c r="Q330" s="214"/>
      <c r="R330" s="215">
        <f>SUM(R331:R426)</f>
        <v>2.4981063000000008</v>
      </c>
      <c r="S330" s="214"/>
      <c r="T330" s="216">
        <f>SUM(T331:T426)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7" t="s">
        <v>88</v>
      </c>
      <c r="AT330" s="218" t="s">
        <v>79</v>
      </c>
      <c r="AU330" s="218" t="s">
        <v>88</v>
      </c>
      <c r="AY330" s="217" t="s">
        <v>141</v>
      </c>
      <c r="BK330" s="219">
        <f>SUM(BK331:BK426)</f>
        <v>0</v>
      </c>
    </row>
    <row r="331" s="2" customFormat="1" ht="24" customHeight="1">
      <c r="A331" s="41"/>
      <c r="B331" s="42"/>
      <c r="C331" s="222" t="s">
        <v>419</v>
      </c>
      <c r="D331" s="222" t="s">
        <v>143</v>
      </c>
      <c r="E331" s="223" t="s">
        <v>420</v>
      </c>
      <c r="F331" s="224" t="s">
        <v>421</v>
      </c>
      <c r="G331" s="225" t="s">
        <v>171</v>
      </c>
      <c r="H331" s="226">
        <v>31</v>
      </c>
      <c r="I331" s="227"/>
      <c r="J331" s="228">
        <f>ROUND(I331*H331,2)</f>
        <v>0</v>
      </c>
      <c r="K331" s="224" t="s">
        <v>147</v>
      </c>
      <c r="L331" s="47"/>
      <c r="M331" s="229" t="s">
        <v>35</v>
      </c>
      <c r="N331" s="230" t="s">
        <v>51</v>
      </c>
      <c r="O331" s="87"/>
      <c r="P331" s="231">
        <f>O331*H331</f>
        <v>0</v>
      </c>
      <c r="Q331" s="231">
        <v>1.0000000000000001E-05</v>
      </c>
      <c r="R331" s="231">
        <f>Q331*H331</f>
        <v>0.00031</v>
      </c>
      <c r="S331" s="231">
        <v>0</v>
      </c>
      <c r="T331" s="232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33" t="s">
        <v>148</v>
      </c>
      <c r="AT331" s="233" t="s">
        <v>143</v>
      </c>
      <c r="AU331" s="233" t="s">
        <v>90</v>
      </c>
      <c r="AY331" s="19" t="s">
        <v>141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9" t="s">
        <v>88</v>
      </c>
      <c r="BK331" s="234">
        <f>ROUND(I331*H331,2)</f>
        <v>0</v>
      </c>
      <c r="BL331" s="19" t="s">
        <v>148</v>
      </c>
      <c r="BM331" s="233" t="s">
        <v>422</v>
      </c>
    </row>
    <row r="332" s="2" customFormat="1">
      <c r="A332" s="41"/>
      <c r="B332" s="42"/>
      <c r="C332" s="43"/>
      <c r="D332" s="235" t="s">
        <v>150</v>
      </c>
      <c r="E332" s="43"/>
      <c r="F332" s="236" t="s">
        <v>423</v>
      </c>
      <c r="G332" s="43"/>
      <c r="H332" s="43"/>
      <c r="I332" s="140"/>
      <c r="J332" s="43"/>
      <c r="K332" s="43"/>
      <c r="L332" s="47"/>
      <c r="M332" s="237"/>
      <c r="N332" s="238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19" t="s">
        <v>150</v>
      </c>
      <c r="AU332" s="19" t="s">
        <v>90</v>
      </c>
    </row>
    <row r="333" s="13" customFormat="1">
      <c r="A333" s="13"/>
      <c r="B333" s="239"/>
      <c r="C333" s="240"/>
      <c r="D333" s="235" t="s">
        <v>152</v>
      </c>
      <c r="E333" s="241" t="s">
        <v>35</v>
      </c>
      <c r="F333" s="242" t="s">
        <v>153</v>
      </c>
      <c r="G333" s="240"/>
      <c r="H333" s="241" t="s">
        <v>35</v>
      </c>
      <c r="I333" s="243"/>
      <c r="J333" s="240"/>
      <c r="K333" s="240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152</v>
      </c>
      <c r="AU333" s="248" t="s">
        <v>90</v>
      </c>
      <c r="AV333" s="13" t="s">
        <v>88</v>
      </c>
      <c r="AW333" s="13" t="s">
        <v>41</v>
      </c>
      <c r="AX333" s="13" t="s">
        <v>80</v>
      </c>
      <c r="AY333" s="248" t="s">
        <v>141</v>
      </c>
    </row>
    <row r="334" s="14" customFormat="1">
      <c r="A334" s="14"/>
      <c r="B334" s="249"/>
      <c r="C334" s="250"/>
      <c r="D334" s="235" t="s">
        <v>152</v>
      </c>
      <c r="E334" s="251" t="s">
        <v>35</v>
      </c>
      <c r="F334" s="252" t="s">
        <v>376</v>
      </c>
      <c r="G334" s="250"/>
      <c r="H334" s="253">
        <v>31</v>
      </c>
      <c r="I334" s="254"/>
      <c r="J334" s="250"/>
      <c r="K334" s="250"/>
      <c r="L334" s="255"/>
      <c r="M334" s="256"/>
      <c r="N334" s="257"/>
      <c r="O334" s="257"/>
      <c r="P334" s="257"/>
      <c r="Q334" s="257"/>
      <c r="R334" s="257"/>
      <c r="S334" s="257"/>
      <c r="T334" s="25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9" t="s">
        <v>152</v>
      </c>
      <c r="AU334" s="259" t="s">
        <v>90</v>
      </c>
      <c r="AV334" s="14" t="s">
        <v>90</v>
      </c>
      <c r="AW334" s="14" t="s">
        <v>41</v>
      </c>
      <c r="AX334" s="14" t="s">
        <v>88</v>
      </c>
      <c r="AY334" s="259" t="s">
        <v>141</v>
      </c>
    </row>
    <row r="335" s="2" customFormat="1" ht="16.5" customHeight="1">
      <c r="A335" s="41"/>
      <c r="B335" s="42"/>
      <c r="C335" s="282" t="s">
        <v>424</v>
      </c>
      <c r="D335" s="282" t="s">
        <v>337</v>
      </c>
      <c r="E335" s="283" t="s">
        <v>425</v>
      </c>
      <c r="F335" s="284" t="s">
        <v>426</v>
      </c>
      <c r="G335" s="285" t="s">
        <v>171</v>
      </c>
      <c r="H335" s="286">
        <v>31.93</v>
      </c>
      <c r="I335" s="287"/>
      <c r="J335" s="288">
        <f>ROUND(I335*H335,2)</f>
        <v>0</v>
      </c>
      <c r="K335" s="284" t="s">
        <v>147</v>
      </c>
      <c r="L335" s="289"/>
      <c r="M335" s="290" t="s">
        <v>35</v>
      </c>
      <c r="N335" s="291" t="s">
        <v>51</v>
      </c>
      <c r="O335" s="87"/>
      <c r="P335" s="231">
        <f>O335*H335</f>
        <v>0</v>
      </c>
      <c r="Q335" s="231">
        <v>0.00174</v>
      </c>
      <c r="R335" s="231">
        <f>Q335*H335</f>
        <v>0.055558200000000002</v>
      </c>
      <c r="S335" s="231">
        <v>0</v>
      </c>
      <c r="T335" s="232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33" t="s">
        <v>196</v>
      </c>
      <c r="AT335" s="233" t="s">
        <v>337</v>
      </c>
      <c r="AU335" s="233" t="s">
        <v>90</v>
      </c>
      <c r="AY335" s="19" t="s">
        <v>141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9" t="s">
        <v>88</v>
      </c>
      <c r="BK335" s="234">
        <f>ROUND(I335*H335,2)</f>
        <v>0</v>
      </c>
      <c r="BL335" s="19" t="s">
        <v>148</v>
      </c>
      <c r="BM335" s="233" t="s">
        <v>427</v>
      </c>
    </row>
    <row r="336" s="14" customFormat="1">
      <c r="A336" s="14"/>
      <c r="B336" s="249"/>
      <c r="C336" s="250"/>
      <c r="D336" s="235" t="s">
        <v>152</v>
      </c>
      <c r="E336" s="250"/>
      <c r="F336" s="252" t="s">
        <v>428</v>
      </c>
      <c r="G336" s="250"/>
      <c r="H336" s="253">
        <v>31.93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152</v>
      </c>
      <c r="AU336" s="259" t="s">
        <v>90</v>
      </c>
      <c r="AV336" s="14" t="s">
        <v>90</v>
      </c>
      <c r="AW336" s="14" t="s">
        <v>4</v>
      </c>
      <c r="AX336" s="14" t="s">
        <v>88</v>
      </c>
      <c r="AY336" s="259" t="s">
        <v>141</v>
      </c>
    </row>
    <row r="337" s="2" customFormat="1" ht="24" customHeight="1">
      <c r="A337" s="41"/>
      <c r="B337" s="42"/>
      <c r="C337" s="222" t="s">
        <v>429</v>
      </c>
      <c r="D337" s="222" t="s">
        <v>143</v>
      </c>
      <c r="E337" s="223" t="s">
        <v>430</v>
      </c>
      <c r="F337" s="224" t="s">
        <v>431</v>
      </c>
      <c r="G337" s="225" t="s">
        <v>171</v>
      </c>
      <c r="H337" s="226">
        <v>57.899999999999999</v>
      </c>
      <c r="I337" s="227"/>
      <c r="J337" s="228">
        <f>ROUND(I337*H337,2)</f>
        <v>0</v>
      </c>
      <c r="K337" s="224" t="s">
        <v>147</v>
      </c>
      <c r="L337" s="47"/>
      <c r="M337" s="229" t="s">
        <v>35</v>
      </c>
      <c r="N337" s="230" t="s">
        <v>51</v>
      </c>
      <c r="O337" s="87"/>
      <c r="P337" s="231">
        <f>O337*H337</f>
        <v>0</v>
      </c>
      <c r="Q337" s="231">
        <v>1.0000000000000001E-05</v>
      </c>
      <c r="R337" s="231">
        <f>Q337*H337</f>
        <v>0.00057899999999999998</v>
      </c>
      <c r="S337" s="231">
        <v>0</v>
      </c>
      <c r="T337" s="232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33" t="s">
        <v>148</v>
      </c>
      <c r="AT337" s="233" t="s">
        <v>143</v>
      </c>
      <c r="AU337" s="233" t="s">
        <v>90</v>
      </c>
      <c r="AY337" s="19" t="s">
        <v>141</v>
      </c>
      <c r="BE337" s="234">
        <f>IF(N337="základní",J337,0)</f>
        <v>0</v>
      </c>
      <c r="BF337" s="234">
        <f>IF(N337="snížená",J337,0)</f>
        <v>0</v>
      </c>
      <c r="BG337" s="234">
        <f>IF(N337="zákl. přenesená",J337,0)</f>
        <v>0</v>
      </c>
      <c r="BH337" s="234">
        <f>IF(N337="sníž. přenesená",J337,0)</f>
        <v>0</v>
      </c>
      <c r="BI337" s="234">
        <f>IF(N337="nulová",J337,0)</f>
        <v>0</v>
      </c>
      <c r="BJ337" s="19" t="s">
        <v>88</v>
      </c>
      <c r="BK337" s="234">
        <f>ROUND(I337*H337,2)</f>
        <v>0</v>
      </c>
      <c r="BL337" s="19" t="s">
        <v>148</v>
      </c>
      <c r="BM337" s="233" t="s">
        <v>432</v>
      </c>
    </row>
    <row r="338" s="2" customFormat="1">
      <c r="A338" s="41"/>
      <c r="B338" s="42"/>
      <c r="C338" s="43"/>
      <c r="D338" s="235" t="s">
        <v>150</v>
      </c>
      <c r="E338" s="43"/>
      <c r="F338" s="236" t="s">
        <v>433</v>
      </c>
      <c r="G338" s="43"/>
      <c r="H338" s="43"/>
      <c r="I338" s="140"/>
      <c r="J338" s="43"/>
      <c r="K338" s="43"/>
      <c r="L338" s="47"/>
      <c r="M338" s="237"/>
      <c r="N338" s="238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19" t="s">
        <v>150</v>
      </c>
      <c r="AU338" s="19" t="s">
        <v>90</v>
      </c>
    </row>
    <row r="339" s="13" customFormat="1">
      <c r="A339" s="13"/>
      <c r="B339" s="239"/>
      <c r="C339" s="240"/>
      <c r="D339" s="235" t="s">
        <v>152</v>
      </c>
      <c r="E339" s="241" t="s">
        <v>35</v>
      </c>
      <c r="F339" s="242" t="s">
        <v>153</v>
      </c>
      <c r="G339" s="240"/>
      <c r="H339" s="241" t="s">
        <v>35</v>
      </c>
      <c r="I339" s="243"/>
      <c r="J339" s="240"/>
      <c r="K339" s="240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152</v>
      </c>
      <c r="AU339" s="248" t="s">
        <v>90</v>
      </c>
      <c r="AV339" s="13" t="s">
        <v>88</v>
      </c>
      <c r="AW339" s="13" t="s">
        <v>41</v>
      </c>
      <c r="AX339" s="13" t="s">
        <v>80</v>
      </c>
      <c r="AY339" s="248" t="s">
        <v>141</v>
      </c>
    </row>
    <row r="340" s="14" customFormat="1">
      <c r="A340" s="14"/>
      <c r="B340" s="249"/>
      <c r="C340" s="250"/>
      <c r="D340" s="235" t="s">
        <v>152</v>
      </c>
      <c r="E340" s="251" t="s">
        <v>35</v>
      </c>
      <c r="F340" s="252" t="s">
        <v>434</v>
      </c>
      <c r="G340" s="250"/>
      <c r="H340" s="253">
        <v>56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152</v>
      </c>
      <c r="AU340" s="259" t="s">
        <v>90</v>
      </c>
      <c r="AV340" s="14" t="s">
        <v>90</v>
      </c>
      <c r="AW340" s="14" t="s">
        <v>41</v>
      </c>
      <c r="AX340" s="14" t="s">
        <v>80</v>
      </c>
      <c r="AY340" s="259" t="s">
        <v>141</v>
      </c>
    </row>
    <row r="341" s="14" customFormat="1">
      <c r="A341" s="14"/>
      <c r="B341" s="249"/>
      <c r="C341" s="250"/>
      <c r="D341" s="235" t="s">
        <v>152</v>
      </c>
      <c r="E341" s="251" t="s">
        <v>35</v>
      </c>
      <c r="F341" s="252" t="s">
        <v>435</v>
      </c>
      <c r="G341" s="250"/>
      <c r="H341" s="253">
        <v>1.8999999999999999</v>
      </c>
      <c r="I341" s="254"/>
      <c r="J341" s="250"/>
      <c r="K341" s="250"/>
      <c r="L341" s="255"/>
      <c r="M341" s="256"/>
      <c r="N341" s="257"/>
      <c r="O341" s="257"/>
      <c r="P341" s="257"/>
      <c r="Q341" s="257"/>
      <c r="R341" s="257"/>
      <c r="S341" s="257"/>
      <c r="T341" s="25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9" t="s">
        <v>152</v>
      </c>
      <c r="AU341" s="259" t="s">
        <v>90</v>
      </c>
      <c r="AV341" s="14" t="s">
        <v>90</v>
      </c>
      <c r="AW341" s="14" t="s">
        <v>41</v>
      </c>
      <c r="AX341" s="14" t="s">
        <v>80</v>
      </c>
      <c r="AY341" s="259" t="s">
        <v>141</v>
      </c>
    </row>
    <row r="342" s="15" customFormat="1">
      <c r="A342" s="15"/>
      <c r="B342" s="260"/>
      <c r="C342" s="261"/>
      <c r="D342" s="235" t="s">
        <v>152</v>
      </c>
      <c r="E342" s="262" t="s">
        <v>35</v>
      </c>
      <c r="F342" s="263" t="s">
        <v>168</v>
      </c>
      <c r="G342" s="261"/>
      <c r="H342" s="264">
        <v>57.899999999999999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0" t="s">
        <v>152</v>
      </c>
      <c r="AU342" s="270" t="s">
        <v>90</v>
      </c>
      <c r="AV342" s="15" t="s">
        <v>148</v>
      </c>
      <c r="AW342" s="15" t="s">
        <v>41</v>
      </c>
      <c r="AX342" s="15" t="s">
        <v>88</v>
      </c>
      <c r="AY342" s="270" t="s">
        <v>141</v>
      </c>
    </row>
    <row r="343" s="2" customFormat="1" ht="16.5" customHeight="1">
      <c r="A343" s="41"/>
      <c r="B343" s="42"/>
      <c r="C343" s="282" t="s">
        <v>436</v>
      </c>
      <c r="D343" s="282" t="s">
        <v>337</v>
      </c>
      <c r="E343" s="283" t="s">
        <v>437</v>
      </c>
      <c r="F343" s="284" t="s">
        <v>438</v>
      </c>
      <c r="G343" s="285" t="s">
        <v>171</v>
      </c>
      <c r="H343" s="286">
        <v>59.637</v>
      </c>
      <c r="I343" s="287"/>
      <c r="J343" s="288">
        <f>ROUND(I343*H343,2)</f>
        <v>0</v>
      </c>
      <c r="K343" s="284" t="s">
        <v>147</v>
      </c>
      <c r="L343" s="289"/>
      <c r="M343" s="290" t="s">
        <v>35</v>
      </c>
      <c r="N343" s="291" t="s">
        <v>51</v>
      </c>
      <c r="O343" s="87"/>
      <c r="P343" s="231">
        <f>O343*H343</f>
        <v>0</v>
      </c>
      <c r="Q343" s="231">
        <v>0.0020999999999999999</v>
      </c>
      <c r="R343" s="231">
        <f>Q343*H343</f>
        <v>0.12523769999999998</v>
      </c>
      <c r="S343" s="231">
        <v>0</v>
      </c>
      <c r="T343" s="232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33" t="s">
        <v>196</v>
      </c>
      <c r="AT343" s="233" t="s">
        <v>337</v>
      </c>
      <c r="AU343" s="233" t="s">
        <v>90</v>
      </c>
      <c r="AY343" s="19" t="s">
        <v>141</v>
      </c>
      <c r="BE343" s="234">
        <f>IF(N343="základní",J343,0)</f>
        <v>0</v>
      </c>
      <c r="BF343" s="234">
        <f>IF(N343="snížená",J343,0)</f>
        <v>0</v>
      </c>
      <c r="BG343" s="234">
        <f>IF(N343="zákl. přenesená",J343,0)</f>
        <v>0</v>
      </c>
      <c r="BH343" s="234">
        <f>IF(N343="sníž. přenesená",J343,0)</f>
        <v>0</v>
      </c>
      <c r="BI343" s="234">
        <f>IF(N343="nulová",J343,0)</f>
        <v>0</v>
      </c>
      <c r="BJ343" s="19" t="s">
        <v>88</v>
      </c>
      <c r="BK343" s="234">
        <f>ROUND(I343*H343,2)</f>
        <v>0</v>
      </c>
      <c r="BL343" s="19" t="s">
        <v>148</v>
      </c>
      <c r="BM343" s="233" t="s">
        <v>439</v>
      </c>
    </row>
    <row r="344" s="14" customFormat="1">
      <c r="A344" s="14"/>
      <c r="B344" s="249"/>
      <c r="C344" s="250"/>
      <c r="D344" s="235" t="s">
        <v>152</v>
      </c>
      <c r="E344" s="250"/>
      <c r="F344" s="252" t="s">
        <v>440</v>
      </c>
      <c r="G344" s="250"/>
      <c r="H344" s="253">
        <v>59.637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152</v>
      </c>
      <c r="AU344" s="259" t="s">
        <v>90</v>
      </c>
      <c r="AV344" s="14" t="s">
        <v>90</v>
      </c>
      <c r="AW344" s="14" t="s">
        <v>4</v>
      </c>
      <c r="AX344" s="14" t="s">
        <v>88</v>
      </c>
      <c r="AY344" s="259" t="s">
        <v>141</v>
      </c>
    </row>
    <row r="345" s="2" customFormat="1" ht="24" customHeight="1">
      <c r="A345" s="41"/>
      <c r="B345" s="42"/>
      <c r="C345" s="222" t="s">
        <v>441</v>
      </c>
      <c r="D345" s="222" t="s">
        <v>143</v>
      </c>
      <c r="E345" s="223" t="s">
        <v>442</v>
      </c>
      <c r="F345" s="224" t="s">
        <v>443</v>
      </c>
      <c r="G345" s="225" t="s">
        <v>171</v>
      </c>
      <c r="H345" s="226">
        <v>19</v>
      </c>
      <c r="I345" s="227"/>
      <c r="J345" s="228">
        <f>ROUND(I345*H345,2)</f>
        <v>0</v>
      </c>
      <c r="K345" s="224" t="s">
        <v>147</v>
      </c>
      <c r="L345" s="47"/>
      <c r="M345" s="229" t="s">
        <v>35</v>
      </c>
      <c r="N345" s="230" t="s">
        <v>51</v>
      </c>
      <c r="O345" s="87"/>
      <c r="P345" s="231">
        <f>O345*H345</f>
        <v>0</v>
      </c>
      <c r="Q345" s="231">
        <v>1.0000000000000001E-05</v>
      </c>
      <c r="R345" s="231">
        <f>Q345*H345</f>
        <v>0.00019000000000000001</v>
      </c>
      <c r="S345" s="231">
        <v>0</v>
      </c>
      <c r="T345" s="232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33" t="s">
        <v>148</v>
      </c>
      <c r="AT345" s="233" t="s">
        <v>143</v>
      </c>
      <c r="AU345" s="233" t="s">
        <v>90</v>
      </c>
      <c r="AY345" s="19" t="s">
        <v>141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9" t="s">
        <v>88</v>
      </c>
      <c r="BK345" s="234">
        <f>ROUND(I345*H345,2)</f>
        <v>0</v>
      </c>
      <c r="BL345" s="19" t="s">
        <v>148</v>
      </c>
      <c r="BM345" s="233" t="s">
        <v>444</v>
      </c>
    </row>
    <row r="346" s="2" customFormat="1">
      <c r="A346" s="41"/>
      <c r="B346" s="42"/>
      <c r="C346" s="43"/>
      <c r="D346" s="235" t="s">
        <v>150</v>
      </c>
      <c r="E346" s="43"/>
      <c r="F346" s="236" t="s">
        <v>433</v>
      </c>
      <c r="G346" s="43"/>
      <c r="H346" s="43"/>
      <c r="I346" s="140"/>
      <c r="J346" s="43"/>
      <c r="K346" s="43"/>
      <c r="L346" s="47"/>
      <c r="M346" s="237"/>
      <c r="N346" s="238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19" t="s">
        <v>150</v>
      </c>
      <c r="AU346" s="19" t="s">
        <v>90</v>
      </c>
    </row>
    <row r="347" s="13" customFormat="1">
      <c r="A347" s="13"/>
      <c r="B347" s="239"/>
      <c r="C347" s="240"/>
      <c r="D347" s="235" t="s">
        <v>152</v>
      </c>
      <c r="E347" s="241" t="s">
        <v>35</v>
      </c>
      <c r="F347" s="242" t="s">
        <v>153</v>
      </c>
      <c r="G347" s="240"/>
      <c r="H347" s="241" t="s">
        <v>35</v>
      </c>
      <c r="I347" s="243"/>
      <c r="J347" s="240"/>
      <c r="K347" s="240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152</v>
      </c>
      <c r="AU347" s="248" t="s">
        <v>90</v>
      </c>
      <c r="AV347" s="13" t="s">
        <v>88</v>
      </c>
      <c r="AW347" s="13" t="s">
        <v>41</v>
      </c>
      <c r="AX347" s="13" t="s">
        <v>80</v>
      </c>
      <c r="AY347" s="248" t="s">
        <v>141</v>
      </c>
    </row>
    <row r="348" s="14" customFormat="1">
      <c r="A348" s="14"/>
      <c r="B348" s="249"/>
      <c r="C348" s="250"/>
      <c r="D348" s="235" t="s">
        <v>152</v>
      </c>
      <c r="E348" s="251" t="s">
        <v>35</v>
      </c>
      <c r="F348" s="252" t="s">
        <v>285</v>
      </c>
      <c r="G348" s="250"/>
      <c r="H348" s="253">
        <v>19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152</v>
      </c>
      <c r="AU348" s="259" t="s">
        <v>90</v>
      </c>
      <c r="AV348" s="14" t="s">
        <v>90</v>
      </c>
      <c r="AW348" s="14" t="s">
        <v>41</v>
      </c>
      <c r="AX348" s="14" t="s">
        <v>88</v>
      </c>
      <c r="AY348" s="259" t="s">
        <v>141</v>
      </c>
    </row>
    <row r="349" s="2" customFormat="1" ht="16.5" customHeight="1">
      <c r="A349" s="41"/>
      <c r="B349" s="42"/>
      <c r="C349" s="282" t="s">
        <v>445</v>
      </c>
      <c r="D349" s="282" t="s">
        <v>337</v>
      </c>
      <c r="E349" s="283" t="s">
        <v>446</v>
      </c>
      <c r="F349" s="284" t="s">
        <v>447</v>
      </c>
      <c r="G349" s="285" t="s">
        <v>171</v>
      </c>
      <c r="H349" s="286">
        <v>19.57</v>
      </c>
      <c r="I349" s="287"/>
      <c r="J349" s="288">
        <f>ROUND(I349*H349,2)</f>
        <v>0</v>
      </c>
      <c r="K349" s="284" t="s">
        <v>147</v>
      </c>
      <c r="L349" s="289"/>
      <c r="M349" s="290" t="s">
        <v>35</v>
      </c>
      <c r="N349" s="291" t="s">
        <v>51</v>
      </c>
      <c r="O349" s="87"/>
      <c r="P349" s="231">
        <f>O349*H349</f>
        <v>0</v>
      </c>
      <c r="Q349" s="231">
        <v>0.0026700000000000001</v>
      </c>
      <c r="R349" s="231">
        <f>Q349*H349</f>
        <v>0.052251900000000004</v>
      </c>
      <c r="S349" s="231">
        <v>0</v>
      </c>
      <c r="T349" s="232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33" t="s">
        <v>196</v>
      </c>
      <c r="AT349" s="233" t="s">
        <v>337</v>
      </c>
      <c r="AU349" s="233" t="s">
        <v>90</v>
      </c>
      <c r="AY349" s="19" t="s">
        <v>141</v>
      </c>
      <c r="BE349" s="234">
        <f>IF(N349="základní",J349,0)</f>
        <v>0</v>
      </c>
      <c r="BF349" s="234">
        <f>IF(N349="snížená",J349,0)</f>
        <v>0</v>
      </c>
      <c r="BG349" s="234">
        <f>IF(N349="zákl. přenesená",J349,0)</f>
        <v>0</v>
      </c>
      <c r="BH349" s="234">
        <f>IF(N349="sníž. přenesená",J349,0)</f>
        <v>0</v>
      </c>
      <c r="BI349" s="234">
        <f>IF(N349="nulová",J349,0)</f>
        <v>0</v>
      </c>
      <c r="BJ349" s="19" t="s">
        <v>88</v>
      </c>
      <c r="BK349" s="234">
        <f>ROUND(I349*H349,2)</f>
        <v>0</v>
      </c>
      <c r="BL349" s="19" t="s">
        <v>148</v>
      </c>
      <c r="BM349" s="233" t="s">
        <v>448</v>
      </c>
    </row>
    <row r="350" s="14" customFormat="1">
      <c r="A350" s="14"/>
      <c r="B350" s="249"/>
      <c r="C350" s="250"/>
      <c r="D350" s="235" t="s">
        <v>152</v>
      </c>
      <c r="E350" s="250"/>
      <c r="F350" s="252" t="s">
        <v>449</v>
      </c>
      <c r="G350" s="250"/>
      <c r="H350" s="253">
        <v>19.57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152</v>
      </c>
      <c r="AU350" s="259" t="s">
        <v>90</v>
      </c>
      <c r="AV350" s="14" t="s">
        <v>90</v>
      </c>
      <c r="AW350" s="14" t="s">
        <v>4</v>
      </c>
      <c r="AX350" s="14" t="s">
        <v>88</v>
      </c>
      <c r="AY350" s="259" t="s">
        <v>141</v>
      </c>
    </row>
    <row r="351" s="2" customFormat="1" ht="24" customHeight="1">
      <c r="A351" s="41"/>
      <c r="B351" s="42"/>
      <c r="C351" s="222" t="s">
        <v>450</v>
      </c>
      <c r="D351" s="222" t="s">
        <v>143</v>
      </c>
      <c r="E351" s="223" t="s">
        <v>451</v>
      </c>
      <c r="F351" s="224" t="s">
        <v>452</v>
      </c>
      <c r="G351" s="225" t="s">
        <v>365</v>
      </c>
      <c r="H351" s="226">
        <v>15</v>
      </c>
      <c r="I351" s="227"/>
      <c r="J351" s="228">
        <f>ROUND(I351*H351,2)</f>
        <v>0</v>
      </c>
      <c r="K351" s="224" t="s">
        <v>147</v>
      </c>
      <c r="L351" s="47"/>
      <c r="M351" s="229" t="s">
        <v>35</v>
      </c>
      <c r="N351" s="230" t="s">
        <v>51</v>
      </c>
      <c r="O351" s="87"/>
      <c r="P351" s="231">
        <f>O351*H351</f>
        <v>0</v>
      </c>
      <c r="Q351" s="231">
        <v>0</v>
      </c>
      <c r="R351" s="231">
        <f>Q351*H351</f>
        <v>0</v>
      </c>
      <c r="S351" s="231">
        <v>0</v>
      </c>
      <c r="T351" s="232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33" t="s">
        <v>148</v>
      </c>
      <c r="AT351" s="233" t="s">
        <v>143</v>
      </c>
      <c r="AU351" s="233" t="s">
        <v>90</v>
      </c>
      <c r="AY351" s="19" t="s">
        <v>141</v>
      </c>
      <c r="BE351" s="234">
        <f>IF(N351="základní",J351,0)</f>
        <v>0</v>
      </c>
      <c r="BF351" s="234">
        <f>IF(N351="snížená",J351,0)</f>
        <v>0</v>
      </c>
      <c r="BG351" s="234">
        <f>IF(N351="zákl. přenesená",J351,0)</f>
        <v>0</v>
      </c>
      <c r="BH351" s="234">
        <f>IF(N351="sníž. přenesená",J351,0)</f>
        <v>0</v>
      </c>
      <c r="BI351" s="234">
        <f>IF(N351="nulová",J351,0)</f>
        <v>0</v>
      </c>
      <c r="BJ351" s="19" t="s">
        <v>88</v>
      </c>
      <c r="BK351" s="234">
        <f>ROUND(I351*H351,2)</f>
        <v>0</v>
      </c>
      <c r="BL351" s="19" t="s">
        <v>148</v>
      </c>
      <c r="BM351" s="233" t="s">
        <v>453</v>
      </c>
    </row>
    <row r="352" s="2" customFormat="1">
      <c r="A352" s="41"/>
      <c r="B352" s="42"/>
      <c r="C352" s="43"/>
      <c r="D352" s="235" t="s">
        <v>150</v>
      </c>
      <c r="E352" s="43"/>
      <c r="F352" s="236" t="s">
        <v>454</v>
      </c>
      <c r="G352" s="43"/>
      <c r="H352" s="43"/>
      <c r="I352" s="140"/>
      <c r="J352" s="43"/>
      <c r="K352" s="43"/>
      <c r="L352" s="47"/>
      <c r="M352" s="237"/>
      <c r="N352" s="238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19" t="s">
        <v>150</v>
      </c>
      <c r="AU352" s="19" t="s">
        <v>90</v>
      </c>
    </row>
    <row r="353" s="13" customFormat="1">
      <c r="A353" s="13"/>
      <c r="B353" s="239"/>
      <c r="C353" s="240"/>
      <c r="D353" s="235" t="s">
        <v>152</v>
      </c>
      <c r="E353" s="241" t="s">
        <v>35</v>
      </c>
      <c r="F353" s="242" t="s">
        <v>153</v>
      </c>
      <c r="G353" s="240"/>
      <c r="H353" s="241" t="s">
        <v>35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152</v>
      </c>
      <c r="AU353" s="248" t="s">
        <v>90</v>
      </c>
      <c r="AV353" s="13" t="s">
        <v>88</v>
      </c>
      <c r="AW353" s="13" t="s">
        <v>41</v>
      </c>
      <c r="AX353" s="13" t="s">
        <v>80</v>
      </c>
      <c r="AY353" s="248" t="s">
        <v>141</v>
      </c>
    </row>
    <row r="354" s="13" customFormat="1">
      <c r="A354" s="13"/>
      <c r="B354" s="239"/>
      <c r="C354" s="240"/>
      <c r="D354" s="235" t="s">
        <v>152</v>
      </c>
      <c r="E354" s="241" t="s">
        <v>35</v>
      </c>
      <c r="F354" s="242" t="s">
        <v>455</v>
      </c>
      <c r="G354" s="240"/>
      <c r="H354" s="241" t="s">
        <v>35</v>
      </c>
      <c r="I354" s="243"/>
      <c r="J354" s="240"/>
      <c r="K354" s="240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152</v>
      </c>
      <c r="AU354" s="248" t="s">
        <v>90</v>
      </c>
      <c r="AV354" s="13" t="s">
        <v>88</v>
      </c>
      <c r="AW354" s="13" t="s">
        <v>41</v>
      </c>
      <c r="AX354" s="13" t="s">
        <v>80</v>
      </c>
      <c r="AY354" s="248" t="s">
        <v>141</v>
      </c>
    </row>
    <row r="355" s="14" customFormat="1">
      <c r="A355" s="14"/>
      <c r="B355" s="249"/>
      <c r="C355" s="250"/>
      <c r="D355" s="235" t="s">
        <v>152</v>
      </c>
      <c r="E355" s="251" t="s">
        <v>35</v>
      </c>
      <c r="F355" s="252" t="s">
        <v>189</v>
      </c>
      <c r="G355" s="250"/>
      <c r="H355" s="253">
        <v>7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152</v>
      </c>
      <c r="AU355" s="259" t="s">
        <v>90</v>
      </c>
      <c r="AV355" s="14" t="s">
        <v>90</v>
      </c>
      <c r="AW355" s="14" t="s">
        <v>41</v>
      </c>
      <c r="AX355" s="14" t="s">
        <v>80</v>
      </c>
      <c r="AY355" s="259" t="s">
        <v>141</v>
      </c>
    </row>
    <row r="356" s="13" customFormat="1">
      <c r="A356" s="13"/>
      <c r="B356" s="239"/>
      <c r="C356" s="240"/>
      <c r="D356" s="235" t="s">
        <v>152</v>
      </c>
      <c r="E356" s="241" t="s">
        <v>35</v>
      </c>
      <c r="F356" s="242" t="s">
        <v>456</v>
      </c>
      <c r="G356" s="240"/>
      <c r="H356" s="241" t="s">
        <v>35</v>
      </c>
      <c r="I356" s="243"/>
      <c r="J356" s="240"/>
      <c r="K356" s="240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152</v>
      </c>
      <c r="AU356" s="248" t="s">
        <v>90</v>
      </c>
      <c r="AV356" s="13" t="s">
        <v>88</v>
      </c>
      <c r="AW356" s="13" t="s">
        <v>41</v>
      </c>
      <c r="AX356" s="13" t="s">
        <v>80</v>
      </c>
      <c r="AY356" s="248" t="s">
        <v>141</v>
      </c>
    </row>
    <row r="357" s="14" customFormat="1">
      <c r="A357" s="14"/>
      <c r="B357" s="249"/>
      <c r="C357" s="250"/>
      <c r="D357" s="235" t="s">
        <v>152</v>
      </c>
      <c r="E357" s="251" t="s">
        <v>35</v>
      </c>
      <c r="F357" s="252" t="s">
        <v>189</v>
      </c>
      <c r="G357" s="250"/>
      <c r="H357" s="253">
        <v>7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152</v>
      </c>
      <c r="AU357" s="259" t="s">
        <v>90</v>
      </c>
      <c r="AV357" s="14" t="s">
        <v>90</v>
      </c>
      <c r="AW357" s="14" t="s">
        <v>41</v>
      </c>
      <c r="AX357" s="14" t="s">
        <v>80</v>
      </c>
      <c r="AY357" s="259" t="s">
        <v>141</v>
      </c>
    </row>
    <row r="358" s="13" customFormat="1">
      <c r="A358" s="13"/>
      <c r="B358" s="239"/>
      <c r="C358" s="240"/>
      <c r="D358" s="235" t="s">
        <v>152</v>
      </c>
      <c r="E358" s="241" t="s">
        <v>35</v>
      </c>
      <c r="F358" s="242" t="s">
        <v>457</v>
      </c>
      <c r="G358" s="240"/>
      <c r="H358" s="241" t="s">
        <v>35</v>
      </c>
      <c r="I358" s="243"/>
      <c r="J358" s="240"/>
      <c r="K358" s="240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152</v>
      </c>
      <c r="AU358" s="248" t="s">
        <v>90</v>
      </c>
      <c r="AV358" s="13" t="s">
        <v>88</v>
      </c>
      <c r="AW358" s="13" t="s">
        <v>41</v>
      </c>
      <c r="AX358" s="13" t="s">
        <v>80</v>
      </c>
      <c r="AY358" s="248" t="s">
        <v>141</v>
      </c>
    </row>
    <row r="359" s="14" customFormat="1">
      <c r="A359" s="14"/>
      <c r="B359" s="249"/>
      <c r="C359" s="250"/>
      <c r="D359" s="235" t="s">
        <v>152</v>
      </c>
      <c r="E359" s="251" t="s">
        <v>35</v>
      </c>
      <c r="F359" s="252" t="s">
        <v>88</v>
      </c>
      <c r="G359" s="250"/>
      <c r="H359" s="253">
        <v>1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152</v>
      </c>
      <c r="AU359" s="259" t="s">
        <v>90</v>
      </c>
      <c r="AV359" s="14" t="s">
        <v>90</v>
      </c>
      <c r="AW359" s="14" t="s">
        <v>41</v>
      </c>
      <c r="AX359" s="14" t="s">
        <v>80</v>
      </c>
      <c r="AY359" s="259" t="s">
        <v>141</v>
      </c>
    </row>
    <row r="360" s="15" customFormat="1">
      <c r="A360" s="15"/>
      <c r="B360" s="260"/>
      <c r="C360" s="261"/>
      <c r="D360" s="235" t="s">
        <v>152</v>
      </c>
      <c r="E360" s="262" t="s">
        <v>35</v>
      </c>
      <c r="F360" s="263" t="s">
        <v>168</v>
      </c>
      <c r="G360" s="261"/>
      <c r="H360" s="264">
        <v>15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0" t="s">
        <v>152</v>
      </c>
      <c r="AU360" s="270" t="s">
        <v>90</v>
      </c>
      <c r="AV360" s="15" t="s">
        <v>148</v>
      </c>
      <c r="AW360" s="15" t="s">
        <v>41</v>
      </c>
      <c r="AX360" s="15" t="s">
        <v>88</v>
      </c>
      <c r="AY360" s="270" t="s">
        <v>141</v>
      </c>
    </row>
    <row r="361" s="2" customFormat="1" ht="16.5" customHeight="1">
      <c r="A361" s="41"/>
      <c r="B361" s="42"/>
      <c r="C361" s="282" t="s">
        <v>458</v>
      </c>
      <c r="D361" s="282" t="s">
        <v>337</v>
      </c>
      <c r="E361" s="283" t="s">
        <v>459</v>
      </c>
      <c r="F361" s="284" t="s">
        <v>460</v>
      </c>
      <c r="G361" s="285" t="s">
        <v>365</v>
      </c>
      <c r="H361" s="286">
        <v>7</v>
      </c>
      <c r="I361" s="287"/>
      <c r="J361" s="288">
        <f>ROUND(I361*H361,2)</f>
        <v>0</v>
      </c>
      <c r="K361" s="284" t="s">
        <v>35</v>
      </c>
      <c r="L361" s="289"/>
      <c r="M361" s="290" t="s">
        <v>35</v>
      </c>
      <c r="N361" s="291" t="s">
        <v>51</v>
      </c>
      <c r="O361" s="87"/>
      <c r="P361" s="231">
        <f>O361*H361</f>
        <v>0</v>
      </c>
      <c r="Q361" s="231">
        <v>0</v>
      </c>
      <c r="R361" s="231">
        <f>Q361*H361</f>
        <v>0</v>
      </c>
      <c r="S361" s="231">
        <v>0</v>
      </c>
      <c r="T361" s="232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33" t="s">
        <v>196</v>
      </c>
      <c r="AT361" s="233" t="s">
        <v>337</v>
      </c>
      <c r="AU361" s="233" t="s">
        <v>90</v>
      </c>
      <c r="AY361" s="19" t="s">
        <v>141</v>
      </c>
      <c r="BE361" s="234">
        <f>IF(N361="základní",J361,0)</f>
        <v>0</v>
      </c>
      <c r="BF361" s="234">
        <f>IF(N361="snížená",J361,0)</f>
        <v>0</v>
      </c>
      <c r="BG361" s="234">
        <f>IF(N361="zákl. přenesená",J361,0)</f>
        <v>0</v>
      </c>
      <c r="BH361" s="234">
        <f>IF(N361="sníž. přenesená",J361,0)</f>
        <v>0</v>
      </c>
      <c r="BI361" s="234">
        <f>IF(N361="nulová",J361,0)</f>
        <v>0</v>
      </c>
      <c r="BJ361" s="19" t="s">
        <v>88</v>
      </c>
      <c r="BK361" s="234">
        <f>ROUND(I361*H361,2)</f>
        <v>0</v>
      </c>
      <c r="BL361" s="19" t="s">
        <v>148</v>
      </c>
      <c r="BM361" s="233" t="s">
        <v>461</v>
      </c>
    </row>
    <row r="362" s="14" customFormat="1">
      <c r="A362" s="14"/>
      <c r="B362" s="249"/>
      <c r="C362" s="250"/>
      <c r="D362" s="235" t="s">
        <v>152</v>
      </c>
      <c r="E362" s="251" t="s">
        <v>35</v>
      </c>
      <c r="F362" s="252" t="s">
        <v>189</v>
      </c>
      <c r="G362" s="250"/>
      <c r="H362" s="253">
        <v>7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152</v>
      </c>
      <c r="AU362" s="259" t="s">
        <v>90</v>
      </c>
      <c r="AV362" s="14" t="s">
        <v>90</v>
      </c>
      <c r="AW362" s="14" t="s">
        <v>41</v>
      </c>
      <c r="AX362" s="14" t="s">
        <v>88</v>
      </c>
      <c r="AY362" s="259" t="s">
        <v>141</v>
      </c>
    </row>
    <row r="363" s="2" customFormat="1" ht="16.5" customHeight="1">
      <c r="A363" s="41"/>
      <c r="B363" s="42"/>
      <c r="C363" s="282" t="s">
        <v>462</v>
      </c>
      <c r="D363" s="282" t="s">
        <v>337</v>
      </c>
      <c r="E363" s="283" t="s">
        <v>463</v>
      </c>
      <c r="F363" s="284" t="s">
        <v>464</v>
      </c>
      <c r="G363" s="285" t="s">
        <v>365</v>
      </c>
      <c r="H363" s="286">
        <v>1</v>
      </c>
      <c r="I363" s="287"/>
      <c r="J363" s="288">
        <f>ROUND(I363*H363,2)</f>
        <v>0</v>
      </c>
      <c r="K363" s="284" t="s">
        <v>35</v>
      </c>
      <c r="L363" s="289"/>
      <c r="M363" s="290" t="s">
        <v>35</v>
      </c>
      <c r="N363" s="291" t="s">
        <v>51</v>
      </c>
      <c r="O363" s="87"/>
      <c r="P363" s="231">
        <f>O363*H363</f>
        <v>0</v>
      </c>
      <c r="Q363" s="231">
        <v>0</v>
      </c>
      <c r="R363" s="231">
        <f>Q363*H363</f>
        <v>0</v>
      </c>
      <c r="S363" s="231">
        <v>0</v>
      </c>
      <c r="T363" s="232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33" t="s">
        <v>196</v>
      </c>
      <c r="AT363" s="233" t="s">
        <v>337</v>
      </c>
      <c r="AU363" s="233" t="s">
        <v>90</v>
      </c>
      <c r="AY363" s="19" t="s">
        <v>141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9" t="s">
        <v>88</v>
      </c>
      <c r="BK363" s="234">
        <f>ROUND(I363*H363,2)</f>
        <v>0</v>
      </c>
      <c r="BL363" s="19" t="s">
        <v>148</v>
      </c>
      <c r="BM363" s="233" t="s">
        <v>465</v>
      </c>
    </row>
    <row r="364" s="14" customFormat="1">
      <c r="A364" s="14"/>
      <c r="B364" s="249"/>
      <c r="C364" s="250"/>
      <c r="D364" s="235" t="s">
        <v>152</v>
      </c>
      <c r="E364" s="251" t="s">
        <v>35</v>
      </c>
      <c r="F364" s="252" t="s">
        <v>88</v>
      </c>
      <c r="G364" s="250"/>
      <c r="H364" s="253">
        <v>1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152</v>
      </c>
      <c r="AU364" s="259" t="s">
        <v>90</v>
      </c>
      <c r="AV364" s="14" t="s">
        <v>90</v>
      </c>
      <c r="AW364" s="14" t="s">
        <v>41</v>
      </c>
      <c r="AX364" s="14" t="s">
        <v>88</v>
      </c>
      <c r="AY364" s="259" t="s">
        <v>141</v>
      </c>
    </row>
    <row r="365" s="2" customFormat="1" ht="16.5" customHeight="1">
      <c r="A365" s="41"/>
      <c r="B365" s="42"/>
      <c r="C365" s="282" t="s">
        <v>466</v>
      </c>
      <c r="D365" s="282" t="s">
        <v>337</v>
      </c>
      <c r="E365" s="283" t="s">
        <v>467</v>
      </c>
      <c r="F365" s="284" t="s">
        <v>468</v>
      </c>
      <c r="G365" s="285" t="s">
        <v>365</v>
      </c>
      <c r="H365" s="286">
        <v>7</v>
      </c>
      <c r="I365" s="287"/>
      <c r="J365" s="288">
        <f>ROUND(I365*H365,2)</f>
        <v>0</v>
      </c>
      <c r="K365" s="284" t="s">
        <v>35</v>
      </c>
      <c r="L365" s="289"/>
      <c r="M365" s="290" t="s">
        <v>35</v>
      </c>
      <c r="N365" s="291" t="s">
        <v>51</v>
      </c>
      <c r="O365" s="87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33" t="s">
        <v>196</v>
      </c>
      <c r="AT365" s="233" t="s">
        <v>337</v>
      </c>
      <c r="AU365" s="233" t="s">
        <v>90</v>
      </c>
      <c r="AY365" s="19" t="s">
        <v>141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9" t="s">
        <v>88</v>
      </c>
      <c r="BK365" s="234">
        <f>ROUND(I365*H365,2)</f>
        <v>0</v>
      </c>
      <c r="BL365" s="19" t="s">
        <v>148</v>
      </c>
      <c r="BM365" s="233" t="s">
        <v>469</v>
      </c>
    </row>
    <row r="366" s="14" customFormat="1">
      <c r="A366" s="14"/>
      <c r="B366" s="249"/>
      <c r="C366" s="250"/>
      <c r="D366" s="235" t="s">
        <v>152</v>
      </c>
      <c r="E366" s="251" t="s">
        <v>35</v>
      </c>
      <c r="F366" s="252" t="s">
        <v>189</v>
      </c>
      <c r="G366" s="250"/>
      <c r="H366" s="253">
        <v>7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152</v>
      </c>
      <c r="AU366" s="259" t="s">
        <v>90</v>
      </c>
      <c r="AV366" s="14" t="s">
        <v>90</v>
      </c>
      <c r="AW366" s="14" t="s">
        <v>41</v>
      </c>
      <c r="AX366" s="14" t="s">
        <v>88</v>
      </c>
      <c r="AY366" s="259" t="s">
        <v>141</v>
      </c>
    </row>
    <row r="367" s="2" customFormat="1" ht="24" customHeight="1">
      <c r="A367" s="41"/>
      <c r="B367" s="42"/>
      <c r="C367" s="222" t="s">
        <v>470</v>
      </c>
      <c r="D367" s="222" t="s">
        <v>143</v>
      </c>
      <c r="E367" s="223" t="s">
        <v>471</v>
      </c>
      <c r="F367" s="224" t="s">
        <v>472</v>
      </c>
      <c r="G367" s="225" t="s">
        <v>365</v>
      </c>
      <c r="H367" s="226">
        <v>8</v>
      </c>
      <c r="I367" s="227"/>
      <c r="J367" s="228">
        <f>ROUND(I367*H367,2)</f>
        <v>0</v>
      </c>
      <c r="K367" s="224" t="s">
        <v>147</v>
      </c>
      <c r="L367" s="47"/>
      <c r="M367" s="229" t="s">
        <v>35</v>
      </c>
      <c r="N367" s="230" t="s">
        <v>51</v>
      </c>
      <c r="O367" s="87"/>
      <c r="P367" s="231">
        <f>O367*H367</f>
        <v>0</v>
      </c>
      <c r="Q367" s="231">
        <v>0</v>
      </c>
      <c r="R367" s="231">
        <f>Q367*H367</f>
        <v>0</v>
      </c>
      <c r="S367" s="231">
        <v>0</v>
      </c>
      <c r="T367" s="232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33" t="s">
        <v>148</v>
      </c>
      <c r="AT367" s="233" t="s">
        <v>143</v>
      </c>
      <c r="AU367" s="233" t="s">
        <v>90</v>
      </c>
      <c r="AY367" s="19" t="s">
        <v>141</v>
      </c>
      <c r="BE367" s="234">
        <f>IF(N367="základní",J367,0)</f>
        <v>0</v>
      </c>
      <c r="BF367" s="234">
        <f>IF(N367="snížená",J367,0)</f>
        <v>0</v>
      </c>
      <c r="BG367" s="234">
        <f>IF(N367="zákl. přenesená",J367,0)</f>
        <v>0</v>
      </c>
      <c r="BH367" s="234">
        <f>IF(N367="sníž. přenesená",J367,0)</f>
        <v>0</v>
      </c>
      <c r="BI367" s="234">
        <f>IF(N367="nulová",J367,0)</f>
        <v>0</v>
      </c>
      <c r="BJ367" s="19" t="s">
        <v>88</v>
      </c>
      <c r="BK367" s="234">
        <f>ROUND(I367*H367,2)</f>
        <v>0</v>
      </c>
      <c r="BL367" s="19" t="s">
        <v>148</v>
      </c>
      <c r="BM367" s="233" t="s">
        <v>473</v>
      </c>
    </row>
    <row r="368" s="2" customFormat="1">
      <c r="A368" s="41"/>
      <c r="B368" s="42"/>
      <c r="C368" s="43"/>
      <c r="D368" s="235" t="s">
        <v>150</v>
      </c>
      <c r="E368" s="43"/>
      <c r="F368" s="236" t="s">
        <v>454</v>
      </c>
      <c r="G368" s="43"/>
      <c r="H368" s="43"/>
      <c r="I368" s="140"/>
      <c r="J368" s="43"/>
      <c r="K368" s="43"/>
      <c r="L368" s="47"/>
      <c r="M368" s="237"/>
      <c r="N368" s="238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19" t="s">
        <v>150</v>
      </c>
      <c r="AU368" s="19" t="s">
        <v>90</v>
      </c>
    </row>
    <row r="369" s="13" customFormat="1">
      <c r="A369" s="13"/>
      <c r="B369" s="239"/>
      <c r="C369" s="240"/>
      <c r="D369" s="235" t="s">
        <v>152</v>
      </c>
      <c r="E369" s="241" t="s">
        <v>35</v>
      </c>
      <c r="F369" s="242" t="s">
        <v>153</v>
      </c>
      <c r="G369" s="240"/>
      <c r="H369" s="241" t="s">
        <v>35</v>
      </c>
      <c r="I369" s="243"/>
      <c r="J369" s="240"/>
      <c r="K369" s="240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152</v>
      </c>
      <c r="AU369" s="248" t="s">
        <v>90</v>
      </c>
      <c r="AV369" s="13" t="s">
        <v>88</v>
      </c>
      <c r="AW369" s="13" t="s">
        <v>41</v>
      </c>
      <c r="AX369" s="13" t="s">
        <v>80</v>
      </c>
      <c r="AY369" s="248" t="s">
        <v>141</v>
      </c>
    </row>
    <row r="370" s="14" customFormat="1">
      <c r="A370" s="14"/>
      <c r="B370" s="249"/>
      <c r="C370" s="250"/>
      <c r="D370" s="235" t="s">
        <v>152</v>
      </c>
      <c r="E370" s="251" t="s">
        <v>35</v>
      </c>
      <c r="F370" s="252" t="s">
        <v>196</v>
      </c>
      <c r="G370" s="250"/>
      <c r="H370" s="253">
        <v>8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152</v>
      </c>
      <c r="AU370" s="259" t="s">
        <v>90</v>
      </c>
      <c r="AV370" s="14" t="s">
        <v>90</v>
      </c>
      <c r="AW370" s="14" t="s">
        <v>41</v>
      </c>
      <c r="AX370" s="14" t="s">
        <v>88</v>
      </c>
      <c r="AY370" s="259" t="s">
        <v>141</v>
      </c>
    </row>
    <row r="371" s="2" customFormat="1" ht="16.5" customHeight="1">
      <c r="A371" s="41"/>
      <c r="B371" s="42"/>
      <c r="C371" s="282" t="s">
        <v>474</v>
      </c>
      <c r="D371" s="282" t="s">
        <v>337</v>
      </c>
      <c r="E371" s="283" t="s">
        <v>475</v>
      </c>
      <c r="F371" s="284" t="s">
        <v>476</v>
      </c>
      <c r="G371" s="285" t="s">
        <v>365</v>
      </c>
      <c r="H371" s="286">
        <v>8</v>
      </c>
      <c r="I371" s="287"/>
      <c r="J371" s="288">
        <f>ROUND(I371*H371,2)</f>
        <v>0</v>
      </c>
      <c r="K371" s="284" t="s">
        <v>147</v>
      </c>
      <c r="L371" s="289"/>
      <c r="M371" s="290" t="s">
        <v>35</v>
      </c>
      <c r="N371" s="291" t="s">
        <v>51</v>
      </c>
      <c r="O371" s="87"/>
      <c r="P371" s="231">
        <f>O371*H371</f>
        <v>0</v>
      </c>
      <c r="Q371" s="231">
        <v>5.0000000000000002E-05</v>
      </c>
      <c r="R371" s="231">
        <f>Q371*H371</f>
        <v>0.00040000000000000002</v>
      </c>
      <c r="S371" s="231">
        <v>0</v>
      </c>
      <c r="T371" s="232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33" t="s">
        <v>196</v>
      </c>
      <c r="AT371" s="233" t="s">
        <v>337</v>
      </c>
      <c r="AU371" s="233" t="s">
        <v>90</v>
      </c>
      <c r="AY371" s="19" t="s">
        <v>141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9" t="s">
        <v>88</v>
      </c>
      <c r="BK371" s="234">
        <f>ROUND(I371*H371,2)</f>
        <v>0</v>
      </c>
      <c r="BL371" s="19" t="s">
        <v>148</v>
      </c>
      <c r="BM371" s="233" t="s">
        <v>477</v>
      </c>
    </row>
    <row r="372" s="2" customFormat="1" ht="16.5" customHeight="1">
      <c r="A372" s="41"/>
      <c r="B372" s="42"/>
      <c r="C372" s="222" t="s">
        <v>478</v>
      </c>
      <c r="D372" s="222" t="s">
        <v>143</v>
      </c>
      <c r="E372" s="223" t="s">
        <v>479</v>
      </c>
      <c r="F372" s="224" t="s">
        <v>480</v>
      </c>
      <c r="G372" s="225" t="s">
        <v>365</v>
      </c>
      <c r="H372" s="226">
        <v>7</v>
      </c>
      <c r="I372" s="227"/>
      <c r="J372" s="228">
        <f>ROUND(I372*H372,2)</f>
        <v>0</v>
      </c>
      <c r="K372" s="224" t="s">
        <v>147</v>
      </c>
      <c r="L372" s="47"/>
      <c r="M372" s="229" t="s">
        <v>35</v>
      </c>
      <c r="N372" s="230" t="s">
        <v>51</v>
      </c>
      <c r="O372" s="87"/>
      <c r="P372" s="231">
        <f>O372*H372</f>
        <v>0</v>
      </c>
      <c r="Q372" s="231">
        <v>0.00059999999999999995</v>
      </c>
      <c r="R372" s="231">
        <f>Q372*H372</f>
        <v>0.0041999999999999997</v>
      </c>
      <c r="S372" s="231">
        <v>0</v>
      </c>
      <c r="T372" s="232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33" t="s">
        <v>148</v>
      </c>
      <c r="AT372" s="233" t="s">
        <v>143</v>
      </c>
      <c r="AU372" s="233" t="s">
        <v>90</v>
      </c>
      <c r="AY372" s="19" t="s">
        <v>141</v>
      </c>
      <c r="BE372" s="234">
        <f>IF(N372="základní",J372,0)</f>
        <v>0</v>
      </c>
      <c r="BF372" s="234">
        <f>IF(N372="snížená",J372,0)</f>
        <v>0</v>
      </c>
      <c r="BG372" s="234">
        <f>IF(N372="zákl. přenesená",J372,0)</f>
        <v>0</v>
      </c>
      <c r="BH372" s="234">
        <f>IF(N372="sníž. přenesená",J372,0)</f>
        <v>0</v>
      </c>
      <c r="BI372" s="234">
        <f>IF(N372="nulová",J372,0)</f>
        <v>0</v>
      </c>
      <c r="BJ372" s="19" t="s">
        <v>88</v>
      </c>
      <c r="BK372" s="234">
        <f>ROUND(I372*H372,2)</f>
        <v>0</v>
      </c>
      <c r="BL372" s="19" t="s">
        <v>148</v>
      </c>
      <c r="BM372" s="233" t="s">
        <v>481</v>
      </c>
    </row>
    <row r="373" s="2" customFormat="1">
      <c r="A373" s="41"/>
      <c r="B373" s="42"/>
      <c r="C373" s="43"/>
      <c r="D373" s="235" t="s">
        <v>150</v>
      </c>
      <c r="E373" s="43"/>
      <c r="F373" s="236" t="s">
        <v>482</v>
      </c>
      <c r="G373" s="43"/>
      <c r="H373" s="43"/>
      <c r="I373" s="140"/>
      <c r="J373" s="43"/>
      <c r="K373" s="43"/>
      <c r="L373" s="47"/>
      <c r="M373" s="237"/>
      <c r="N373" s="238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19" t="s">
        <v>150</v>
      </c>
      <c r="AU373" s="19" t="s">
        <v>90</v>
      </c>
    </row>
    <row r="374" s="13" customFormat="1">
      <c r="A374" s="13"/>
      <c r="B374" s="239"/>
      <c r="C374" s="240"/>
      <c r="D374" s="235" t="s">
        <v>152</v>
      </c>
      <c r="E374" s="241" t="s">
        <v>35</v>
      </c>
      <c r="F374" s="242" t="s">
        <v>153</v>
      </c>
      <c r="G374" s="240"/>
      <c r="H374" s="241" t="s">
        <v>35</v>
      </c>
      <c r="I374" s="243"/>
      <c r="J374" s="240"/>
      <c r="K374" s="240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152</v>
      </c>
      <c r="AU374" s="248" t="s">
        <v>90</v>
      </c>
      <c r="AV374" s="13" t="s">
        <v>88</v>
      </c>
      <c r="AW374" s="13" t="s">
        <v>41</v>
      </c>
      <c r="AX374" s="13" t="s">
        <v>80</v>
      </c>
      <c r="AY374" s="248" t="s">
        <v>141</v>
      </c>
    </row>
    <row r="375" s="14" customFormat="1">
      <c r="A375" s="14"/>
      <c r="B375" s="249"/>
      <c r="C375" s="250"/>
      <c r="D375" s="235" t="s">
        <v>152</v>
      </c>
      <c r="E375" s="251" t="s">
        <v>35</v>
      </c>
      <c r="F375" s="252" t="s">
        <v>189</v>
      </c>
      <c r="G375" s="250"/>
      <c r="H375" s="253">
        <v>7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152</v>
      </c>
      <c r="AU375" s="259" t="s">
        <v>90</v>
      </c>
      <c r="AV375" s="14" t="s">
        <v>90</v>
      </c>
      <c r="AW375" s="14" t="s">
        <v>41</v>
      </c>
      <c r="AX375" s="14" t="s">
        <v>88</v>
      </c>
      <c r="AY375" s="259" t="s">
        <v>141</v>
      </c>
    </row>
    <row r="376" s="2" customFormat="1" ht="16.5" customHeight="1">
      <c r="A376" s="41"/>
      <c r="B376" s="42"/>
      <c r="C376" s="282" t="s">
        <v>483</v>
      </c>
      <c r="D376" s="282" t="s">
        <v>337</v>
      </c>
      <c r="E376" s="283" t="s">
        <v>484</v>
      </c>
      <c r="F376" s="284" t="s">
        <v>485</v>
      </c>
      <c r="G376" s="285" t="s">
        <v>365</v>
      </c>
      <c r="H376" s="286">
        <v>7</v>
      </c>
      <c r="I376" s="287"/>
      <c r="J376" s="288">
        <f>ROUND(I376*H376,2)</f>
        <v>0</v>
      </c>
      <c r="K376" s="284" t="s">
        <v>35</v>
      </c>
      <c r="L376" s="289"/>
      <c r="M376" s="290" t="s">
        <v>35</v>
      </c>
      <c r="N376" s="291" t="s">
        <v>51</v>
      </c>
      <c r="O376" s="87"/>
      <c r="P376" s="231">
        <f>O376*H376</f>
        <v>0</v>
      </c>
      <c r="Q376" s="231">
        <v>0</v>
      </c>
      <c r="R376" s="231">
        <f>Q376*H376</f>
        <v>0</v>
      </c>
      <c r="S376" s="231">
        <v>0</v>
      </c>
      <c r="T376" s="232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33" t="s">
        <v>196</v>
      </c>
      <c r="AT376" s="233" t="s">
        <v>337</v>
      </c>
      <c r="AU376" s="233" t="s">
        <v>90</v>
      </c>
      <c r="AY376" s="19" t="s">
        <v>141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9" t="s">
        <v>88</v>
      </c>
      <c r="BK376" s="234">
        <f>ROUND(I376*H376,2)</f>
        <v>0</v>
      </c>
      <c r="BL376" s="19" t="s">
        <v>148</v>
      </c>
      <c r="BM376" s="233" t="s">
        <v>486</v>
      </c>
    </row>
    <row r="377" s="2" customFormat="1" ht="16.5" customHeight="1">
      <c r="A377" s="41"/>
      <c r="B377" s="42"/>
      <c r="C377" s="222" t="s">
        <v>487</v>
      </c>
      <c r="D377" s="222" t="s">
        <v>143</v>
      </c>
      <c r="E377" s="223" t="s">
        <v>488</v>
      </c>
      <c r="F377" s="224" t="s">
        <v>489</v>
      </c>
      <c r="G377" s="225" t="s">
        <v>490</v>
      </c>
      <c r="H377" s="226">
        <v>16</v>
      </c>
      <c r="I377" s="227"/>
      <c r="J377" s="228">
        <f>ROUND(I377*H377,2)</f>
        <v>0</v>
      </c>
      <c r="K377" s="224" t="s">
        <v>147</v>
      </c>
      <c r="L377" s="47"/>
      <c r="M377" s="229" t="s">
        <v>35</v>
      </c>
      <c r="N377" s="230" t="s">
        <v>51</v>
      </c>
      <c r="O377" s="87"/>
      <c r="P377" s="231">
        <f>O377*H377</f>
        <v>0</v>
      </c>
      <c r="Q377" s="231">
        <v>0.00010000000000000001</v>
      </c>
      <c r="R377" s="231">
        <f>Q377*H377</f>
        <v>0.0016000000000000001</v>
      </c>
      <c r="S377" s="231">
        <v>0</v>
      </c>
      <c r="T377" s="232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33" t="s">
        <v>148</v>
      </c>
      <c r="AT377" s="233" t="s">
        <v>143</v>
      </c>
      <c r="AU377" s="233" t="s">
        <v>90</v>
      </c>
      <c r="AY377" s="19" t="s">
        <v>141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9" t="s">
        <v>88</v>
      </c>
      <c r="BK377" s="234">
        <f>ROUND(I377*H377,2)</f>
        <v>0</v>
      </c>
      <c r="BL377" s="19" t="s">
        <v>148</v>
      </c>
      <c r="BM377" s="233" t="s">
        <v>491</v>
      </c>
    </row>
    <row r="378" s="2" customFormat="1">
      <c r="A378" s="41"/>
      <c r="B378" s="42"/>
      <c r="C378" s="43"/>
      <c r="D378" s="235" t="s">
        <v>150</v>
      </c>
      <c r="E378" s="43"/>
      <c r="F378" s="236" t="s">
        <v>492</v>
      </c>
      <c r="G378" s="43"/>
      <c r="H378" s="43"/>
      <c r="I378" s="140"/>
      <c r="J378" s="43"/>
      <c r="K378" s="43"/>
      <c r="L378" s="47"/>
      <c r="M378" s="237"/>
      <c r="N378" s="238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150</v>
      </c>
      <c r="AU378" s="19" t="s">
        <v>90</v>
      </c>
    </row>
    <row r="379" s="13" customFormat="1">
      <c r="A379" s="13"/>
      <c r="B379" s="239"/>
      <c r="C379" s="240"/>
      <c r="D379" s="235" t="s">
        <v>152</v>
      </c>
      <c r="E379" s="241" t="s">
        <v>35</v>
      </c>
      <c r="F379" s="242" t="s">
        <v>153</v>
      </c>
      <c r="G379" s="240"/>
      <c r="H379" s="241" t="s">
        <v>35</v>
      </c>
      <c r="I379" s="243"/>
      <c r="J379" s="240"/>
      <c r="K379" s="240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152</v>
      </c>
      <c r="AU379" s="248" t="s">
        <v>90</v>
      </c>
      <c r="AV379" s="13" t="s">
        <v>88</v>
      </c>
      <c r="AW379" s="13" t="s">
        <v>41</v>
      </c>
      <c r="AX379" s="13" t="s">
        <v>80</v>
      </c>
      <c r="AY379" s="248" t="s">
        <v>141</v>
      </c>
    </row>
    <row r="380" s="14" customFormat="1">
      <c r="A380" s="14"/>
      <c r="B380" s="249"/>
      <c r="C380" s="250"/>
      <c r="D380" s="235" t="s">
        <v>152</v>
      </c>
      <c r="E380" s="251" t="s">
        <v>35</v>
      </c>
      <c r="F380" s="252" t="s">
        <v>493</v>
      </c>
      <c r="G380" s="250"/>
      <c r="H380" s="253">
        <v>1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152</v>
      </c>
      <c r="AU380" s="259" t="s">
        <v>90</v>
      </c>
      <c r="AV380" s="14" t="s">
        <v>90</v>
      </c>
      <c r="AW380" s="14" t="s">
        <v>41</v>
      </c>
      <c r="AX380" s="14" t="s">
        <v>80</v>
      </c>
      <c r="AY380" s="259" t="s">
        <v>141</v>
      </c>
    </row>
    <row r="381" s="14" customFormat="1">
      <c r="A381" s="14"/>
      <c r="B381" s="249"/>
      <c r="C381" s="250"/>
      <c r="D381" s="235" t="s">
        <v>152</v>
      </c>
      <c r="E381" s="251" t="s">
        <v>35</v>
      </c>
      <c r="F381" s="252" t="s">
        <v>494</v>
      </c>
      <c r="G381" s="250"/>
      <c r="H381" s="253">
        <v>7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152</v>
      </c>
      <c r="AU381" s="259" t="s">
        <v>90</v>
      </c>
      <c r="AV381" s="14" t="s">
        <v>90</v>
      </c>
      <c r="AW381" s="14" t="s">
        <v>41</v>
      </c>
      <c r="AX381" s="14" t="s">
        <v>80</v>
      </c>
      <c r="AY381" s="259" t="s">
        <v>141</v>
      </c>
    </row>
    <row r="382" s="14" customFormat="1">
      <c r="A382" s="14"/>
      <c r="B382" s="249"/>
      <c r="C382" s="250"/>
      <c r="D382" s="235" t="s">
        <v>152</v>
      </c>
      <c r="E382" s="251" t="s">
        <v>35</v>
      </c>
      <c r="F382" s="252" t="s">
        <v>495</v>
      </c>
      <c r="G382" s="250"/>
      <c r="H382" s="253">
        <v>8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152</v>
      </c>
      <c r="AU382" s="259" t="s">
        <v>90</v>
      </c>
      <c r="AV382" s="14" t="s">
        <v>90</v>
      </c>
      <c r="AW382" s="14" t="s">
        <v>41</v>
      </c>
      <c r="AX382" s="14" t="s">
        <v>80</v>
      </c>
      <c r="AY382" s="259" t="s">
        <v>141</v>
      </c>
    </row>
    <row r="383" s="15" customFormat="1">
      <c r="A383" s="15"/>
      <c r="B383" s="260"/>
      <c r="C383" s="261"/>
      <c r="D383" s="235" t="s">
        <v>152</v>
      </c>
      <c r="E383" s="262" t="s">
        <v>35</v>
      </c>
      <c r="F383" s="263" t="s">
        <v>168</v>
      </c>
      <c r="G383" s="261"/>
      <c r="H383" s="264">
        <v>16</v>
      </c>
      <c r="I383" s="265"/>
      <c r="J383" s="261"/>
      <c r="K383" s="261"/>
      <c r="L383" s="266"/>
      <c r="M383" s="267"/>
      <c r="N383" s="268"/>
      <c r="O383" s="268"/>
      <c r="P383" s="268"/>
      <c r="Q383" s="268"/>
      <c r="R383" s="268"/>
      <c r="S383" s="268"/>
      <c r="T383" s="26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0" t="s">
        <v>152</v>
      </c>
      <c r="AU383" s="270" t="s">
        <v>90</v>
      </c>
      <c r="AV383" s="15" t="s">
        <v>148</v>
      </c>
      <c r="AW383" s="15" t="s">
        <v>41</v>
      </c>
      <c r="AX383" s="15" t="s">
        <v>88</v>
      </c>
      <c r="AY383" s="270" t="s">
        <v>141</v>
      </c>
    </row>
    <row r="384" s="2" customFormat="1" ht="16.5" customHeight="1">
      <c r="A384" s="41"/>
      <c r="B384" s="42"/>
      <c r="C384" s="222" t="s">
        <v>496</v>
      </c>
      <c r="D384" s="222" t="s">
        <v>143</v>
      </c>
      <c r="E384" s="223" t="s">
        <v>497</v>
      </c>
      <c r="F384" s="224" t="s">
        <v>498</v>
      </c>
      <c r="G384" s="225" t="s">
        <v>365</v>
      </c>
      <c r="H384" s="226">
        <v>7</v>
      </c>
      <c r="I384" s="227"/>
      <c r="J384" s="228">
        <f>ROUND(I384*H384,2)</f>
        <v>0</v>
      </c>
      <c r="K384" s="224" t="s">
        <v>147</v>
      </c>
      <c r="L384" s="47"/>
      <c r="M384" s="229" t="s">
        <v>35</v>
      </c>
      <c r="N384" s="230" t="s">
        <v>51</v>
      </c>
      <c r="O384" s="87"/>
      <c r="P384" s="231">
        <f>O384*H384</f>
        <v>0</v>
      </c>
      <c r="Q384" s="231">
        <v>0.21734000000000001</v>
      </c>
      <c r="R384" s="231">
        <f>Q384*H384</f>
        <v>1.52138</v>
      </c>
      <c r="S384" s="231">
        <v>0</v>
      </c>
      <c r="T384" s="232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33" t="s">
        <v>148</v>
      </c>
      <c r="AT384" s="233" t="s">
        <v>143</v>
      </c>
      <c r="AU384" s="233" t="s">
        <v>90</v>
      </c>
      <c r="AY384" s="19" t="s">
        <v>141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9" t="s">
        <v>88</v>
      </c>
      <c r="BK384" s="234">
        <f>ROUND(I384*H384,2)</f>
        <v>0</v>
      </c>
      <c r="BL384" s="19" t="s">
        <v>148</v>
      </c>
      <c r="BM384" s="233" t="s">
        <v>499</v>
      </c>
    </row>
    <row r="385" s="2" customFormat="1">
      <c r="A385" s="41"/>
      <c r="B385" s="42"/>
      <c r="C385" s="43"/>
      <c r="D385" s="235" t="s">
        <v>150</v>
      </c>
      <c r="E385" s="43"/>
      <c r="F385" s="236" t="s">
        <v>500</v>
      </c>
      <c r="G385" s="43"/>
      <c r="H385" s="43"/>
      <c r="I385" s="140"/>
      <c r="J385" s="43"/>
      <c r="K385" s="43"/>
      <c r="L385" s="47"/>
      <c r="M385" s="237"/>
      <c r="N385" s="238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19" t="s">
        <v>150</v>
      </c>
      <c r="AU385" s="19" t="s">
        <v>90</v>
      </c>
    </row>
    <row r="386" s="13" customFormat="1">
      <c r="A386" s="13"/>
      <c r="B386" s="239"/>
      <c r="C386" s="240"/>
      <c r="D386" s="235" t="s">
        <v>152</v>
      </c>
      <c r="E386" s="241" t="s">
        <v>35</v>
      </c>
      <c r="F386" s="242" t="s">
        <v>153</v>
      </c>
      <c r="G386" s="240"/>
      <c r="H386" s="241" t="s">
        <v>35</v>
      </c>
      <c r="I386" s="243"/>
      <c r="J386" s="240"/>
      <c r="K386" s="240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152</v>
      </c>
      <c r="AU386" s="248" t="s">
        <v>90</v>
      </c>
      <c r="AV386" s="13" t="s">
        <v>88</v>
      </c>
      <c r="AW386" s="13" t="s">
        <v>41</v>
      </c>
      <c r="AX386" s="13" t="s">
        <v>80</v>
      </c>
      <c r="AY386" s="248" t="s">
        <v>141</v>
      </c>
    </row>
    <row r="387" s="14" customFormat="1">
      <c r="A387" s="14"/>
      <c r="B387" s="249"/>
      <c r="C387" s="250"/>
      <c r="D387" s="235" t="s">
        <v>152</v>
      </c>
      <c r="E387" s="251" t="s">
        <v>35</v>
      </c>
      <c r="F387" s="252" t="s">
        <v>189</v>
      </c>
      <c r="G387" s="250"/>
      <c r="H387" s="253">
        <v>7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152</v>
      </c>
      <c r="AU387" s="259" t="s">
        <v>90</v>
      </c>
      <c r="AV387" s="14" t="s">
        <v>90</v>
      </c>
      <c r="AW387" s="14" t="s">
        <v>41</v>
      </c>
      <c r="AX387" s="14" t="s">
        <v>88</v>
      </c>
      <c r="AY387" s="259" t="s">
        <v>141</v>
      </c>
    </row>
    <row r="388" s="2" customFormat="1" ht="16.5" customHeight="1">
      <c r="A388" s="41"/>
      <c r="B388" s="42"/>
      <c r="C388" s="282" t="s">
        <v>501</v>
      </c>
      <c r="D388" s="282" t="s">
        <v>337</v>
      </c>
      <c r="E388" s="283" t="s">
        <v>502</v>
      </c>
      <c r="F388" s="284" t="s">
        <v>503</v>
      </c>
      <c r="G388" s="285" t="s">
        <v>365</v>
      </c>
      <c r="H388" s="286">
        <v>7</v>
      </c>
      <c r="I388" s="287"/>
      <c r="J388" s="288">
        <f>ROUND(I388*H388,2)</f>
        <v>0</v>
      </c>
      <c r="K388" s="284" t="s">
        <v>147</v>
      </c>
      <c r="L388" s="289"/>
      <c r="M388" s="290" t="s">
        <v>35</v>
      </c>
      <c r="N388" s="291" t="s">
        <v>51</v>
      </c>
      <c r="O388" s="87"/>
      <c r="P388" s="231">
        <f>O388*H388</f>
        <v>0</v>
      </c>
      <c r="Q388" s="231">
        <v>0.056300000000000003</v>
      </c>
      <c r="R388" s="231">
        <f>Q388*H388</f>
        <v>0.39410000000000001</v>
      </c>
      <c r="S388" s="231">
        <v>0</v>
      </c>
      <c r="T388" s="232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33" t="s">
        <v>196</v>
      </c>
      <c r="AT388" s="233" t="s">
        <v>337</v>
      </c>
      <c r="AU388" s="233" t="s">
        <v>90</v>
      </c>
      <c r="AY388" s="19" t="s">
        <v>141</v>
      </c>
      <c r="BE388" s="234">
        <f>IF(N388="základní",J388,0)</f>
        <v>0</v>
      </c>
      <c r="BF388" s="234">
        <f>IF(N388="snížená",J388,0)</f>
        <v>0</v>
      </c>
      <c r="BG388" s="234">
        <f>IF(N388="zákl. přenesená",J388,0)</f>
        <v>0</v>
      </c>
      <c r="BH388" s="234">
        <f>IF(N388="sníž. přenesená",J388,0)</f>
        <v>0</v>
      </c>
      <c r="BI388" s="234">
        <f>IF(N388="nulová",J388,0)</f>
        <v>0</v>
      </c>
      <c r="BJ388" s="19" t="s">
        <v>88</v>
      </c>
      <c r="BK388" s="234">
        <f>ROUND(I388*H388,2)</f>
        <v>0</v>
      </c>
      <c r="BL388" s="19" t="s">
        <v>148</v>
      </c>
      <c r="BM388" s="233" t="s">
        <v>504</v>
      </c>
    </row>
    <row r="389" s="2" customFormat="1" ht="16.5" customHeight="1">
      <c r="A389" s="41"/>
      <c r="B389" s="42"/>
      <c r="C389" s="222" t="s">
        <v>505</v>
      </c>
      <c r="D389" s="222" t="s">
        <v>143</v>
      </c>
      <c r="E389" s="223" t="s">
        <v>506</v>
      </c>
      <c r="F389" s="224" t="s">
        <v>507</v>
      </c>
      <c r="G389" s="225" t="s">
        <v>365</v>
      </c>
      <c r="H389" s="226">
        <v>1</v>
      </c>
      <c r="I389" s="227"/>
      <c r="J389" s="228">
        <f>ROUND(I389*H389,2)</f>
        <v>0</v>
      </c>
      <c r="K389" s="224" t="s">
        <v>147</v>
      </c>
      <c r="L389" s="47"/>
      <c r="M389" s="229" t="s">
        <v>35</v>
      </c>
      <c r="N389" s="230" t="s">
        <v>51</v>
      </c>
      <c r="O389" s="87"/>
      <c r="P389" s="231">
        <f>O389*H389</f>
        <v>0</v>
      </c>
      <c r="Q389" s="231">
        <v>0.12303</v>
      </c>
      <c r="R389" s="231">
        <f>Q389*H389</f>
        <v>0.12303</v>
      </c>
      <c r="S389" s="231">
        <v>0</v>
      </c>
      <c r="T389" s="232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33" t="s">
        <v>148</v>
      </c>
      <c r="AT389" s="233" t="s">
        <v>143</v>
      </c>
      <c r="AU389" s="233" t="s">
        <v>90</v>
      </c>
      <c r="AY389" s="19" t="s">
        <v>141</v>
      </c>
      <c r="BE389" s="234">
        <f>IF(N389="základní",J389,0)</f>
        <v>0</v>
      </c>
      <c r="BF389" s="234">
        <f>IF(N389="snížená",J389,0)</f>
        <v>0</v>
      </c>
      <c r="BG389" s="234">
        <f>IF(N389="zákl. přenesená",J389,0)</f>
        <v>0</v>
      </c>
      <c r="BH389" s="234">
        <f>IF(N389="sníž. přenesená",J389,0)</f>
        <v>0</v>
      </c>
      <c r="BI389" s="234">
        <f>IF(N389="nulová",J389,0)</f>
        <v>0</v>
      </c>
      <c r="BJ389" s="19" t="s">
        <v>88</v>
      </c>
      <c r="BK389" s="234">
        <f>ROUND(I389*H389,2)</f>
        <v>0</v>
      </c>
      <c r="BL389" s="19" t="s">
        <v>148</v>
      </c>
      <c r="BM389" s="233" t="s">
        <v>508</v>
      </c>
    </row>
    <row r="390" s="2" customFormat="1">
      <c r="A390" s="41"/>
      <c r="B390" s="42"/>
      <c r="C390" s="43"/>
      <c r="D390" s="235" t="s">
        <v>150</v>
      </c>
      <c r="E390" s="43"/>
      <c r="F390" s="236" t="s">
        <v>509</v>
      </c>
      <c r="G390" s="43"/>
      <c r="H390" s="43"/>
      <c r="I390" s="140"/>
      <c r="J390" s="43"/>
      <c r="K390" s="43"/>
      <c r="L390" s="47"/>
      <c r="M390" s="237"/>
      <c r="N390" s="238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19" t="s">
        <v>150</v>
      </c>
      <c r="AU390" s="19" t="s">
        <v>90</v>
      </c>
    </row>
    <row r="391" s="13" customFormat="1">
      <c r="A391" s="13"/>
      <c r="B391" s="239"/>
      <c r="C391" s="240"/>
      <c r="D391" s="235" t="s">
        <v>152</v>
      </c>
      <c r="E391" s="241" t="s">
        <v>35</v>
      </c>
      <c r="F391" s="242" t="s">
        <v>153</v>
      </c>
      <c r="G391" s="240"/>
      <c r="H391" s="241" t="s">
        <v>35</v>
      </c>
      <c r="I391" s="243"/>
      <c r="J391" s="240"/>
      <c r="K391" s="240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152</v>
      </c>
      <c r="AU391" s="248" t="s">
        <v>90</v>
      </c>
      <c r="AV391" s="13" t="s">
        <v>88</v>
      </c>
      <c r="AW391" s="13" t="s">
        <v>41</v>
      </c>
      <c r="AX391" s="13" t="s">
        <v>80</v>
      </c>
      <c r="AY391" s="248" t="s">
        <v>141</v>
      </c>
    </row>
    <row r="392" s="13" customFormat="1">
      <c r="A392" s="13"/>
      <c r="B392" s="239"/>
      <c r="C392" s="240"/>
      <c r="D392" s="235" t="s">
        <v>152</v>
      </c>
      <c r="E392" s="241" t="s">
        <v>35</v>
      </c>
      <c r="F392" s="242" t="s">
        <v>510</v>
      </c>
      <c r="G392" s="240"/>
      <c r="H392" s="241" t="s">
        <v>35</v>
      </c>
      <c r="I392" s="243"/>
      <c r="J392" s="240"/>
      <c r="K392" s="240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152</v>
      </c>
      <c r="AU392" s="248" t="s">
        <v>90</v>
      </c>
      <c r="AV392" s="13" t="s">
        <v>88</v>
      </c>
      <c r="AW392" s="13" t="s">
        <v>41</v>
      </c>
      <c r="AX392" s="13" t="s">
        <v>80</v>
      </c>
      <c r="AY392" s="248" t="s">
        <v>141</v>
      </c>
    </row>
    <row r="393" s="14" customFormat="1">
      <c r="A393" s="14"/>
      <c r="B393" s="249"/>
      <c r="C393" s="250"/>
      <c r="D393" s="235" t="s">
        <v>152</v>
      </c>
      <c r="E393" s="251" t="s">
        <v>35</v>
      </c>
      <c r="F393" s="252" t="s">
        <v>88</v>
      </c>
      <c r="G393" s="250"/>
      <c r="H393" s="253">
        <v>1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9" t="s">
        <v>152</v>
      </c>
      <c r="AU393" s="259" t="s">
        <v>90</v>
      </c>
      <c r="AV393" s="14" t="s">
        <v>90</v>
      </c>
      <c r="AW393" s="14" t="s">
        <v>41</v>
      </c>
      <c r="AX393" s="14" t="s">
        <v>88</v>
      </c>
      <c r="AY393" s="259" t="s">
        <v>141</v>
      </c>
    </row>
    <row r="394" s="2" customFormat="1" ht="16.5" customHeight="1">
      <c r="A394" s="41"/>
      <c r="B394" s="42"/>
      <c r="C394" s="282" t="s">
        <v>511</v>
      </c>
      <c r="D394" s="282" t="s">
        <v>337</v>
      </c>
      <c r="E394" s="283" t="s">
        <v>512</v>
      </c>
      <c r="F394" s="284" t="s">
        <v>513</v>
      </c>
      <c r="G394" s="285" t="s">
        <v>365</v>
      </c>
      <c r="H394" s="286">
        <v>1</v>
      </c>
      <c r="I394" s="287"/>
      <c r="J394" s="288">
        <f>ROUND(I394*H394,2)</f>
        <v>0</v>
      </c>
      <c r="K394" s="284" t="s">
        <v>147</v>
      </c>
      <c r="L394" s="289"/>
      <c r="M394" s="290" t="s">
        <v>35</v>
      </c>
      <c r="N394" s="291" t="s">
        <v>51</v>
      </c>
      <c r="O394" s="87"/>
      <c r="P394" s="231">
        <f>O394*H394</f>
        <v>0</v>
      </c>
      <c r="Q394" s="231">
        <v>0.013299999999999999</v>
      </c>
      <c r="R394" s="231">
        <f>Q394*H394</f>
        <v>0.013299999999999999</v>
      </c>
      <c r="S394" s="231">
        <v>0</v>
      </c>
      <c r="T394" s="232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33" t="s">
        <v>196</v>
      </c>
      <c r="AT394" s="233" t="s">
        <v>337</v>
      </c>
      <c r="AU394" s="233" t="s">
        <v>90</v>
      </c>
      <c r="AY394" s="19" t="s">
        <v>141</v>
      </c>
      <c r="BE394" s="234">
        <f>IF(N394="základní",J394,0)</f>
        <v>0</v>
      </c>
      <c r="BF394" s="234">
        <f>IF(N394="snížená",J394,0)</f>
        <v>0</v>
      </c>
      <c r="BG394" s="234">
        <f>IF(N394="zákl. přenesená",J394,0)</f>
        <v>0</v>
      </c>
      <c r="BH394" s="234">
        <f>IF(N394="sníž. přenesená",J394,0)</f>
        <v>0</v>
      </c>
      <c r="BI394" s="234">
        <f>IF(N394="nulová",J394,0)</f>
        <v>0</v>
      </c>
      <c r="BJ394" s="19" t="s">
        <v>88</v>
      </c>
      <c r="BK394" s="234">
        <f>ROUND(I394*H394,2)</f>
        <v>0</v>
      </c>
      <c r="BL394" s="19" t="s">
        <v>148</v>
      </c>
      <c r="BM394" s="233" t="s">
        <v>514</v>
      </c>
    </row>
    <row r="395" s="2" customFormat="1" ht="16.5" customHeight="1">
      <c r="A395" s="41"/>
      <c r="B395" s="42"/>
      <c r="C395" s="282" t="s">
        <v>434</v>
      </c>
      <c r="D395" s="282" t="s">
        <v>337</v>
      </c>
      <c r="E395" s="283" t="s">
        <v>515</v>
      </c>
      <c r="F395" s="284" t="s">
        <v>516</v>
      </c>
      <c r="G395" s="285" t="s">
        <v>365</v>
      </c>
      <c r="H395" s="286">
        <v>1</v>
      </c>
      <c r="I395" s="287"/>
      <c r="J395" s="288">
        <f>ROUND(I395*H395,2)</f>
        <v>0</v>
      </c>
      <c r="K395" s="284" t="s">
        <v>147</v>
      </c>
      <c r="L395" s="289"/>
      <c r="M395" s="290" t="s">
        <v>35</v>
      </c>
      <c r="N395" s="291" t="s">
        <v>51</v>
      </c>
      <c r="O395" s="87"/>
      <c r="P395" s="231">
        <f>O395*H395</f>
        <v>0</v>
      </c>
      <c r="Q395" s="231">
        <v>0.00089999999999999998</v>
      </c>
      <c r="R395" s="231">
        <f>Q395*H395</f>
        <v>0.00089999999999999998</v>
      </c>
      <c r="S395" s="231">
        <v>0</v>
      </c>
      <c r="T395" s="232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33" t="s">
        <v>196</v>
      </c>
      <c r="AT395" s="233" t="s">
        <v>337</v>
      </c>
      <c r="AU395" s="233" t="s">
        <v>90</v>
      </c>
      <c r="AY395" s="19" t="s">
        <v>141</v>
      </c>
      <c r="BE395" s="234">
        <f>IF(N395="základní",J395,0)</f>
        <v>0</v>
      </c>
      <c r="BF395" s="234">
        <f>IF(N395="snížená",J395,0)</f>
        <v>0</v>
      </c>
      <c r="BG395" s="234">
        <f>IF(N395="zákl. přenesená",J395,0)</f>
        <v>0</v>
      </c>
      <c r="BH395" s="234">
        <f>IF(N395="sníž. přenesená",J395,0)</f>
        <v>0</v>
      </c>
      <c r="BI395" s="234">
        <f>IF(N395="nulová",J395,0)</f>
        <v>0</v>
      </c>
      <c r="BJ395" s="19" t="s">
        <v>88</v>
      </c>
      <c r="BK395" s="234">
        <f>ROUND(I395*H395,2)</f>
        <v>0</v>
      </c>
      <c r="BL395" s="19" t="s">
        <v>148</v>
      </c>
      <c r="BM395" s="233" t="s">
        <v>517</v>
      </c>
    </row>
    <row r="396" s="2" customFormat="1" ht="16.5" customHeight="1">
      <c r="A396" s="41"/>
      <c r="B396" s="42"/>
      <c r="C396" s="222" t="s">
        <v>518</v>
      </c>
      <c r="D396" s="222" t="s">
        <v>143</v>
      </c>
      <c r="E396" s="223" t="s">
        <v>519</v>
      </c>
      <c r="F396" s="224" t="s">
        <v>520</v>
      </c>
      <c r="G396" s="225" t="s">
        <v>365</v>
      </c>
      <c r="H396" s="226">
        <v>6</v>
      </c>
      <c r="I396" s="227"/>
      <c r="J396" s="228">
        <f>ROUND(I396*H396,2)</f>
        <v>0</v>
      </c>
      <c r="K396" s="224" t="s">
        <v>35</v>
      </c>
      <c r="L396" s="47"/>
      <c r="M396" s="229" t="s">
        <v>35</v>
      </c>
      <c r="N396" s="230" t="s">
        <v>51</v>
      </c>
      <c r="O396" s="87"/>
      <c r="P396" s="231">
        <f>O396*H396</f>
        <v>0</v>
      </c>
      <c r="Q396" s="231">
        <v>0</v>
      </c>
      <c r="R396" s="231">
        <f>Q396*H396</f>
        <v>0</v>
      </c>
      <c r="S396" s="231">
        <v>0</v>
      </c>
      <c r="T396" s="232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33" t="s">
        <v>148</v>
      </c>
      <c r="AT396" s="233" t="s">
        <v>143</v>
      </c>
      <c r="AU396" s="233" t="s">
        <v>90</v>
      </c>
      <c r="AY396" s="19" t="s">
        <v>141</v>
      </c>
      <c r="BE396" s="234">
        <f>IF(N396="základní",J396,0)</f>
        <v>0</v>
      </c>
      <c r="BF396" s="234">
        <f>IF(N396="snížená",J396,0)</f>
        <v>0</v>
      </c>
      <c r="BG396" s="234">
        <f>IF(N396="zákl. přenesená",J396,0)</f>
        <v>0</v>
      </c>
      <c r="BH396" s="234">
        <f>IF(N396="sníž. přenesená",J396,0)</f>
        <v>0</v>
      </c>
      <c r="BI396" s="234">
        <f>IF(N396="nulová",J396,0)</f>
        <v>0</v>
      </c>
      <c r="BJ396" s="19" t="s">
        <v>88</v>
      </c>
      <c r="BK396" s="234">
        <f>ROUND(I396*H396,2)</f>
        <v>0</v>
      </c>
      <c r="BL396" s="19" t="s">
        <v>148</v>
      </c>
      <c r="BM396" s="233" t="s">
        <v>521</v>
      </c>
    </row>
    <row r="397" s="13" customFormat="1">
      <c r="A397" s="13"/>
      <c r="B397" s="239"/>
      <c r="C397" s="240"/>
      <c r="D397" s="235" t="s">
        <v>152</v>
      </c>
      <c r="E397" s="241" t="s">
        <v>35</v>
      </c>
      <c r="F397" s="242" t="s">
        <v>153</v>
      </c>
      <c r="G397" s="240"/>
      <c r="H397" s="241" t="s">
        <v>35</v>
      </c>
      <c r="I397" s="243"/>
      <c r="J397" s="240"/>
      <c r="K397" s="240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152</v>
      </c>
      <c r="AU397" s="248" t="s">
        <v>90</v>
      </c>
      <c r="AV397" s="13" t="s">
        <v>88</v>
      </c>
      <c r="AW397" s="13" t="s">
        <v>41</v>
      </c>
      <c r="AX397" s="13" t="s">
        <v>80</v>
      </c>
      <c r="AY397" s="248" t="s">
        <v>141</v>
      </c>
    </row>
    <row r="398" s="14" customFormat="1">
      <c r="A398" s="14"/>
      <c r="B398" s="249"/>
      <c r="C398" s="250"/>
      <c r="D398" s="235" t="s">
        <v>152</v>
      </c>
      <c r="E398" s="251" t="s">
        <v>35</v>
      </c>
      <c r="F398" s="252" t="s">
        <v>183</v>
      </c>
      <c r="G398" s="250"/>
      <c r="H398" s="253">
        <v>6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152</v>
      </c>
      <c r="AU398" s="259" t="s">
        <v>90</v>
      </c>
      <c r="AV398" s="14" t="s">
        <v>90</v>
      </c>
      <c r="AW398" s="14" t="s">
        <v>41</v>
      </c>
      <c r="AX398" s="14" t="s">
        <v>88</v>
      </c>
      <c r="AY398" s="259" t="s">
        <v>141</v>
      </c>
    </row>
    <row r="399" s="2" customFormat="1" ht="16.5" customHeight="1">
      <c r="A399" s="41"/>
      <c r="B399" s="42"/>
      <c r="C399" s="222" t="s">
        <v>522</v>
      </c>
      <c r="D399" s="222" t="s">
        <v>143</v>
      </c>
      <c r="E399" s="223" t="s">
        <v>523</v>
      </c>
      <c r="F399" s="224" t="s">
        <v>524</v>
      </c>
      <c r="G399" s="225" t="s">
        <v>365</v>
      </c>
      <c r="H399" s="226">
        <v>1</v>
      </c>
      <c r="I399" s="227"/>
      <c r="J399" s="228">
        <f>ROUND(I399*H399,2)</f>
        <v>0</v>
      </c>
      <c r="K399" s="224" t="s">
        <v>35</v>
      </c>
      <c r="L399" s="47"/>
      <c r="M399" s="229" t="s">
        <v>35</v>
      </c>
      <c r="N399" s="230" t="s">
        <v>51</v>
      </c>
      <c r="O399" s="87"/>
      <c r="P399" s="231">
        <f>O399*H399</f>
        <v>0</v>
      </c>
      <c r="Q399" s="231">
        <v>0</v>
      </c>
      <c r="R399" s="231">
        <f>Q399*H399</f>
        <v>0</v>
      </c>
      <c r="S399" s="231">
        <v>0</v>
      </c>
      <c r="T399" s="232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33" t="s">
        <v>148</v>
      </c>
      <c r="AT399" s="233" t="s">
        <v>143</v>
      </c>
      <c r="AU399" s="233" t="s">
        <v>90</v>
      </c>
      <c r="AY399" s="19" t="s">
        <v>141</v>
      </c>
      <c r="BE399" s="234">
        <f>IF(N399="základní",J399,0)</f>
        <v>0</v>
      </c>
      <c r="BF399" s="234">
        <f>IF(N399="snížená",J399,0)</f>
        <v>0</v>
      </c>
      <c r="BG399" s="234">
        <f>IF(N399="zákl. přenesená",J399,0)</f>
        <v>0</v>
      </c>
      <c r="BH399" s="234">
        <f>IF(N399="sníž. přenesená",J399,0)</f>
        <v>0</v>
      </c>
      <c r="BI399" s="234">
        <f>IF(N399="nulová",J399,0)</f>
        <v>0</v>
      </c>
      <c r="BJ399" s="19" t="s">
        <v>88</v>
      </c>
      <c r="BK399" s="234">
        <f>ROUND(I399*H399,2)</f>
        <v>0</v>
      </c>
      <c r="BL399" s="19" t="s">
        <v>148</v>
      </c>
      <c r="BM399" s="233" t="s">
        <v>525</v>
      </c>
    </row>
    <row r="400" s="13" customFormat="1">
      <c r="A400" s="13"/>
      <c r="B400" s="239"/>
      <c r="C400" s="240"/>
      <c r="D400" s="235" t="s">
        <v>152</v>
      </c>
      <c r="E400" s="241" t="s">
        <v>35</v>
      </c>
      <c r="F400" s="242" t="s">
        <v>153</v>
      </c>
      <c r="G400" s="240"/>
      <c r="H400" s="241" t="s">
        <v>35</v>
      </c>
      <c r="I400" s="243"/>
      <c r="J400" s="240"/>
      <c r="K400" s="240"/>
      <c r="L400" s="244"/>
      <c r="M400" s="245"/>
      <c r="N400" s="246"/>
      <c r="O400" s="246"/>
      <c r="P400" s="246"/>
      <c r="Q400" s="246"/>
      <c r="R400" s="246"/>
      <c r="S400" s="246"/>
      <c r="T400" s="24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8" t="s">
        <v>152</v>
      </c>
      <c r="AU400" s="248" t="s">
        <v>90</v>
      </c>
      <c r="AV400" s="13" t="s">
        <v>88</v>
      </c>
      <c r="AW400" s="13" t="s">
        <v>41</v>
      </c>
      <c r="AX400" s="13" t="s">
        <v>80</v>
      </c>
      <c r="AY400" s="248" t="s">
        <v>141</v>
      </c>
    </row>
    <row r="401" s="14" customFormat="1">
      <c r="A401" s="14"/>
      <c r="B401" s="249"/>
      <c r="C401" s="250"/>
      <c r="D401" s="235" t="s">
        <v>152</v>
      </c>
      <c r="E401" s="251" t="s">
        <v>35</v>
      </c>
      <c r="F401" s="252" t="s">
        <v>88</v>
      </c>
      <c r="G401" s="250"/>
      <c r="H401" s="253">
        <v>1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152</v>
      </c>
      <c r="AU401" s="259" t="s">
        <v>90</v>
      </c>
      <c r="AV401" s="14" t="s">
        <v>90</v>
      </c>
      <c r="AW401" s="14" t="s">
        <v>41</v>
      </c>
      <c r="AX401" s="14" t="s">
        <v>88</v>
      </c>
      <c r="AY401" s="259" t="s">
        <v>141</v>
      </c>
    </row>
    <row r="402" s="2" customFormat="1" ht="16.5" customHeight="1">
      <c r="A402" s="41"/>
      <c r="B402" s="42"/>
      <c r="C402" s="222" t="s">
        <v>526</v>
      </c>
      <c r="D402" s="222" t="s">
        <v>143</v>
      </c>
      <c r="E402" s="223" t="s">
        <v>527</v>
      </c>
      <c r="F402" s="224" t="s">
        <v>528</v>
      </c>
      <c r="G402" s="225" t="s">
        <v>216</v>
      </c>
      <c r="H402" s="226">
        <v>6.6639999999999997</v>
      </c>
      <c r="I402" s="227"/>
      <c r="J402" s="228">
        <f>ROUND(I402*H402,2)</f>
        <v>0</v>
      </c>
      <c r="K402" s="224" t="s">
        <v>147</v>
      </c>
      <c r="L402" s="47"/>
      <c r="M402" s="229" t="s">
        <v>35</v>
      </c>
      <c r="N402" s="230" t="s">
        <v>51</v>
      </c>
      <c r="O402" s="87"/>
      <c r="P402" s="231">
        <f>O402*H402</f>
        <v>0</v>
      </c>
      <c r="Q402" s="231">
        <v>0</v>
      </c>
      <c r="R402" s="231">
        <f>Q402*H402</f>
        <v>0</v>
      </c>
      <c r="S402" s="231">
        <v>0</v>
      </c>
      <c r="T402" s="232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33" t="s">
        <v>148</v>
      </c>
      <c r="AT402" s="233" t="s">
        <v>143</v>
      </c>
      <c r="AU402" s="233" t="s">
        <v>90</v>
      </c>
      <c r="AY402" s="19" t="s">
        <v>141</v>
      </c>
      <c r="BE402" s="234">
        <f>IF(N402="základní",J402,0)</f>
        <v>0</v>
      </c>
      <c r="BF402" s="234">
        <f>IF(N402="snížená",J402,0)</f>
        <v>0</v>
      </c>
      <c r="BG402" s="234">
        <f>IF(N402="zákl. přenesená",J402,0)</f>
        <v>0</v>
      </c>
      <c r="BH402" s="234">
        <f>IF(N402="sníž. přenesená",J402,0)</f>
        <v>0</v>
      </c>
      <c r="BI402" s="234">
        <f>IF(N402="nulová",J402,0)</f>
        <v>0</v>
      </c>
      <c r="BJ402" s="19" t="s">
        <v>88</v>
      </c>
      <c r="BK402" s="234">
        <f>ROUND(I402*H402,2)</f>
        <v>0</v>
      </c>
      <c r="BL402" s="19" t="s">
        <v>148</v>
      </c>
      <c r="BM402" s="233" t="s">
        <v>529</v>
      </c>
    </row>
    <row r="403" s="13" customFormat="1">
      <c r="A403" s="13"/>
      <c r="B403" s="239"/>
      <c r="C403" s="240"/>
      <c r="D403" s="235" t="s">
        <v>152</v>
      </c>
      <c r="E403" s="241" t="s">
        <v>35</v>
      </c>
      <c r="F403" s="242" t="s">
        <v>153</v>
      </c>
      <c r="G403" s="240"/>
      <c r="H403" s="241" t="s">
        <v>35</v>
      </c>
      <c r="I403" s="243"/>
      <c r="J403" s="240"/>
      <c r="K403" s="240"/>
      <c r="L403" s="244"/>
      <c r="M403" s="245"/>
      <c r="N403" s="246"/>
      <c r="O403" s="246"/>
      <c r="P403" s="246"/>
      <c r="Q403" s="246"/>
      <c r="R403" s="246"/>
      <c r="S403" s="246"/>
      <c r="T403" s="24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8" t="s">
        <v>152</v>
      </c>
      <c r="AU403" s="248" t="s">
        <v>90</v>
      </c>
      <c r="AV403" s="13" t="s">
        <v>88</v>
      </c>
      <c r="AW403" s="13" t="s">
        <v>41</v>
      </c>
      <c r="AX403" s="13" t="s">
        <v>80</v>
      </c>
      <c r="AY403" s="248" t="s">
        <v>141</v>
      </c>
    </row>
    <row r="404" s="14" customFormat="1">
      <c r="A404" s="14"/>
      <c r="B404" s="249"/>
      <c r="C404" s="250"/>
      <c r="D404" s="235" t="s">
        <v>152</v>
      </c>
      <c r="E404" s="251" t="s">
        <v>35</v>
      </c>
      <c r="F404" s="252" t="s">
        <v>530</v>
      </c>
      <c r="G404" s="250"/>
      <c r="H404" s="253">
        <v>5.5670000000000002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152</v>
      </c>
      <c r="AU404" s="259" t="s">
        <v>90</v>
      </c>
      <c r="AV404" s="14" t="s">
        <v>90</v>
      </c>
      <c r="AW404" s="14" t="s">
        <v>41</v>
      </c>
      <c r="AX404" s="14" t="s">
        <v>80</v>
      </c>
      <c r="AY404" s="259" t="s">
        <v>141</v>
      </c>
    </row>
    <row r="405" s="14" customFormat="1">
      <c r="A405" s="14"/>
      <c r="B405" s="249"/>
      <c r="C405" s="250"/>
      <c r="D405" s="235" t="s">
        <v>152</v>
      </c>
      <c r="E405" s="251" t="s">
        <v>35</v>
      </c>
      <c r="F405" s="252" t="s">
        <v>531</v>
      </c>
      <c r="G405" s="250"/>
      <c r="H405" s="253">
        <v>1.097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9" t="s">
        <v>152</v>
      </c>
      <c r="AU405" s="259" t="s">
        <v>90</v>
      </c>
      <c r="AV405" s="14" t="s">
        <v>90</v>
      </c>
      <c r="AW405" s="14" t="s">
        <v>41</v>
      </c>
      <c r="AX405" s="14" t="s">
        <v>80</v>
      </c>
      <c r="AY405" s="259" t="s">
        <v>141</v>
      </c>
    </row>
    <row r="406" s="15" customFormat="1">
      <c r="A406" s="15"/>
      <c r="B406" s="260"/>
      <c r="C406" s="261"/>
      <c r="D406" s="235" t="s">
        <v>152</v>
      </c>
      <c r="E406" s="262" t="s">
        <v>35</v>
      </c>
      <c r="F406" s="263" t="s">
        <v>168</v>
      </c>
      <c r="G406" s="261"/>
      <c r="H406" s="264">
        <v>6.6639999999999997</v>
      </c>
      <c r="I406" s="265"/>
      <c r="J406" s="261"/>
      <c r="K406" s="261"/>
      <c r="L406" s="266"/>
      <c r="M406" s="267"/>
      <c r="N406" s="268"/>
      <c r="O406" s="268"/>
      <c r="P406" s="268"/>
      <c r="Q406" s="268"/>
      <c r="R406" s="268"/>
      <c r="S406" s="268"/>
      <c r="T406" s="269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0" t="s">
        <v>152</v>
      </c>
      <c r="AU406" s="270" t="s">
        <v>90</v>
      </c>
      <c r="AV406" s="15" t="s">
        <v>148</v>
      </c>
      <c r="AW406" s="15" t="s">
        <v>41</v>
      </c>
      <c r="AX406" s="15" t="s">
        <v>88</v>
      </c>
      <c r="AY406" s="270" t="s">
        <v>141</v>
      </c>
    </row>
    <row r="407" s="2" customFormat="1" ht="16.5" customHeight="1">
      <c r="A407" s="41"/>
      <c r="B407" s="42"/>
      <c r="C407" s="222" t="s">
        <v>532</v>
      </c>
      <c r="D407" s="222" t="s">
        <v>143</v>
      </c>
      <c r="E407" s="223" t="s">
        <v>533</v>
      </c>
      <c r="F407" s="224" t="s">
        <v>534</v>
      </c>
      <c r="G407" s="225" t="s">
        <v>146</v>
      </c>
      <c r="H407" s="226">
        <v>44.424999999999997</v>
      </c>
      <c r="I407" s="227"/>
      <c r="J407" s="228">
        <f>ROUND(I407*H407,2)</f>
        <v>0</v>
      </c>
      <c r="K407" s="224" t="s">
        <v>147</v>
      </c>
      <c r="L407" s="47"/>
      <c r="M407" s="229" t="s">
        <v>35</v>
      </c>
      <c r="N407" s="230" t="s">
        <v>51</v>
      </c>
      <c r="O407" s="87"/>
      <c r="P407" s="231">
        <f>O407*H407</f>
        <v>0</v>
      </c>
      <c r="Q407" s="231">
        <v>0.0040200000000000001</v>
      </c>
      <c r="R407" s="231">
        <f>Q407*H407</f>
        <v>0.17858849999999998</v>
      </c>
      <c r="S407" s="231">
        <v>0</v>
      </c>
      <c r="T407" s="232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33" t="s">
        <v>148</v>
      </c>
      <c r="AT407" s="233" t="s">
        <v>143</v>
      </c>
      <c r="AU407" s="233" t="s">
        <v>90</v>
      </c>
      <c r="AY407" s="19" t="s">
        <v>141</v>
      </c>
      <c r="BE407" s="234">
        <f>IF(N407="základní",J407,0)</f>
        <v>0</v>
      </c>
      <c r="BF407" s="234">
        <f>IF(N407="snížená",J407,0)</f>
        <v>0</v>
      </c>
      <c r="BG407" s="234">
        <f>IF(N407="zákl. přenesená",J407,0)</f>
        <v>0</v>
      </c>
      <c r="BH407" s="234">
        <f>IF(N407="sníž. přenesená",J407,0)</f>
        <v>0</v>
      </c>
      <c r="BI407" s="234">
        <f>IF(N407="nulová",J407,0)</f>
        <v>0</v>
      </c>
      <c r="BJ407" s="19" t="s">
        <v>88</v>
      </c>
      <c r="BK407" s="234">
        <f>ROUND(I407*H407,2)</f>
        <v>0</v>
      </c>
      <c r="BL407" s="19" t="s">
        <v>148</v>
      </c>
      <c r="BM407" s="233" t="s">
        <v>535</v>
      </c>
    </row>
    <row r="408" s="13" customFormat="1">
      <c r="A408" s="13"/>
      <c r="B408" s="239"/>
      <c r="C408" s="240"/>
      <c r="D408" s="235" t="s">
        <v>152</v>
      </c>
      <c r="E408" s="241" t="s">
        <v>35</v>
      </c>
      <c r="F408" s="242" t="s">
        <v>153</v>
      </c>
      <c r="G408" s="240"/>
      <c r="H408" s="241" t="s">
        <v>35</v>
      </c>
      <c r="I408" s="243"/>
      <c r="J408" s="240"/>
      <c r="K408" s="240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152</v>
      </c>
      <c r="AU408" s="248" t="s">
        <v>90</v>
      </c>
      <c r="AV408" s="13" t="s">
        <v>88</v>
      </c>
      <c r="AW408" s="13" t="s">
        <v>41</v>
      </c>
      <c r="AX408" s="13" t="s">
        <v>80</v>
      </c>
      <c r="AY408" s="248" t="s">
        <v>141</v>
      </c>
    </row>
    <row r="409" s="14" customFormat="1">
      <c r="A409" s="14"/>
      <c r="B409" s="249"/>
      <c r="C409" s="250"/>
      <c r="D409" s="235" t="s">
        <v>152</v>
      </c>
      <c r="E409" s="251" t="s">
        <v>35</v>
      </c>
      <c r="F409" s="252" t="s">
        <v>536</v>
      </c>
      <c r="G409" s="250"/>
      <c r="H409" s="253">
        <v>37.115000000000002</v>
      </c>
      <c r="I409" s="254"/>
      <c r="J409" s="250"/>
      <c r="K409" s="250"/>
      <c r="L409" s="255"/>
      <c r="M409" s="256"/>
      <c r="N409" s="257"/>
      <c r="O409" s="257"/>
      <c r="P409" s="257"/>
      <c r="Q409" s="257"/>
      <c r="R409" s="257"/>
      <c r="S409" s="257"/>
      <c r="T409" s="25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9" t="s">
        <v>152</v>
      </c>
      <c r="AU409" s="259" t="s">
        <v>90</v>
      </c>
      <c r="AV409" s="14" t="s">
        <v>90</v>
      </c>
      <c r="AW409" s="14" t="s">
        <v>41</v>
      </c>
      <c r="AX409" s="14" t="s">
        <v>80</v>
      </c>
      <c r="AY409" s="259" t="s">
        <v>141</v>
      </c>
    </row>
    <row r="410" s="14" customFormat="1">
      <c r="A410" s="14"/>
      <c r="B410" s="249"/>
      <c r="C410" s="250"/>
      <c r="D410" s="235" t="s">
        <v>152</v>
      </c>
      <c r="E410" s="251" t="s">
        <v>35</v>
      </c>
      <c r="F410" s="252" t="s">
        <v>537</v>
      </c>
      <c r="G410" s="250"/>
      <c r="H410" s="253">
        <v>7.3099999999999996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9" t="s">
        <v>152</v>
      </c>
      <c r="AU410" s="259" t="s">
        <v>90</v>
      </c>
      <c r="AV410" s="14" t="s">
        <v>90</v>
      </c>
      <c r="AW410" s="14" t="s">
        <v>41</v>
      </c>
      <c r="AX410" s="14" t="s">
        <v>80</v>
      </c>
      <c r="AY410" s="259" t="s">
        <v>141</v>
      </c>
    </row>
    <row r="411" s="15" customFormat="1">
      <c r="A411" s="15"/>
      <c r="B411" s="260"/>
      <c r="C411" s="261"/>
      <c r="D411" s="235" t="s">
        <v>152</v>
      </c>
      <c r="E411" s="262" t="s">
        <v>35</v>
      </c>
      <c r="F411" s="263" t="s">
        <v>168</v>
      </c>
      <c r="G411" s="261"/>
      <c r="H411" s="264">
        <v>44.424999999999997</v>
      </c>
      <c r="I411" s="265"/>
      <c r="J411" s="261"/>
      <c r="K411" s="261"/>
      <c r="L411" s="266"/>
      <c r="M411" s="267"/>
      <c r="N411" s="268"/>
      <c r="O411" s="268"/>
      <c r="P411" s="268"/>
      <c r="Q411" s="268"/>
      <c r="R411" s="268"/>
      <c r="S411" s="268"/>
      <c r="T411" s="269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0" t="s">
        <v>152</v>
      </c>
      <c r="AU411" s="270" t="s">
        <v>90</v>
      </c>
      <c r="AV411" s="15" t="s">
        <v>148</v>
      </c>
      <c r="AW411" s="15" t="s">
        <v>41</v>
      </c>
      <c r="AX411" s="15" t="s">
        <v>88</v>
      </c>
      <c r="AY411" s="270" t="s">
        <v>141</v>
      </c>
    </row>
    <row r="412" s="2" customFormat="1" ht="16.5" customHeight="1">
      <c r="A412" s="41"/>
      <c r="B412" s="42"/>
      <c r="C412" s="222" t="s">
        <v>538</v>
      </c>
      <c r="D412" s="222" t="s">
        <v>143</v>
      </c>
      <c r="E412" s="223" t="s">
        <v>539</v>
      </c>
      <c r="F412" s="224" t="s">
        <v>540</v>
      </c>
      <c r="G412" s="225" t="s">
        <v>365</v>
      </c>
      <c r="H412" s="226">
        <v>7</v>
      </c>
      <c r="I412" s="227"/>
      <c r="J412" s="228">
        <f>ROUND(I412*H412,2)</f>
        <v>0</v>
      </c>
      <c r="K412" s="224" t="s">
        <v>147</v>
      </c>
      <c r="L412" s="47"/>
      <c r="M412" s="229" t="s">
        <v>35</v>
      </c>
      <c r="N412" s="230" t="s">
        <v>51</v>
      </c>
      <c r="O412" s="87"/>
      <c r="P412" s="231">
        <f>O412*H412</f>
        <v>0</v>
      </c>
      <c r="Q412" s="231">
        <v>0.00031</v>
      </c>
      <c r="R412" s="231">
        <f>Q412*H412</f>
        <v>0.0021700000000000001</v>
      </c>
      <c r="S412" s="231">
        <v>0</v>
      </c>
      <c r="T412" s="232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33" t="s">
        <v>148</v>
      </c>
      <c r="AT412" s="233" t="s">
        <v>143</v>
      </c>
      <c r="AU412" s="233" t="s">
        <v>90</v>
      </c>
      <c r="AY412" s="19" t="s">
        <v>141</v>
      </c>
      <c r="BE412" s="234">
        <f>IF(N412="základní",J412,0)</f>
        <v>0</v>
      </c>
      <c r="BF412" s="234">
        <f>IF(N412="snížená",J412,0)</f>
        <v>0</v>
      </c>
      <c r="BG412" s="234">
        <f>IF(N412="zákl. přenesená",J412,0)</f>
        <v>0</v>
      </c>
      <c r="BH412" s="234">
        <f>IF(N412="sníž. přenesená",J412,0)</f>
        <v>0</v>
      </c>
      <c r="BI412" s="234">
        <f>IF(N412="nulová",J412,0)</f>
        <v>0</v>
      </c>
      <c r="BJ412" s="19" t="s">
        <v>88</v>
      </c>
      <c r="BK412" s="234">
        <f>ROUND(I412*H412,2)</f>
        <v>0</v>
      </c>
      <c r="BL412" s="19" t="s">
        <v>148</v>
      </c>
      <c r="BM412" s="233" t="s">
        <v>541</v>
      </c>
    </row>
    <row r="413" s="2" customFormat="1">
      <c r="A413" s="41"/>
      <c r="B413" s="42"/>
      <c r="C413" s="43"/>
      <c r="D413" s="235" t="s">
        <v>150</v>
      </c>
      <c r="E413" s="43"/>
      <c r="F413" s="236" t="s">
        <v>542</v>
      </c>
      <c r="G413" s="43"/>
      <c r="H413" s="43"/>
      <c r="I413" s="140"/>
      <c r="J413" s="43"/>
      <c r="K413" s="43"/>
      <c r="L413" s="47"/>
      <c r="M413" s="237"/>
      <c r="N413" s="238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19" t="s">
        <v>150</v>
      </c>
      <c r="AU413" s="19" t="s">
        <v>90</v>
      </c>
    </row>
    <row r="414" s="13" customFormat="1">
      <c r="A414" s="13"/>
      <c r="B414" s="239"/>
      <c r="C414" s="240"/>
      <c r="D414" s="235" t="s">
        <v>152</v>
      </c>
      <c r="E414" s="241" t="s">
        <v>35</v>
      </c>
      <c r="F414" s="242" t="s">
        <v>153</v>
      </c>
      <c r="G414" s="240"/>
      <c r="H414" s="241" t="s">
        <v>35</v>
      </c>
      <c r="I414" s="243"/>
      <c r="J414" s="240"/>
      <c r="K414" s="240"/>
      <c r="L414" s="244"/>
      <c r="M414" s="245"/>
      <c r="N414" s="246"/>
      <c r="O414" s="246"/>
      <c r="P414" s="246"/>
      <c r="Q414" s="246"/>
      <c r="R414" s="246"/>
      <c r="S414" s="246"/>
      <c r="T414" s="24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8" t="s">
        <v>152</v>
      </c>
      <c r="AU414" s="248" t="s">
        <v>90</v>
      </c>
      <c r="AV414" s="13" t="s">
        <v>88</v>
      </c>
      <c r="AW414" s="13" t="s">
        <v>41</v>
      </c>
      <c r="AX414" s="13" t="s">
        <v>80</v>
      </c>
      <c r="AY414" s="248" t="s">
        <v>141</v>
      </c>
    </row>
    <row r="415" s="14" customFormat="1">
      <c r="A415" s="14"/>
      <c r="B415" s="249"/>
      <c r="C415" s="250"/>
      <c r="D415" s="235" t="s">
        <v>152</v>
      </c>
      <c r="E415" s="251" t="s">
        <v>35</v>
      </c>
      <c r="F415" s="252" t="s">
        <v>189</v>
      </c>
      <c r="G415" s="250"/>
      <c r="H415" s="253">
        <v>7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9" t="s">
        <v>152</v>
      </c>
      <c r="AU415" s="259" t="s">
        <v>90</v>
      </c>
      <c r="AV415" s="14" t="s">
        <v>90</v>
      </c>
      <c r="AW415" s="14" t="s">
        <v>41</v>
      </c>
      <c r="AX415" s="14" t="s">
        <v>88</v>
      </c>
      <c r="AY415" s="259" t="s">
        <v>141</v>
      </c>
    </row>
    <row r="416" s="2" customFormat="1" ht="16.5" customHeight="1">
      <c r="A416" s="41"/>
      <c r="B416" s="42"/>
      <c r="C416" s="222" t="s">
        <v>543</v>
      </c>
      <c r="D416" s="222" t="s">
        <v>143</v>
      </c>
      <c r="E416" s="223" t="s">
        <v>544</v>
      </c>
      <c r="F416" s="224" t="s">
        <v>545</v>
      </c>
      <c r="G416" s="225" t="s">
        <v>171</v>
      </c>
      <c r="H416" s="226">
        <v>88.900000000000006</v>
      </c>
      <c r="I416" s="227"/>
      <c r="J416" s="228">
        <f>ROUND(I416*H416,2)</f>
        <v>0</v>
      </c>
      <c r="K416" s="224" t="s">
        <v>147</v>
      </c>
      <c r="L416" s="47"/>
      <c r="M416" s="229" t="s">
        <v>35</v>
      </c>
      <c r="N416" s="230" t="s">
        <v>51</v>
      </c>
      <c r="O416" s="87"/>
      <c r="P416" s="231">
        <f>O416*H416</f>
        <v>0</v>
      </c>
      <c r="Q416" s="231">
        <v>0.00019000000000000001</v>
      </c>
      <c r="R416" s="231">
        <f>Q416*H416</f>
        <v>0.016891000000000003</v>
      </c>
      <c r="S416" s="231">
        <v>0</v>
      </c>
      <c r="T416" s="232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33" t="s">
        <v>148</v>
      </c>
      <c r="AT416" s="233" t="s">
        <v>143</v>
      </c>
      <c r="AU416" s="233" t="s">
        <v>90</v>
      </c>
      <c r="AY416" s="19" t="s">
        <v>141</v>
      </c>
      <c r="BE416" s="234">
        <f>IF(N416="základní",J416,0)</f>
        <v>0</v>
      </c>
      <c r="BF416" s="234">
        <f>IF(N416="snížená",J416,0)</f>
        <v>0</v>
      </c>
      <c r="BG416" s="234">
        <f>IF(N416="zákl. přenesená",J416,0)</f>
        <v>0</v>
      </c>
      <c r="BH416" s="234">
        <f>IF(N416="sníž. přenesená",J416,0)</f>
        <v>0</v>
      </c>
      <c r="BI416" s="234">
        <f>IF(N416="nulová",J416,0)</f>
        <v>0</v>
      </c>
      <c r="BJ416" s="19" t="s">
        <v>88</v>
      </c>
      <c r="BK416" s="234">
        <f>ROUND(I416*H416,2)</f>
        <v>0</v>
      </c>
      <c r="BL416" s="19" t="s">
        <v>148</v>
      </c>
      <c r="BM416" s="233" t="s">
        <v>546</v>
      </c>
    </row>
    <row r="417" s="13" customFormat="1">
      <c r="A417" s="13"/>
      <c r="B417" s="239"/>
      <c r="C417" s="240"/>
      <c r="D417" s="235" t="s">
        <v>152</v>
      </c>
      <c r="E417" s="241" t="s">
        <v>35</v>
      </c>
      <c r="F417" s="242" t="s">
        <v>153</v>
      </c>
      <c r="G417" s="240"/>
      <c r="H417" s="241" t="s">
        <v>35</v>
      </c>
      <c r="I417" s="243"/>
      <c r="J417" s="240"/>
      <c r="K417" s="240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152</v>
      </c>
      <c r="AU417" s="248" t="s">
        <v>90</v>
      </c>
      <c r="AV417" s="13" t="s">
        <v>88</v>
      </c>
      <c r="AW417" s="13" t="s">
        <v>41</v>
      </c>
      <c r="AX417" s="13" t="s">
        <v>80</v>
      </c>
      <c r="AY417" s="248" t="s">
        <v>141</v>
      </c>
    </row>
    <row r="418" s="14" customFormat="1">
      <c r="A418" s="14"/>
      <c r="B418" s="249"/>
      <c r="C418" s="250"/>
      <c r="D418" s="235" t="s">
        <v>152</v>
      </c>
      <c r="E418" s="251" t="s">
        <v>35</v>
      </c>
      <c r="F418" s="252" t="s">
        <v>547</v>
      </c>
      <c r="G418" s="250"/>
      <c r="H418" s="253">
        <v>31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9" t="s">
        <v>152</v>
      </c>
      <c r="AU418" s="259" t="s">
        <v>90</v>
      </c>
      <c r="AV418" s="14" t="s">
        <v>90</v>
      </c>
      <c r="AW418" s="14" t="s">
        <v>41</v>
      </c>
      <c r="AX418" s="14" t="s">
        <v>80</v>
      </c>
      <c r="AY418" s="259" t="s">
        <v>141</v>
      </c>
    </row>
    <row r="419" s="14" customFormat="1">
      <c r="A419" s="14"/>
      <c r="B419" s="249"/>
      <c r="C419" s="250"/>
      <c r="D419" s="235" t="s">
        <v>152</v>
      </c>
      <c r="E419" s="251" t="s">
        <v>35</v>
      </c>
      <c r="F419" s="252" t="s">
        <v>548</v>
      </c>
      <c r="G419" s="250"/>
      <c r="H419" s="253">
        <v>57.899999999999999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9" t="s">
        <v>152</v>
      </c>
      <c r="AU419" s="259" t="s">
        <v>90</v>
      </c>
      <c r="AV419" s="14" t="s">
        <v>90</v>
      </c>
      <c r="AW419" s="14" t="s">
        <v>41</v>
      </c>
      <c r="AX419" s="14" t="s">
        <v>80</v>
      </c>
      <c r="AY419" s="259" t="s">
        <v>141</v>
      </c>
    </row>
    <row r="420" s="15" customFormat="1">
      <c r="A420" s="15"/>
      <c r="B420" s="260"/>
      <c r="C420" s="261"/>
      <c r="D420" s="235" t="s">
        <v>152</v>
      </c>
      <c r="E420" s="262" t="s">
        <v>35</v>
      </c>
      <c r="F420" s="263" t="s">
        <v>168</v>
      </c>
      <c r="G420" s="261"/>
      <c r="H420" s="264">
        <v>88.900000000000006</v>
      </c>
      <c r="I420" s="265"/>
      <c r="J420" s="261"/>
      <c r="K420" s="261"/>
      <c r="L420" s="266"/>
      <c r="M420" s="267"/>
      <c r="N420" s="268"/>
      <c r="O420" s="268"/>
      <c r="P420" s="268"/>
      <c r="Q420" s="268"/>
      <c r="R420" s="268"/>
      <c r="S420" s="268"/>
      <c r="T420" s="269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0" t="s">
        <v>152</v>
      </c>
      <c r="AU420" s="270" t="s">
        <v>90</v>
      </c>
      <c r="AV420" s="15" t="s">
        <v>148</v>
      </c>
      <c r="AW420" s="15" t="s">
        <v>41</v>
      </c>
      <c r="AX420" s="15" t="s">
        <v>88</v>
      </c>
      <c r="AY420" s="270" t="s">
        <v>141</v>
      </c>
    </row>
    <row r="421" s="2" customFormat="1" ht="16.5" customHeight="1">
      <c r="A421" s="41"/>
      <c r="B421" s="42"/>
      <c r="C421" s="222" t="s">
        <v>549</v>
      </c>
      <c r="D421" s="222" t="s">
        <v>143</v>
      </c>
      <c r="E421" s="223" t="s">
        <v>550</v>
      </c>
      <c r="F421" s="224" t="s">
        <v>551</v>
      </c>
      <c r="G421" s="225" t="s">
        <v>171</v>
      </c>
      <c r="H421" s="226">
        <v>106</v>
      </c>
      <c r="I421" s="227"/>
      <c r="J421" s="228">
        <f>ROUND(I421*H421,2)</f>
        <v>0</v>
      </c>
      <c r="K421" s="224" t="s">
        <v>147</v>
      </c>
      <c r="L421" s="47"/>
      <c r="M421" s="229" t="s">
        <v>35</v>
      </c>
      <c r="N421" s="230" t="s">
        <v>51</v>
      </c>
      <c r="O421" s="87"/>
      <c r="P421" s="231">
        <f>O421*H421</f>
        <v>0</v>
      </c>
      <c r="Q421" s="231">
        <v>6.9999999999999994E-05</v>
      </c>
      <c r="R421" s="231">
        <f>Q421*H421</f>
        <v>0.0074199999999999995</v>
      </c>
      <c r="S421" s="231">
        <v>0</v>
      </c>
      <c r="T421" s="232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33" t="s">
        <v>148</v>
      </c>
      <c r="AT421" s="233" t="s">
        <v>143</v>
      </c>
      <c r="AU421" s="233" t="s">
        <v>90</v>
      </c>
      <c r="AY421" s="19" t="s">
        <v>141</v>
      </c>
      <c r="BE421" s="234">
        <f>IF(N421="základní",J421,0)</f>
        <v>0</v>
      </c>
      <c r="BF421" s="234">
        <f>IF(N421="snížená",J421,0)</f>
        <v>0</v>
      </c>
      <c r="BG421" s="234">
        <f>IF(N421="zákl. přenesená",J421,0)</f>
        <v>0</v>
      </c>
      <c r="BH421" s="234">
        <f>IF(N421="sníž. přenesená",J421,0)</f>
        <v>0</v>
      </c>
      <c r="BI421" s="234">
        <f>IF(N421="nulová",J421,0)</f>
        <v>0</v>
      </c>
      <c r="BJ421" s="19" t="s">
        <v>88</v>
      </c>
      <c r="BK421" s="234">
        <f>ROUND(I421*H421,2)</f>
        <v>0</v>
      </c>
      <c r="BL421" s="19" t="s">
        <v>148</v>
      </c>
      <c r="BM421" s="233" t="s">
        <v>552</v>
      </c>
    </row>
    <row r="422" s="13" customFormat="1">
      <c r="A422" s="13"/>
      <c r="B422" s="239"/>
      <c r="C422" s="240"/>
      <c r="D422" s="235" t="s">
        <v>152</v>
      </c>
      <c r="E422" s="241" t="s">
        <v>35</v>
      </c>
      <c r="F422" s="242" t="s">
        <v>153</v>
      </c>
      <c r="G422" s="240"/>
      <c r="H422" s="241" t="s">
        <v>35</v>
      </c>
      <c r="I422" s="243"/>
      <c r="J422" s="240"/>
      <c r="K422" s="240"/>
      <c r="L422" s="244"/>
      <c r="M422" s="245"/>
      <c r="N422" s="246"/>
      <c r="O422" s="246"/>
      <c r="P422" s="246"/>
      <c r="Q422" s="246"/>
      <c r="R422" s="246"/>
      <c r="S422" s="246"/>
      <c r="T422" s="24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8" t="s">
        <v>152</v>
      </c>
      <c r="AU422" s="248" t="s">
        <v>90</v>
      </c>
      <c r="AV422" s="13" t="s">
        <v>88</v>
      </c>
      <c r="AW422" s="13" t="s">
        <v>41</v>
      </c>
      <c r="AX422" s="13" t="s">
        <v>80</v>
      </c>
      <c r="AY422" s="248" t="s">
        <v>141</v>
      </c>
    </row>
    <row r="423" s="14" customFormat="1">
      <c r="A423" s="14"/>
      <c r="B423" s="249"/>
      <c r="C423" s="250"/>
      <c r="D423" s="235" t="s">
        <v>152</v>
      </c>
      <c r="E423" s="251" t="s">
        <v>35</v>
      </c>
      <c r="F423" s="252" t="s">
        <v>547</v>
      </c>
      <c r="G423" s="250"/>
      <c r="H423" s="253">
        <v>31</v>
      </c>
      <c r="I423" s="254"/>
      <c r="J423" s="250"/>
      <c r="K423" s="250"/>
      <c r="L423" s="255"/>
      <c r="M423" s="256"/>
      <c r="N423" s="257"/>
      <c r="O423" s="257"/>
      <c r="P423" s="257"/>
      <c r="Q423" s="257"/>
      <c r="R423" s="257"/>
      <c r="S423" s="257"/>
      <c r="T423" s="25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9" t="s">
        <v>152</v>
      </c>
      <c r="AU423" s="259" t="s">
        <v>90</v>
      </c>
      <c r="AV423" s="14" t="s">
        <v>90</v>
      </c>
      <c r="AW423" s="14" t="s">
        <v>41</v>
      </c>
      <c r="AX423" s="14" t="s">
        <v>80</v>
      </c>
      <c r="AY423" s="259" t="s">
        <v>141</v>
      </c>
    </row>
    <row r="424" s="14" customFormat="1">
      <c r="A424" s="14"/>
      <c r="B424" s="249"/>
      <c r="C424" s="250"/>
      <c r="D424" s="235" t="s">
        <v>152</v>
      </c>
      <c r="E424" s="251" t="s">
        <v>35</v>
      </c>
      <c r="F424" s="252" t="s">
        <v>553</v>
      </c>
      <c r="G424" s="250"/>
      <c r="H424" s="253">
        <v>56</v>
      </c>
      <c r="I424" s="254"/>
      <c r="J424" s="250"/>
      <c r="K424" s="250"/>
      <c r="L424" s="255"/>
      <c r="M424" s="256"/>
      <c r="N424" s="257"/>
      <c r="O424" s="257"/>
      <c r="P424" s="257"/>
      <c r="Q424" s="257"/>
      <c r="R424" s="257"/>
      <c r="S424" s="257"/>
      <c r="T424" s="25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9" t="s">
        <v>152</v>
      </c>
      <c r="AU424" s="259" t="s">
        <v>90</v>
      </c>
      <c r="AV424" s="14" t="s">
        <v>90</v>
      </c>
      <c r="AW424" s="14" t="s">
        <v>41</v>
      </c>
      <c r="AX424" s="14" t="s">
        <v>80</v>
      </c>
      <c r="AY424" s="259" t="s">
        <v>141</v>
      </c>
    </row>
    <row r="425" s="14" customFormat="1">
      <c r="A425" s="14"/>
      <c r="B425" s="249"/>
      <c r="C425" s="250"/>
      <c r="D425" s="235" t="s">
        <v>152</v>
      </c>
      <c r="E425" s="251" t="s">
        <v>35</v>
      </c>
      <c r="F425" s="252" t="s">
        <v>554</v>
      </c>
      <c r="G425" s="250"/>
      <c r="H425" s="253">
        <v>19</v>
      </c>
      <c r="I425" s="254"/>
      <c r="J425" s="250"/>
      <c r="K425" s="250"/>
      <c r="L425" s="255"/>
      <c r="M425" s="256"/>
      <c r="N425" s="257"/>
      <c r="O425" s="257"/>
      <c r="P425" s="257"/>
      <c r="Q425" s="257"/>
      <c r="R425" s="257"/>
      <c r="S425" s="257"/>
      <c r="T425" s="25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9" t="s">
        <v>152</v>
      </c>
      <c r="AU425" s="259" t="s">
        <v>90</v>
      </c>
      <c r="AV425" s="14" t="s">
        <v>90</v>
      </c>
      <c r="AW425" s="14" t="s">
        <v>41</v>
      </c>
      <c r="AX425" s="14" t="s">
        <v>80</v>
      </c>
      <c r="AY425" s="259" t="s">
        <v>141</v>
      </c>
    </row>
    <row r="426" s="15" customFormat="1">
      <c r="A426" s="15"/>
      <c r="B426" s="260"/>
      <c r="C426" s="261"/>
      <c r="D426" s="235" t="s">
        <v>152</v>
      </c>
      <c r="E426" s="262" t="s">
        <v>35</v>
      </c>
      <c r="F426" s="263" t="s">
        <v>168</v>
      </c>
      <c r="G426" s="261"/>
      <c r="H426" s="264">
        <v>106</v>
      </c>
      <c r="I426" s="265"/>
      <c r="J426" s="261"/>
      <c r="K426" s="261"/>
      <c r="L426" s="266"/>
      <c r="M426" s="267"/>
      <c r="N426" s="268"/>
      <c r="O426" s="268"/>
      <c r="P426" s="268"/>
      <c r="Q426" s="268"/>
      <c r="R426" s="268"/>
      <c r="S426" s="268"/>
      <c r="T426" s="26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0" t="s">
        <v>152</v>
      </c>
      <c r="AU426" s="270" t="s">
        <v>90</v>
      </c>
      <c r="AV426" s="15" t="s">
        <v>148</v>
      </c>
      <c r="AW426" s="15" t="s">
        <v>41</v>
      </c>
      <c r="AX426" s="15" t="s">
        <v>88</v>
      </c>
      <c r="AY426" s="270" t="s">
        <v>141</v>
      </c>
    </row>
    <row r="427" s="12" customFormat="1" ht="22.8" customHeight="1">
      <c r="A427" s="12"/>
      <c r="B427" s="206"/>
      <c r="C427" s="207"/>
      <c r="D427" s="208" t="s">
        <v>79</v>
      </c>
      <c r="E427" s="220" t="s">
        <v>555</v>
      </c>
      <c r="F427" s="220" t="s">
        <v>556</v>
      </c>
      <c r="G427" s="207"/>
      <c r="H427" s="207"/>
      <c r="I427" s="210"/>
      <c r="J427" s="221">
        <f>BK427</f>
        <v>0</v>
      </c>
      <c r="K427" s="207"/>
      <c r="L427" s="212"/>
      <c r="M427" s="213"/>
      <c r="N427" s="214"/>
      <c r="O427" s="214"/>
      <c r="P427" s="215">
        <f>SUM(P428:P439)</f>
        <v>0</v>
      </c>
      <c r="Q427" s="214"/>
      <c r="R427" s="215">
        <f>SUM(R428:R439)</f>
        <v>0</v>
      </c>
      <c r="S427" s="214"/>
      <c r="T427" s="216">
        <f>SUM(T428:T439)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7" t="s">
        <v>88</v>
      </c>
      <c r="AT427" s="218" t="s">
        <v>79</v>
      </c>
      <c r="AU427" s="218" t="s">
        <v>88</v>
      </c>
      <c r="AY427" s="217" t="s">
        <v>141</v>
      </c>
      <c r="BK427" s="219">
        <f>SUM(BK428:BK439)</f>
        <v>0</v>
      </c>
    </row>
    <row r="428" s="2" customFormat="1" ht="16.5" customHeight="1">
      <c r="A428" s="41"/>
      <c r="B428" s="42"/>
      <c r="C428" s="222" t="s">
        <v>557</v>
      </c>
      <c r="D428" s="222" t="s">
        <v>143</v>
      </c>
      <c r="E428" s="223" t="s">
        <v>558</v>
      </c>
      <c r="F428" s="224" t="s">
        <v>559</v>
      </c>
      <c r="G428" s="225" t="s">
        <v>301</v>
      </c>
      <c r="H428" s="226">
        <v>65.162999999999997</v>
      </c>
      <c r="I428" s="227"/>
      <c r="J428" s="228">
        <f>ROUND(I428*H428,2)</f>
        <v>0</v>
      </c>
      <c r="K428" s="224" t="s">
        <v>147</v>
      </c>
      <c r="L428" s="47"/>
      <c r="M428" s="229" t="s">
        <v>35</v>
      </c>
      <c r="N428" s="230" t="s">
        <v>51</v>
      </c>
      <c r="O428" s="87"/>
      <c r="P428" s="231">
        <f>O428*H428</f>
        <v>0</v>
      </c>
      <c r="Q428" s="231">
        <v>0</v>
      </c>
      <c r="R428" s="231">
        <f>Q428*H428</f>
        <v>0</v>
      </c>
      <c r="S428" s="231">
        <v>0</v>
      </c>
      <c r="T428" s="232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33" t="s">
        <v>148</v>
      </c>
      <c r="AT428" s="233" t="s">
        <v>143</v>
      </c>
      <c r="AU428" s="233" t="s">
        <v>90</v>
      </c>
      <c r="AY428" s="19" t="s">
        <v>141</v>
      </c>
      <c r="BE428" s="234">
        <f>IF(N428="základní",J428,0)</f>
        <v>0</v>
      </c>
      <c r="BF428" s="234">
        <f>IF(N428="snížená",J428,0)</f>
        <v>0</v>
      </c>
      <c r="BG428" s="234">
        <f>IF(N428="zákl. přenesená",J428,0)</f>
        <v>0</v>
      </c>
      <c r="BH428" s="234">
        <f>IF(N428="sníž. přenesená",J428,0)</f>
        <v>0</v>
      </c>
      <c r="BI428" s="234">
        <f>IF(N428="nulová",J428,0)</f>
        <v>0</v>
      </c>
      <c r="BJ428" s="19" t="s">
        <v>88</v>
      </c>
      <c r="BK428" s="234">
        <f>ROUND(I428*H428,2)</f>
        <v>0</v>
      </c>
      <c r="BL428" s="19" t="s">
        <v>148</v>
      </c>
      <c r="BM428" s="233" t="s">
        <v>560</v>
      </c>
    </row>
    <row r="429" s="2" customFormat="1">
      <c r="A429" s="41"/>
      <c r="B429" s="42"/>
      <c r="C429" s="43"/>
      <c r="D429" s="235" t="s">
        <v>150</v>
      </c>
      <c r="E429" s="43"/>
      <c r="F429" s="236" t="s">
        <v>561</v>
      </c>
      <c r="G429" s="43"/>
      <c r="H429" s="43"/>
      <c r="I429" s="140"/>
      <c r="J429" s="43"/>
      <c r="K429" s="43"/>
      <c r="L429" s="47"/>
      <c r="M429" s="237"/>
      <c r="N429" s="238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150</v>
      </c>
      <c r="AU429" s="19" t="s">
        <v>90</v>
      </c>
    </row>
    <row r="430" s="14" customFormat="1">
      <c r="A430" s="14"/>
      <c r="B430" s="249"/>
      <c r="C430" s="250"/>
      <c r="D430" s="235" t="s">
        <v>152</v>
      </c>
      <c r="E430" s="251" t="s">
        <v>35</v>
      </c>
      <c r="F430" s="252" t="s">
        <v>562</v>
      </c>
      <c r="G430" s="250"/>
      <c r="H430" s="253">
        <v>65.162999999999997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152</v>
      </c>
      <c r="AU430" s="259" t="s">
        <v>90</v>
      </c>
      <c r="AV430" s="14" t="s">
        <v>90</v>
      </c>
      <c r="AW430" s="14" t="s">
        <v>41</v>
      </c>
      <c r="AX430" s="14" t="s">
        <v>88</v>
      </c>
      <c r="AY430" s="259" t="s">
        <v>141</v>
      </c>
    </row>
    <row r="431" s="2" customFormat="1" ht="24" customHeight="1">
      <c r="A431" s="41"/>
      <c r="B431" s="42"/>
      <c r="C431" s="222" t="s">
        <v>563</v>
      </c>
      <c r="D431" s="222" t="s">
        <v>143</v>
      </c>
      <c r="E431" s="223" t="s">
        <v>564</v>
      </c>
      <c r="F431" s="224" t="s">
        <v>565</v>
      </c>
      <c r="G431" s="225" t="s">
        <v>301</v>
      </c>
      <c r="H431" s="226">
        <v>9.5340000000000007</v>
      </c>
      <c r="I431" s="227"/>
      <c r="J431" s="228">
        <f>ROUND(I431*H431,2)</f>
        <v>0</v>
      </c>
      <c r="K431" s="224" t="s">
        <v>147</v>
      </c>
      <c r="L431" s="47"/>
      <c r="M431" s="229" t="s">
        <v>35</v>
      </c>
      <c r="N431" s="230" t="s">
        <v>51</v>
      </c>
      <c r="O431" s="87"/>
      <c r="P431" s="231">
        <f>O431*H431</f>
        <v>0</v>
      </c>
      <c r="Q431" s="231">
        <v>0</v>
      </c>
      <c r="R431" s="231">
        <f>Q431*H431</f>
        <v>0</v>
      </c>
      <c r="S431" s="231">
        <v>0</v>
      </c>
      <c r="T431" s="232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33" t="s">
        <v>148</v>
      </c>
      <c r="AT431" s="233" t="s">
        <v>143</v>
      </c>
      <c r="AU431" s="233" t="s">
        <v>90</v>
      </c>
      <c r="AY431" s="19" t="s">
        <v>141</v>
      </c>
      <c r="BE431" s="234">
        <f>IF(N431="základní",J431,0)</f>
        <v>0</v>
      </c>
      <c r="BF431" s="234">
        <f>IF(N431="snížená",J431,0)</f>
        <v>0</v>
      </c>
      <c r="BG431" s="234">
        <f>IF(N431="zákl. přenesená",J431,0)</f>
        <v>0</v>
      </c>
      <c r="BH431" s="234">
        <f>IF(N431="sníž. přenesená",J431,0)</f>
        <v>0</v>
      </c>
      <c r="BI431" s="234">
        <f>IF(N431="nulová",J431,0)</f>
        <v>0</v>
      </c>
      <c r="BJ431" s="19" t="s">
        <v>88</v>
      </c>
      <c r="BK431" s="234">
        <f>ROUND(I431*H431,2)</f>
        <v>0</v>
      </c>
      <c r="BL431" s="19" t="s">
        <v>148</v>
      </c>
      <c r="BM431" s="233" t="s">
        <v>566</v>
      </c>
    </row>
    <row r="432" s="2" customFormat="1">
      <c r="A432" s="41"/>
      <c r="B432" s="42"/>
      <c r="C432" s="43"/>
      <c r="D432" s="235" t="s">
        <v>150</v>
      </c>
      <c r="E432" s="43"/>
      <c r="F432" s="236" t="s">
        <v>567</v>
      </c>
      <c r="G432" s="43"/>
      <c r="H432" s="43"/>
      <c r="I432" s="140"/>
      <c r="J432" s="43"/>
      <c r="K432" s="43"/>
      <c r="L432" s="47"/>
      <c r="M432" s="237"/>
      <c r="N432" s="238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19" t="s">
        <v>150</v>
      </c>
      <c r="AU432" s="19" t="s">
        <v>90</v>
      </c>
    </row>
    <row r="433" s="14" customFormat="1">
      <c r="A433" s="14"/>
      <c r="B433" s="249"/>
      <c r="C433" s="250"/>
      <c r="D433" s="235" t="s">
        <v>152</v>
      </c>
      <c r="E433" s="251" t="s">
        <v>35</v>
      </c>
      <c r="F433" s="252" t="s">
        <v>568</v>
      </c>
      <c r="G433" s="250"/>
      <c r="H433" s="253">
        <v>9.5340000000000007</v>
      </c>
      <c r="I433" s="254"/>
      <c r="J433" s="250"/>
      <c r="K433" s="250"/>
      <c r="L433" s="255"/>
      <c r="M433" s="256"/>
      <c r="N433" s="257"/>
      <c r="O433" s="257"/>
      <c r="P433" s="257"/>
      <c r="Q433" s="257"/>
      <c r="R433" s="257"/>
      <c r="S433" s="257"/>
      <c r="T433" s="25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9" t="s">
        <v>152</v>
      </c>
      <c r="AU433" s="259" t="s">
        <v>90</v>
      </c>
      <c r="AV433" s="14" t="s">
        <v>90</v>
      </c>
      <c r="AW433" s="14" t="s">
        <v>41</v>
      </c>
      <c r="AX433" s="14" t="s">
        <v>88</v>
      </c>
      <c r="AY433" s="259" t="s">
        <v>141</v>
      </c>
    </row>
    <row r="434" s="2" customFormat="1" ht="24" customHeight="1">
      <c r="A434" s="41"/>
      <c r="B434" s="42"/>
      <c r="C434" s="222" t="s">
        <v>569</v>
      </c>
      <c r="D434" s="222" t="s">
        <v>143</v>
      </c>
      <c r="E434" s="223" t="s">
        <v>570</v>
      </c>
      <c r="F434" s="224" t="s">
        <v>571</v>
      </c>
      <c r="G434" s="225" t="s">
        <v>301</v>
      </c>
      <c r="H434" s="226">
        <v>2.0659999999999998</v>
      </c>
      <c r="I434" s="227"/>
      <c r="J434" s="228">
        <f>ROUND(I434*H434,2)</f>
        <v>0</v>
      </c>
      <c r="K434" s="224" t="s">
        <v>147</v>
      </c>
      <c r="L434" s="47"/>
      <c r="M434" s="229" t="s">
        <v>35</v>
      </c>
      <c r="N434" s="230" t="s">
        <v>51</v>
      </c>
      <c r="O434" s="87"/>
      <c r="P434" s="231">
        <f>O434*H434</f>
        <v>0</v>
      </c>
      <c r="Q434" s="231">
        <v>0</v>
      </c>
      <c r="R434" s="231">
        <f>Q434*H434</f>
        <v>0</v>
      </c>
      <c r="S434" s="231">
        <v>0</v>
      </c>
      <c r="T434" s="232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33" t="s">
        <v>148</v>
      </c>
      <c r="AT434" s="233" t="s">
        <v>143</v>
      </c>
      <c r="AU434" s="233" t="s">
        <v>90</v>
      </c>
      <c r="AY434" s="19" t="s">
        <v>141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9" t="s">
        <v>88</v>
      </c>
      <c r="BK434" s="234">
        <f>ROUND(I434*H434,2)</f>
        <v>0</v>
      </c>
      <c r="BL434" s="19" t="s">
        <v>148</v>
      </c>
      <c r="BM434" s="233" t="s">
        <v>572</v>
      </c>
    </row>
    <row r="435" s="2" customFormat="1">
      <c r="A435" s="41"/>
      <c r="B435" s="42"/>
      <c r="C435" s="43"/>
      <c r="D435" s="235" t="s">
        <v>150</v>
      </c>
      <c r="E435" s="43"/>
      <c r="F435" s="236" t="s">
        <v>573</v>
      </c>
      <c r="G435" s="43"/>
      <c r="H435" s="43"/>
      <c r="I435" s="140"/>
      <c r="J435" s="43"/>
      <c r="K435" s="43"/>
      <c r="L435" s="47"/>
      <c r="M435" s="237"/>
      <c r="N435" s="238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150</v>
      </c>
      <c r="AU435" s="19" t="s">
        <v>90</v>
      </c>
    </row>
    <row r="436" s="14" customFormat="1">
      <c r="A436" s="14"/>
      <c r="B436" s="249"/>
      <c r="C436" s="250"/>
      <c r="D436" s="235" t="s">
        <v>152</v>
      </c>
      <c r="E436" s="251" t="s">
        <v>35</v>
      </c>
      <c r="F436" s="252" t="s">
        <v>574</v>
      </c>
      <c r="G436" s="250"/>
      <c r="H436" s="253">
        <v>2.0659999999999998</v>
      </c>
      <c r="I436" s="254"/>
      <c r="J436" s="250"/>
      <c r="K436" s="250"/>
      <c r="L436" s="255"/>
      <c r="M436" s="256"/>
      <c r="N436" s="257"/>
      <c r="O436" s="257"/>
      <c r="P436" s="257"/>
      <c r="Q436" s="257"/>
      <c r="R436" s="257"/>
      <c r="S436" s="257"/>
      <c r="T436" s="25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9" t="s">
        <v>152</v>
      </c>
      <c r="AU436" s="259" t="s">
        <v>90</v>
      </c>
      <c r="AV436" s="14" t="s">
        <v>90</v>
      </c>
      <c r="AW436" s="14" t="s">
        <v>41</v>
      </c>
      <c r="AX436" s="14" t="s">
        <v>88</v>
      </c>
      <c r="AY436" s="259" t="s">
        <v>141</v>
      </c>
    </row>
    <row r="437" s="2" customFormat="1" ht="24" customHeight="1">
      <c r="A437" s="41"/>
      <c r="B437" s="42"/>
      <c r="C437" s="222" t="s">
        <v>575</v>
      </c>
      <c r="D437" s="222" t="s">
        <v>143</v>
      </c>
      <c r="E437" s="223" t="s">
        <v>576</v>
      </c>
      <c r="F437" s="224" t="s">
        <v>300</v>
      </c>
      <c r="G437" s="225" t="s">
        <v>301</v>
      </c>
      <c r="H437" s="226">
        <v>63.097000000000001</v>
      </c>
      <c r="I437" s="227"/>
      <c r="J437" s="228">
        <f>ROUND(I437*H437,2)</f>
        <v>0</v>
      </c>
      <c r="K437" s="224" t="s">
        <v>147</v>
      </c>
      <c r="L437" s="47"/>
      <c r="M437" s="229" t="s">
        <v>35</v>
      </c>
      <c r="N437" s="230" t="s">
        <v>51</v>
      </c>
      <c r="O437" s="87"/>
      <c r="P437" s="231">
        <f>O437*H437</f>
        <v>0</v>
      </c>
      <c r="Q437" s="231">
        <v>0</v>
      </c>
      <c r="R437" s="231">
        <f>Q437*H437</f>
        <v>0</v>
      </c>
      <c r="S437" s="231">
        <v>0</v>
      </c>
      <c r="T437" s="232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33" t="s">
        <v>148</v>
      </c>
      <c r="AT437" s="233" t="s">
        <v>143</v>
      </c>
      <c r="AU437" s="233" t="s">
        <v>90</v>
      </c>
      <c r="AY437" s="19" t="s">
        <v>141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9" t="s">
        <v>88</v>
      </c>
      <c r="BK437" s="234">
        <f>ROUND(I437*H437,2)</f>
        <v>0</v>
      </c>
      <c r="BL437" s="19" t="s">
        <v>148</v>
      </c>
      <c r="BM437" s="233" t="s">
        <v>577</v>
      </c>
    </row>
    <row r="438" s="2" customFormat="1">
      <c r="A438" s="41"/>
      <c r="B438" s="42"/>
      <c r="C438" s="43"/>
      <c r="D438" s="235" t="s">
        <v>150</v>
      </c>
      <c r="E438" s="43"/>
      <c r="F438" s="236" t="s">
        <v>573</v>
      </c>
      <c r="G438" s="43"/>
      <c r="H438" s="43"/>
      <c r="I438" s="140"/>
      <c r="J438" s="43"/>
      <c r="K438" s="43"/>
      <c r="L438" s="47"/>
      <c r="M438" s="237"/>
      <c r="N438" s="238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19" t="s">
        <v>150</v>
      </c>
      <c r="AU438" s="19" t="s">
        <v>90</v>
      </c>
    </row>
    <row r="439" s="14" customFormat="1">
      <c r="A439" s="14"/>
      <c r="B439" s="249"/>
      <c r="C439" s="250"/>
      <c r="D439" s="235" t="s">
        <v>152</v>
      </c>
      <c r="E439" s="251" t="s">
        <v>35</v>
      </c>
      <c r="F439" s="252" t="s">
        <v>578</v>
      </c>
      <c r="G439" s="250"/>
      <c r="H439" s="253">
        <v>63.097000000000001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9" t="s">
        <v>152</v>
      </c>
      <c r="AU439" s="259" t="s">
        <v>90</v>
      </c>
      <c r="AV439" s="14" t="s">
        <v>90</v>
      </c>
      <c r="AW439" s="14" t="s">
        <v>41</v>
      </c>
      <c r="AX439" s="14" t="s">
        <v>88</v>
      </c>
      <c r="AY439" s="259" t="s">
        <v>141</v>
      </c>
    </row>
    <row r="440" s="12" customFormat="1" ht="22.8" customHeight="1">
      <c r="A440" s="12"/>
      <c r="B440" s="206"/>
      <c r="C440" s="207"/>
      <c r="D440" s="208" t="s">
        <v>79</v>
      </c>
      <c r="E440" s="220" t="s">
        <v>579</v>
      </c>
      <c r="F440" s="220" t="s">
        <v>580</v>
      </c>
      <c r="G440" s="207"/>
      <c r="H440" s="207"/>
      <c r="I440" s="210"/>
      <c r="J440" s="221">
        <f>BK440</f>
        <v>0</v>
      </c>
      <c r="K440" s="207"/>
      <c r="L440" s="212"/>
      <c r="M440" s="213"/>
      <c r="N440" s="214"/>
      <c r="O440" s="214"/>
      <c r="P440" s="215">
        <f>SUM(P441:P444)</f>
        <v>0</v>
      </c>
      <c r="Q440" s="214"/>
      <c r="R440" s="215">
        <f>SUM(R441:R444)</f>
        <v>0</v>
      </c>
      <c r="S440" s="214"/>
      <c r="T440" s="216">
        <f>SUM(T441:T444)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7" t="s">
        <v>88</v>
      </c>
      <c r="AT440" s="218" t="s">
        <v>79</v>
      </c>
      <c r="AU440" s="218" t="s">
        <v>88</v>
      </c>
      <c r="AY440" s="217" t="s">
        <v>141</v>
      </c>
      <c r="BK440" s="219">
        <f>SUM(BK441:BK444)</f>
        <v>0</v>
      </c>
    </row>
    <row r="441" s="2" customFormat="1" ht="24" customHeight="1">
      <c r="A441" s="41"/>
      <c r="B441" s="42"/>
      <c r="C441" s="222" t="s">
        <v>581</v>
      </c>
      <c r="D441" s="222" t="s">
        <v>143</v>
      </c>
      <c r="E441" s="223" t="s">
        <v>582</v>
      </c>
      <c r="F441" s="224" t="s">
        <v>583</v>
      </c>
      <c r="G441" s="225" t="s">
        <v>301</v>
      </c>
      <c r="H441" s="226">
        <v>3.8719999999999999</v>
      </c>
      <c r="I441" s="227"/>
      <c r="J441" s="228">
        <f>ROUND(I441*H441,2)</f>
        <v>0</v>
      </c>
      <c r="K441" s="224" t="s">
        <v>147</v>
      </c>
      <c r="L441" s="47"/>
      <c r="M441" s="229" t="s">
        <v>35</v>
      </c>
      <c r="N441" s="230" t="s">
        <v>51</v>
      </c>
      <c r="O441" s="87"/>
      <c r="P441" s="231">
        <f>O441*H441</f>
        <v>0</v>
      </c>
      <c r="Q441" s="231">
        <v>0</v>
      </c>
      <c r="R441" s="231">
        <f>Q441*H441</f>
        <v>0</v>
      </c>
      <c r="S441" s="231">
        <v>0</v>
      </c>
      <c r="T441" s="232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33" t="s">
        <v>148</v>
      </c>
      <c r="AT441" s="233" t="s">
        <v>143</v>
      </c>
      <c r="AU441" s="233" t="s">
        <v>90</v>
      </c>
      <c r="AY441" s="19" t="s">
        <v>141</v>
      </c>
      <c r="BE441" s="234">
        <f>IF(N441="základní",J441,0)</f>
        <v>0</v>
      </c>
      <c r="BF441" s="234">
        <f>IF(N441="snížená",J441,0)</f>
        <v>0</v>
      </c>
      <c r="BG441" s="234">
        <f>IF(N441="zákl. přenesená",J441,0)</f>
        <v>0</v>
      </c>
      <c r="BH441" s="234">
        <f>IF(N441="sníž. přenesená",J441,0)</f>
        <v>0</v>
      </c>
      <c r="BI441" s="234">
        <f>IF(N441="nulová",J441,0)</f>
        <v>0</v>
      </c>
      <c r="BJ441" s="19" t="s">
        <v>88</v>
      </c>
      <c r="BK441" s="234">
        <f>ROUND(I441*H441,2)</f>
        <v>0</v>
      </c>
      <c r="BL441" s="19" t="s">
        <v>148</v>
      </c>
      <c r="BM441" s="233" t="s">
        <v>584</v>
      </c>
    </row>
    <row r="442" s="2" customFormat="1">
      <c r="A442" s="41"/>
      <c r="B442" s="42"/>
      <c r="C442" s="43"/>
      <c r="D442" s="235" t="s">
        <v>150</v>
      </c>
      <c r="E442" s="43"/>
      <c r="F442" s="236" t="s">
        <v>585</v>
      </c>
      <c r="G442" s="43"/>
      <c r="H442" s="43"/>
      <c r="I442" s="140"/>
      <c r="J442" s="43"/>
      <c r="K442" s="43"/>
      <c r="L442" s="47"/>
      <c r="M442" s="237"/>
      <c r="N442" s="238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19" t="s">
        <v>150</v>
      </c>
      <c r="AU442" s="19" t="s">
        <v>90</v>
      </c>
    </row>
    <row r="443" s="2" customFormat="1" ht="24" customHeight="1">
      <c r="A443" s="41"/>
      <c r="B443" s="42"/>
      <c r="C443" s="222" t="s">
        <v>586</v>
      </c>
      <c r="D443" s="222" t="s">
        <v>143</v>
      </c>
      <c r="E443" s="223" t="s">
        <v>587</v>
      </c>
      <c r="F443" s="224" t="s">
        <v>588</v>
      </c>
      <c r="G443" s="225" t="s">
        <v>301</v>
      </c>
      <c r="H443" s="226">
        <v>3.8719999999999999</v>
      </c>
      <c r="I443" s="227"/>
      <c r="J443" s="228">
        <f>ROUND(I443*H443,2)</f>
        <v>0</v>
      </c>
      <c r="K443" s="224" t="s">
        <v>147</v>
      </c>
      <c r="L443" s="47"/>
      <c r="M443" s="229" t="s">
        <v>35</v>
      </c>
      <c r="N443" s="230" t="s">
        <v>51</v>
      </c>
      <c r="O443" s="87"/>
      <c r="P443" s="231">
        <f>O443*H443</f>
        <v>0</v>
      </c>
      <c r="Q443" s="231">
        <v>0</v>
      </c>
      <c r="R443" s="231">
        <f>Q443*H443</f>
        <v>0</v>
      </c>
      <c r="S443" s="231">
        <v>0</v>
      </c>
      <c r="T443" s="232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33" t="s">
        <v>148</v>
      </c>
      <c r="AT443" s="233" t="s">
        <v>143</v>
      </c>
      <c r="AU443" s="233" t="s">
        <v>90</v>
      </c>
      <c r="AY443" s="19" t="s">
        <v>141</v>
      </c>
      <c r="BE443" s="234">
        <f>IF(N443="základní",J443,0)</f>
        <v>0</v>
      </c>
      <c r="BF443" s="234">
        <f>IF(N443="snížená",J443,0)</f>
        <v>0</v>
      </c>
      <c r="BG443" s="234">
        <f>IF(N443="zákl. přenesená",J443,0)</f>
        <v>0</v>
      </c>
      <c r="BH443" s="234">
        <f>IF(N443="sníž. přenesená",J443,0)</f>
        <v>0</v>
      </c>
      <c r="BI443" s="234">
        <f>IF(N443="nulová",J443,0)</f>
        <v>0</v>
      </c>
      <c r="BJ443" s="19" t="s">
        <v>88</v>
      </c>
      <c r="BK443" s="234">
        <f>ROUND(I443*H443,2)</f>
        <v>0</v>
      </c>
      <c r="BL443" s="19" t="s">
        <v>148</v>
      </c>
      <c r="BM443" s="233" t="s">
        <v>589</v>
      </c>
    </row>
    <row r="444" s="2" customFormat="1">
      <c r="A444" s="41"/>
      <c r="B444" s="42"/>
      <c r="C444" s="43"/>
      <c r="D444" s="235" t="s">
        <v>150</v>
      </c>
      <c r="E444" s="43"/>
      <c r="F444" s="236" t="s">
        <v>585</v>
      </c>
      <c r="G444" s="43"/>
      <c r="H444" s="43"/>
      <c r="I444" s="140"/>
      <c r="J444" s="43"/>
      <c r="K444" s="43"/>
      <c r="L444" s="47"/>
      <c r="M444" s="292"/>
      <c r="N444" s="293"/>
      <c r="O444" s="294"/>
      <c r="P444" s="294"/>
      <c r="Q444" s="294"/>
      <c r="R444" s="294"/>
      <c r="S444" s="294"/>
      <c r="T444" s="295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19" t="s">
        <v>150</v>
      </c>
      <c r="AU444" s="19" t="s">
        <v>90</v>
      </c>
    </row>
    <row r="445" s="2" customFormat="1" ht="6.96" customHeight="1">
      <c r="A445" s="41"/>
      <c r="B445" s="62"/>
      <c r="C445" s="63"/>
      <c r="D445" s="63"/>
      <c r="E445" s="63"/>
      <c r="F445" s="63"/>
      <c r="G445" s="63"/>
      <c r="H445" s="63"/>
      <c r="I445" s="170"/>
      <c r="J445" s="63"/>
      <c r="K445" s="63"/>
      <c r="L445" s="47"/>
      <c r="M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</row>
  </sheetData>
  <sheetProtection sheet="1" autoFilter="0" formatColumns="0" formatRows="0" objects="1" scenarios="1" spinCount="100000" saltValue="SAFCK7T/+JiTIxEIjpr2Vi0ilfERLII/7HSN8AXS9R7ctA2B4kWz33miRQy0iARhgyGkFzvQgQklkR/8W/tN/w==" hashValue="M8JBDCwpsQtTfH3HQBfoPbSq+tn/UbBGPcEwlpMnSXEuaQo3LWbTDC/V/blfYu0YXDw4cjr02B5k1ftbQRN96w==" algorithmName="SHA-512" password="CC35"/>
  <autoFilter ref="C85:K44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  <c r="AZ2" s="132" t="s">
        <v>590</v>
      </c>
      <c r="BA2" s="132" t="s">
        <v>35</v>
      </c>
      <c r="BB2" s="132" t="s">
        <v>35</v>
      </c>
      <c r="BC2" s="132" t="s">
        <v>591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  <c r="AZ3" s="132" t="s">
        <v>592</v>
      </c>
      <c r="BA3" s="132" t="s">
        <v>35</v>
      </c>
      <c r="BB3" s="132" t="s">
        <v>35</v>
      </c>
      <c r="BC3" s="132" t="s">
        <v>593</v>
      </c>
      <c r="BD3" s="132" t="s">
        <v>90</v>
      </c>
    </row>
    <row r="4" s="1" customFormat="1" ht="24.96" customHeight="1">
      <c r="B4" s="22"/>
      <c r="D4" s="136" t="s">
        <v>104</v>
      </c>
      <c r="I4" s="131"/>
      <c r="L4" s="22"/>
      <c r="M4" s="137" t="s">
        <v>10</v>
      </c>
      <c r="AT4" s="19" t="s">
        <v>4</v>
      </c>
      <c r="AZ4" s="132" t="s">
        <v>594</v>
      </c>
      <c r="BA4" s="132" t="s">
        <v>35</v>
      </c>
      <c r="BB4" s="132" t="s">
        <v>35</v>
      </c>
      <c r="BC4" s="132" t="s">
        <v>595</v>
      </c>
      <c r="BD4" s="132" t="s">
        <v>90</v>
      </c>
    </row>
    <row r="5" s="1" customFormat="1" ht="6.96" customHeight="1">
      <c r="B5" s="22"/>
      <c r="I5" s="131"/>
      <c r="L5" s="22"/>
    </row>
    <row r="6" s="1" customFormat="1" ht="12" customHeight="1">
      <c r="B6" s="22"/>
      <c r="D6" s="138" t="s">
        <v>16</v>
      </c>
      <c r="I6" s="131"/>
      <c r="L6" s="22"/>
    </row>
    <row r="7" s="1" customFormat="1" ht="16.5" customHeight="1">
      <c r="B7" s="22"/>
      <c r="E7" s="139" t="str">
        <f>'Rekapitulace stavby'!K6</f>
        <v>Prodloužení kanalizačního řadu A5-2a v ul. K Veltrubům, Kolín-Sendražice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113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596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2. 10. 2019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ROUND(J86,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ROUND((SUM(BE86:BE267)),  2)</f>
        <v>0</v>
      </c>
      <c r="G33" s="41"/>
      <c r="H33" s="41"/>
      <c r="I33" s="159">
        <v>0.20999999999999999</v>
      </c>
      <c r="J33" s="158">
        <f>ROUND(((SUM(BE86:BE267))*I33),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ROUND((SUM(BF86:BF267)),  2)</f>
        <v>0</v>
      </c>
      <c r="G34" s="41"/>
      <c r="H34" s="41"/>
      <c r="I34" s="159">
        <v>0.14999999999999999</v>
      </c>
      <c r="J34" s="158">
        <f>ROUND(((SUM(BF86:BF267))*I34),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ROUND((SUM(BG86:BG267)),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ROUND((SUM(BH86:BH267)),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ROUND((SUM(BI86:BI267)),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115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Prodloužení kanalizačního řadu A5-2a v ul. K Veltrubům, Kolín-Sendražice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113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Prodloužení komunikace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2. 10. 2019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nám.78, 280 02 Kolín</v>
      </c>
      <c r="G54" s="43"/>
      <c r="H54" s="43"/>
      <c r="I54" s="144" t="s">
        <v>38</v>
      </c>
      <c r="J54" s="39" t="str">
        <f>E21</f>
        <v xml:space="preserve">LK PROJEKT s.r.o. ul.28.října 933/11, Čelákovice 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116</v>
      </c>
      <c r="D57" s="176"/>
      <c r="E57" s="176"/>
      <c r="F57" s="176"/>
      <c r="G57" s="176"/>
      <c r="H57" s="176"/>
      <c r="I57" s="177"/>
      <c r="J57" s="178" t="s">
        <v>117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J86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118</v>
      </c>
    </row>
    <row r="60" s="9" customFormat="1" ht="24.96" customHeight="1">
      <c r="A60" s="9"/>
      <c r="B60" s="180"/>
      <c r="C60" s="181"/>
      <c r="D60" s="182" t="s">
        <v>119</v>
      </c>
      <c r="E60" s="183"/>
      <c r="F60" s="183"/>
      <c r="G60" s="183"/>
      <c r="H60" s="183"/>
      <c r="I60" s="184"/>
      <c r="J60" s="185">
        <f>J87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120</v>
      </c>
      <c r="E61" s="190"/>
      <c r="F61" s="190"/>
      <c r="G61" s="190"/>
      <c r="H61" s="190"/>
      <c r="I61" s="191"/>
      <c r="J61" s="192">
        <f>J88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597</v>
      </c>
      <c r="E62" s="190"/>
      <c r="F62" s="190"/>
      <c r="G62" s="190"/>
      <c r="H62" s="190"/>
      <c r="I62" s="191"/>
      <c r="J62" s="192">
        <f>J184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598</v>
      </c>
      <c r="E63" s="190"/>
      <c r="F63" s="190"/>
      <c r="G63" s="190"/>
      <c r="H63" s="190"/>
      <c r="I63" s="191"/>
      <c r="J63" s="192">
        <f>J198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599</v>
      </c>
      <c r="E64" s="190"/>
      <c r="F64" s="190"/>
      <c r="G64" s="190"/>
      <c r="H64" s="190"/>
      <c r="I64" s="191"/>
      <c r="J64" s="192">
        <f>J237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124</v>
      </c>
      <c r="E65" s="190"/>
      <c r="F65" s="190"/>
      <c r="G65" s="190"/>
      <c r="H65" s="190"/>
      <c r="I65" s="191"/>
      <c r="J65" s="192">
        <f>J252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125</v>
      </c>
      <c r="E66" s="190"/>
      <c r="F66" s="190"/>
      <c r="G66" s="190"/>
      <c r="H66" s="190"/>
      <c r="I66" s="191"/>
      <c r="J66" s="192">
        <f>J265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140"/>
      <c r="J67" s="43"/>
      <c r="K67" s="43"/>
      <c r="L67" s="1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170"/>
      <c r="J68" s="63"/>
      <c r="K68" s="63"/>
      <c r="L68" s="1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173"/>
      <c r="J72" s="65"/>
      <c r="K72" s="65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126</v>
      </c>
      <c r="D73" s="43"/>
      <c r="E73" s="43"/>
      <c r="F73" s="43"/>
      <c r="G73" s="43"/>
      <c r="H73" s="43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4" t="str">
        <f>E7</f>
        <v>Prodloužení kanalizačního řadu A5-2a v ul. K Veltrubům, Kolín-Sendražice</v>
      </c>
      <c r="F76" s="34"/>
      <c r="G76" s="34"/>
      <c r="H76" s="34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113</v>
      </c>
      <c r="D77" s="43"/>
      <c r="E77" s="43"/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02 - Prodloužení komunikace</v>
      </c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140"/>
      <c r="J79" s="43"/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22</v>
      </c>
      <c r="D80" s="43"/>
      <c r="E80" s="43"/>
      <c r="F80" s="29" t="str">
        <f>F12</f>
        <v>Kolín</v>
      </c>
      <c r="G80" s="43"/>
      <c r="H80" s="43"/>
      <c r="I80" s="144" t="s">
        <v>24</v>
      </c>
      <c r="J80" s="75" t="str">
        <f>IF(J12="","",J12)</f>
        <v>2. 10. 2019</v>
      </c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3.05" customHeight="1">
      <c r="A82" s="41"/>
      <c r="B82" s="42"/>
      <c r="C82" s="34" t="s">
        <v>30</v>
      </c>
      <c r="D82" s="43"/>
      <c r="E82" s="43"/>
      <c r="F82" s="29" t="str">
        <f>E15</f>
        <v>Město Kolín, Karlovo nám.78, 280 02 Kolín</v>
      </c>
      <c r="G82" s="43"/>
      <c r="H82" s="43"/>
      <c r="I82" s="144" t="s">
        <v>38</v>
      </c>
      <c r="J82" s="39" t="str">
        <f>E21</f>
        <v xml:space="preserve">LK PROJEKT s.r.o. ul.28.října 933/11, Čelákovice 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36</v>
      </c>
      <c r="D83" s="43"/>
      <c r="E83" s="43"/>
      <c r="F83" s="29" t="str">
        <f>IF(E18="","",E18)</f>
        <v>Vyplň údaj</v>
      </c>
      <c r="G83" s="43"/>
      <c r="H83" s="43"/>
      <c r="I83" s="144" t="s">
        <v>42</v>
      </c>
      <c r="J83" s="39" t="str">
        <f>E24</f>
        <v xml:space="preserve"> </v>
      </c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140"/>
      <c r="J84" s="43"/>
      <c r="K84" s="43"/>
      <c r="L84" s="1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94"/>
      <c r="B85" s="195"/>
      <c r="C85" s="196" t="s">
        <v>127</v>
      </c>
      <c r="D85" s="197" t="s">
        <v>65</v>
      </c>
      <c r="E85" s="197" t="s">
        <v>61</v>
      </c>
      <c r="F85" s="197" t="s">
        <v>62</v>
      </c>
      <c r="G85" s="197" t="s">
        <v>128</v>
      </c>
      <c r="H85" s="197" t="s">
        <v>129</v>
      </c>
      <c r="I85" s="198" t="s">
        <v>130</v>
      </c>
      <c r="J85" s="197" t="s">
        <v>117</v>
      </c>
      <c r="K85" s="199" t="s">
        <v>131</v>
      </c>
      <c r="L85" s="200"/>
      <c r="M85" s="95" t="s">
        <v>35</v>
      </c>
      <c r="N85" s="96" t="s">
        <v>50</v>
      </c>
      <c r="O85" s="96" t="s">
        <v>132</v>
      </c>
      <c r="P85" s="96" t="s">
        <v>133</v>
      </c>
      <c r="Q85" s="96" t="s">
        <v>134</v>
      </c>
      <c r="R85" s="96" t="s">
        <v>135</v>
      </c>
      <c r="S85" s="96" t="s">
        <v>136</v>
      </c>
      <c r="T85" s="97" t="s">
        <v>137</v>
      </c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</row>
    <row r="86" s="2" customFormat="1" ht="22.8" customHeight="1">
      <c r="A86" s="41"/>
      <c r="B86" s="42"/>
      <c r="C86" s="102" t="s">
        <v>138</v>
      </c>
      <c r="D86" s="43"/>
      <c r="E86" s="43"/>
      <c r="F86" s="43"/>
      <c r="G86" s="43"/>
      <c r="H86" s="43"/>
      <c r="I86" s="140"/>
      <c r="J86" s="201">
        <f>BK86</f>
        <v>0</v>
      </c>
      <c r="K86" s="43"/>
      <c r="L86" s="47"/>
      <c r="M86" s="98"/>
      <c r="N86" s="202"/>
      <c r="O86" s="99"/>
      <c r="P86" s="203">
        <f>P87</f>
        <v>0</v>
      </c>
      <c r="Q86" s="99"/>
      <c r="R86" s="203">
        <f>R87</f>
        <v>98.081538999999992</v>
      </c>
      <c r="S86" s="99"/>
      <c r="T86" s="204">
        <f>T87</f>
        <v>329.31759999999997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79</v>
      </c>
      <c r="AU86" s="19" t="s">
        <v>118</v>
      </c>
      <c r="BK86" s="205">
        <f>BK87</f>
        <v>0</v>
      </c>
    </row>
    <row r="87" s="12" customFormat="1" ht="25.92" customHeight="1">
      <c r="A87" s="12"/>
      <c r="B87" s="206"/>
      <c r="C87" s="207"/>
      <c r="D87" s="208" t="s">
        <v>79</v>
      </c>
      <c r="E87" s="209" t="s">
        <v>139</v>
      </c>
      <c r="F87" s="209" t="s">
        <v>140</v>
      </c>
      <c r="G87" s="207"/>
      <c r="H87" s="207"/>
      <c r="I87" s="210"/>
      <c r="J87" s="211">
        <f>BK87</f>
        <v>0</v>
      </c>
      <c r="K87" s="207"/>
      <c r="L87" s="212"/>
      <c r="M87" s="213"/>
      <c r="N87" s="214"/>
      <c r="O87" s="214"/>
      <c r="P87" s="215">
        <f>P88+P184+P198+P237+P252+P265</f>
        <v>0</v>
      </c>
      <c r="Q87" s="214"/>
      <c r="R87" s="215">
        <f>R88+R184+R198+R237+R252+R265</f>
        <v>98.081538999999992</v>
      </c>
      <c r="S87" s="214"/>
      <c r="T87" s="216">
        <f>T88+T184+T198+T237+T252+T265</f>
        <v>329.31759999999997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88</v>
      </c>
      <c r="AT87" s="218" t="s">
        <v>79</v>
      </c>
      <c r="AU87" s="218" t="s">
        <v>80</v>
      </c>
      <c r="AY87" s="217" t="s">
        <v>141</v>
      </c>
      <c r="BK87" s="219">
        <f>BK88+BK184+BK198+BK237+BK252+BK265</f>
        <v>0</v>
      </c>
    </row>
    <row r="88" s="12" customFormat="1" ht="22.8" customHeight="1">
      <c r="A88" s="12"/>
      <c r="B88" s="206"/>
      <c r="C88" s="207"/>
      <c r="D88" s="208" t="s">
        <v>79</v>
      </c>
      <c r="E88" s="220" t="s">
        <v>88</v>
      </c>
      <c r="F88" s="220" t="s">
        <v>142</v>
      </c>
      <c r="G88" s="207"/>
      <c r="H88" s="207"/>
      <c r="I88" s="210"/>
      <c r="J88" s="221">
        <f>BK88</f>
        <v>0</v>
      </c>
      <c r="K88" s="207"/>
      <c r="L88" s="212"/>
      <c r="M88" s="213"/>
      <c r="N88" s="214"/>
      <c r="O88" s="214"/>
      <c r="P88" s="215">
        <f>SUM(P89:P183)</f>
        <v>0</v>
      </c>
      <c r="Q88" s="214"/>
      <c r="R88" s="215">
        <f>SUM(R89:R183)</f>
        <v>0.006594</v>
      </c>
      <c r="S88" s="214"/>
      <c r="T88" s="216">
        <f>SUM(T89:T183)</f>
        <v>329.31759999999997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7" t="s">
        <v>88</v>
      </c>
      <c r="AT88" s="218" t="s">
        <v>79</v>
      </c>
      <c r="AU88" s="218" t="s">
        <v>88</v>
      </c>
      <c r="AY88" s="217" t="s">
        <v>141</v>
      </c>
      <c r="BK88" s="219">
        <f>SUM(BK89:BK183)</f>
        <v>0</v>
      </c>
    </row>
    <row r="89" s="2" customFormat="1" ht="36" customHeight="1">
      <c r="A89" s="41"/>
      <c r="B89" s="42"/>
      <c r="C89" s="222" t="s">
        <v>88</v>
      </c>
      <c r="D89" s="222" t="s">
        <v>143</v>
      </c>
      <c r="E89" s="223" t="s">
        <v>144</v>
      </c>
      <c r="F89" s="224" t="s">
        <v>145</v>
      </c>
      <c r="G89" s="225" t="s">
        <v>146</v>
      </c>
      <c r="H89" s="226">
        <v>113.12000000000001</v>
      </c>
      <c r="I89" s="227"/>
      <c r="J89" s="228">
        <f>ROUND(I89*H89,2)</f>
        <v>0</v>
      </c>
      <c r="K89" s="224" t="s">
        <v>147</v>
      </c>
      <c r="L89" s="47"/>
      <c r="M89" s="229" t="s">
        <v>35</v>
      </c>
      <c r="N89" s="230" t="s">
        <v>51</v>
      </c>
      <c r="O89" s="87"/>
      <c r="P89" s="231">
        <f>O89*H89</f>
        <v>0</v>
      </c>
      <c r="Q89" s="231">
        <v>0</v>
      </c>
      <c r="R89" s="231">
        <f>Q89*H89</f>
        <v>0</v>
      </c>
      <c r="S89" s="231">
        <v>0.29499999999999998</v>
      </c>
      <c r="T89" s="232">
        <f>S89*H89</f>
        <v>33.370399999999997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33" t="s">
        <v>148</v>
      </c>
      <c r="AT89" s="233" t="s">
        <v>143</v>
      </c>
      <c r="AU89" s="233" t="s">
        <v>90</v>
      </c>
      <c r="AY89" s="19" t="s">
        <v>141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9" t="s">
        <v>88</v>
      </c>
      <c r="BK89" s="234">
        <f>ROUND(I89*H89,2)</f>
        <v>0</v>
      </c>
      <c r="BL89" s="19" t="s">
        <v>148</v>
      </c>
      <c r="BM89" s="233" t="s">
        <v>600</v>
      </c>
    </row>
    <row r="90" s="2" customFormat="1">
      <c r="A90" s="41"/>
      <c r="B90" s="42"/>
      <c r="C90" s="43"/>
      <c r="D90" s="235" t="s">
        <v>150</v>
      </c>
      <c r="E90" s="43"/>
      <c r="F90" s="236" t="s">
        <v>151</v>
      </c>
      <c r="G90" s="43"/>
      <c r="H90" s="43"/>
      <c r="I90" s="140"/>
      <c r="J90" s="43"/>
      <c r="K90" s="43"/>
      <c r="L90" s="47"/>
      <c r="M90" s="237"/>
      <c r="N90" s="238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150</v>
      </c>
      <c r="AU90" s="19" t="s">
        <v>90</v>
      </c>
    </row>
    <row r="91" s="13" customFormat="1">
      <c r="A91" s="13"/>
      <c r="B91" s="239"/>
      <c r="C91" s="240"/>
      <c r="D91" s="235" t="s">
        <v>152</v>
      </c>
      <c r="E91" s="241" t="s">
        <v>35</v>
      </c>
      <c r="F91" s="242" t="s">
        <v>601</v>
      </c>
      <c r="G91" s="240"/>
      <c r="H91" s="241" t="s">
        <v>35</v>
      </c>
      <c r="I91" s="243"/>
      <c r="J91" s="240"/>
      <c r="K91" s="240"/>
      <c r="L91" s="244"/>
      <c r="M91" s="245"/>
      <c r="N91" s="246"/>
      <c r="O91" s="246"/>
      <c r="P91" s="246"/>
      <c r="Q91" s="246"/>
      <c r="R91" s="246"/>
      <c r="S91" s="246"/>
      <c r="T91" s="24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8" t="s">
        <v>152</v>
      </c>
      <c r="AU91" s="248" t="s">
        <v>90</v>
      </c>
      <c r="AV91" s="13" t="s">
        <v>88</v>
      </c>
      <c r="AW91" s="13" t="s">
        <v>41</v>
      </c>
      <c r="AX91" s="13" t="s">
        <v>80</v>
      </c>
      <c r="AY91" s="248" t="s">
        <v>141</v>
      </c>
    </row>
    <row r="92" s="14" customFormat="1">
      <c r="A92" s="14"/>
      <c r="B92" s="249"/>
      <c r="C92" s="250"/>
      <c r="D92" s="235" t="s">
        <v>152</v>
      </c>
      <c r="E92" s="251" t="s">
        <v>35</v>
      </c>
      <c r="F92" s="252" t="s">
        <v>602</v>
      </c>
      <c r="G92" s="250"/>
      <c r="H92" s="253">
        <v>145.44</v>
      </c>
      <c r="I92" s="254"/>
      <c r="J92" s="250"/>
      <c r="K92" s="250"/>
      <c r="L92" s="255"/>
      <c r="M92" s="256"/>
      <c r="N92" s="257"/>
      <c r="O92" s="257"/>
      <c r="P92" s="257"/>
      <c r="Q92" s="257"/>
      <c r="R92" s="257"/>
      <c r="S92" s="257"/>
      <c r="T92" s="25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9" t="s">
        <v>152</v>
      </c>
      <c r="AU92" s="259" t="s">
        <v>90</v>
      </c>
      <c r="AV92" s="14" t="s">
        <v>90</v>
      </c>
      <c r="AW92" s="14" t="s">
        <v>41</v>
      </c>
      <c r="AX92" s="14" t="s">
        <v>80</v>
      </c>
      <c r="AY92" s="259" t="s">
        <v>141</v>
      </c>
    </row>
    <row r="93" s="14" customFormat="1">
      <c r="A93" s="14"/>
      <c r="B93" s="249"/>
      <c r="C93" s="250"/>
      <c r="D93" s="235" t="s">
        <v>152</v>
      </c>
      <c r="E93" s="251" t="s">
        <v>35</v>
      </c>
      <c r="F93" s="252" t="s">
        <v>603</v>
      </c>
      <c r="G93" s="250"/>
      <c r="H93" s="253">
        <v>-32.32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9" t="s">
        <v>152</v>
      </c>
      <c r="AU93" s="259" t="s">
        <v>90</v>
      </c>
      <c r="AV93" s="14" t="s">
        <v>90</v>
      </c>
      <c r="AW93" s="14" t="s">
        <v>41</v>
      </c>
      <c r="AX93" s="14" t="s">
        <v>80</v>
      </c>
      <c r="AY93" s="259" t="s">
        <v>141</v>
      </c>
    </row>
    <row r="94" s="15" customFormat="1">
      <c r="A94" s="15"/>
      <c r="B94" s="260"/>
      <c r="C94" s="261"/>
      <c r="D94" s="235" t="s">
        <v>152</v>
      </c>
      <c r="E94" s="262" t="s">
        <v>35</v>
      </c>
      <c r="F94" s="263" t="s">
        <v>168</v>
      </c>
      <c r="G94" s="261"/>
      <c r="H94" s="264">
        <v>113.12000000000001</v>
      </c>
      <c r="I94" s="265"/>
      <c r="J94" s="261"/>
      <c r="K94" s="261"/>
      <c r="L94" s="266"/>
      <c r="M94" s="267"/>
      <c r="N94" s="268"/>
      <c r="O94" s="268"/>
      <c r="P94" s="268"/>
      <c r="Q94" s="268"/>
      <c r="R94" s="268"/>
      <c r="S94" s="268"/>
      <c r="T94" s="26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0" t="s">
        <v>152</v>
      </c>
      <c r="AU94" s="270" t="s">
        <v>90</v>
      </c>
      <c r="AV94" s="15" t="s">
        <v>148</v>
      </c>
      <c r="AW94" s="15" t="s">
        <v>41</v>
      </c>
      <c r="AX94" s="15" t="s">
        <v>88</v>
      </c>
      <c r="AY94" s="270" t="s">
        <v>141</v>
      </c>
    </row>
    <row r="95" s="2" customFormat="1" ht="36" customHeight="1">
      <c r="A95" s="41"/>
      <c r="B95" s="42"/>
      <c r="C95" s="222" t="s">
        <v>90</v>
      </c>
      <c r="D95" s="222" t="s">
        <v>143</v>
      </c>
      <c r="E95" s="223" t="s">
        <v>155</v>
      </c>
      <c r="F95" s="224" t="s">
        <v>156</v>
      </c>
      <c r="G95" s="225" t="s">
        <v>146</v>
      </c>
      <c r="H95" s="226">
        <v>113.12000000000001</v>
      </c>
      <c r="I95" s="227"/>
      <c r="J95" s="228">
        <f>ROUND(I95*H95,2)</f>
        <v>0</v>
      </c>
      <c r="K95" s="224" t="s">
        <v>147</v>
      </c>
      <c r="L95" s="47"/>
      <c r="M95" s="229" t="s">
        <v>35</v>
      </c>
      <c r="N95" s="230" t="s">
        <v>51</v>
      </c>
      <c r="O95" s="87"/>
      <c r="P95" s="231">
        <f>O95*H95</f>
        <v>0</v>
      </c>
      <c r="Q95" s="231">
        <v>0</v>
      </c>
      <c r="R95" s="231">
        <f>Q95*H95</f>
        <v>0</v>
      </c>
      <c r="S95" s="231">
        <v>0.28999999999999998</v>
      </c>
      <c r="T95" s="232">
        <f>S95*H95</f>
        <v>32.8048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33" t="s">
        <v>148</v>
      </c>
      <c r="AT95" s="233" t="s">
        <v>143</v>
      </c>
      <c r="AU95" s="233" t="s">
        <v>90</v>
      </c>
      <c r="AY95" s="19" t="s">
        <v>141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9" t="s">
        <v>88</v>
      </c>
      <c r="BK95" s="234">
        <f>ROUND(I95*H95,2)</f>
        <v>0</v>
      </c>
      <c r="BL95" s="19" t="s">
        <v>148</v>
      </c>
      <c r="BM95" s="233" t="s">
        <v>604</v>
      </c>
    </row>
    <row r="96" s="2" customFormat="1">
      <c r="A96" s="41"/>
      <c r="B96" s="42"/>
      <c r="C96" s="43"/>
      <c r="D96" s="235" t="s">
        <v>150</v>
      </c>
      <c r="E96" s="43"/>
      <c r="F96" s="236" t="s">
        <v>158</v>
      </c>
      <c r="G96" s="43"/>
      <c r="H96" s="43"/>
      <c r="I96" s="140"/>
      <c r="J96" s="43"/>
      <c r="K96" s="43"/>
      <c r="L96" s="47"/>
      <c r="M96" s="237"/>
      <c r="N96" s="238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150</v>
      </c>
      <c r="AU96" s="19" t="s">
        <v>90</v>
      </c>
    </row>
    <row r="97" s="13" customFormat="1">
      <c r="A97" s="13"/>
      <c r="B97" s="239"/>
      <c r="C97" s="240"/>
      <c r="D97" s="235" t="s">
        <v>152</v>
      </c>
      <c r="E97" s="241" t="s">
        <v>35</v>
      </c>
      <c r="F97" s="242" t="s">
        <v>601</v>
      </c>
      <c r="G97" s="240"/>
      <c r="H97" s="241" t="s">
        <v>35</v>
      </c>
      <c r="I97" s="243"/>
      <c r="J97" s="240"/>
      <c r="K97" s="240"/>
      <c r="L97" s="244"/>
      <c r="M97" s="245"/>
      <c r="N97" s="246"/>
      <c r="O97" s="246"/>
      <c r="P97" s="246"/>
      <c r="Q97" s="246"/>
      <c r="R97" s="246"/>
      <c r="S97" s="246"/>
      <c r="T97" s="24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8" t="s">
        <v>152</v>
      </c>
      <c r="AU97" s="248" t="s">
        <v>90</v>
      </c>
      <c r="AV97" s="13" t="s">
        <v>88</v>
      </c>
      <c r="AW97" s="13" t="s">
        <v>41</v>
      </c>
      <c r="AX97" s="13" t="s">
        <v>80</v>
      </c>
      <c r="AY97" s="248" t="s">
        <v>141</v>
      </c>
    </row>
    <row r="98" s="14" customFormat="1">
      <c r="A98" s="14"/>
      <c r="B98" s="249"/>
      <c r="C98" s="250"/>
      <c r="D98" s="235" t="s">
        <v>152</v>
      </c>
      <c r="E98" s="251" t="s">
        <v>35</v>
      </c>
      <c r="F98" s="252" t="s">
        <v>602</v>
      </c>
      <c r="G98" s="250"/>
      <c r="H98" s="253">
        <v>145.44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152</v>
      </c>
      <c r="AU98" s="259" t="s">
        <v>90</v>
      </c>
      <c r="AV98" s="14" t="s">
        <v>90</v>
      </c>
      <c r="AW98" s="14" t="s">
        <v>41</v>
      </c>
      <c r="AX98" s="14" t="s">
        <v>80</v>
      </c>
      <c r="AY98" s="259" t="s">
        <v>141</v>
      </c>
    </row>
    <row r="99" s="14" customFormat="1">
      <c r="A99" s="14"/>
      <c r="B99" s="249"/>
      <c r="C99" s="250"/>
      <c r="D99" s="235" t="s">
        <v>152</v>
      </c>
      <c r="E99" s="251" t="s">
        <v>35</v>
      </c>
      <c r="F99" s="252" t="s">
        <v>605</v>
      </c>
      <c r="G99" s="250"/>
      <c r="H99" s="253">
        <v>-32.32</v>
      </c>
      <c r="I99" s="254"/>
      <c r="J99" s="250"/>
      <c r="K99" s="250"/>
      <c r="L99" s="255"/>
      <c r="M99" s="256"/>
      <c r="N99" s="257"/>
      <c r="O99" s="257"/>
      <c r="P99" s="257"/>
      <c r="Q99" s="257"/>
      <c r="R99" s="257"/>
      <c r="S99" s="257"/>
      <c r="T99" s="25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9" t="s">
        <v>152</v>
      </c>
      <c r="AU99" s="259" t="s">
        <v>90</v>
      </c>
      <c r="AV99" s="14" t="s">
        <v>90</v>
      </c>
      <c r="AW99" s="14" t="s">
        <v>41</v>
      </c>
      <c r="AX99" s="14" t="s">
        <v>80</v>
      </c>
      <c r="AY99" s="259" t="s">
        <v>141</v>
      </c>
    </row>
    <row r="100" s="15" customFormat="1">
      <c r="A100" s="15"/>
      <c r="B100" s="260"/>
      <c r="C100" s="261"/>
      <c r="D100" s="235" t="s">
        <v>152</v>
      </c>
      <c r="E100" s="262" t="s">
        <v>35</v>
      </c>
      <c r="F100" s="263" t="s">
        <v>168</v>
      </c>
      <c r="G100" s="261"/>
      <c r="H100" s="264">
        <v>113.12000000000001</v>
      </c>
      <c r="I100" s="265"/>
      <c r="J100" s="261"/>
      <c r="K100" s="261"/>
      <c r="L100" s="266"/>
      <c r="M100" s="267"/>
      <c r="N100" s="268"/>
      <c r="O100" s="268"/>
      <c r="P100" s="268"/>
      <c r="Q100" s="268"/>
      <c r="R100" s="268"/>
      <c r="S100" s="268"/>
      <c r="T100" s="26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0" t="s">
        <v>152</v>
      </c>
      <c r="AU100" s="270" t="s">
        <v>90</v>
      </c>
      <c r="AV100" s="15" t="s">
        <v>148</v>
      </c>
      <c r="AW100" s="15" t="s">
        <v>41</v>
      </c>
      <c r="AX100" s="15" t="s">
        <v>88</v>
      </c>
      <c r="AY100" s="270" t="s">
        <v>141</v>
      </c>
    </row>
    <row r="101" s="2" customFormat="1" ht="36" customHeight="1">
      <c r="A101" s="41"/>
      <c r="B101" s="42"/>
      <c r="C101" s="222" t="s">
        <v>159</v>
      </c>
      <c r="D101" s="222" t="s">
        <v>143</v>
      </c>
      <c r="E101" s="223" t="s">
        <v>160</v>
      </c>
      <c r="F101" s="224" t="s">
        <v>161</v>
      </c>
      <c r="G101" s="225" t="s">
        <v>146</v>
      </c>
      <c r="H101" s="226">
        <v>585.89999999999998</v>
      </c>
      <c r="I101" s="227"/>
      <c r="J101" s="228">
        <f>ROUND(I101*H101,2)</f>
        <v>0</v>
      </c>
      <c r="K101" s="224" t="s">
        <v>147</v>
      </c>
      <c r="L101" s="47"/>
      <c r="M101" s="229" t="s">
        <v>35</v>
      </c>
      <c r="N101" s="230" t="s">
        <v>51</v>
      </c>
      <c r="O101" s="87"/>
      <c r="P101" s="231">
        <f>O101*H101</f>
        <v>0</v>
      </c>
      <c r="Q101" s="231">
        <v>0</v>
      </c>
      <c r="R101" s="231">
        <f>Q101*H101</f>
        <v>0</v>
      </c>
      <c r="S101" s="231">
        <v>0.44</v>
      </c>
      <c r="T101" s="232">
        <f>S101*H101</f>
        <v>257.79599999999999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33" t="s">
        <v>148</v>
      </c>
      <c r="AT101" s="233" t="s">
        <v>143</v>
      </c>
      <c r="AU101" s="233" t="s">
        <v>90</v>
      </c>
      <c r="AY101" s="19" t="s">
        <v>141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88</v>
      </c>
      <c r="BK101" s="234">
        <f>ROUND(I101*H101,2)</f>
        <v>0</v>
      </c>
      <c r="BL101" s="19" t="s">
        <v>148</v>
      </c>
      <c r="BM101" s="233" t="s">
        <v>606</v>
      </c>
    </row>
    <row r="102" s="2" customFormat="1">
      <c r="A102" s="41"/>
      <c r="B102" s="42"/>
      <c r="C102" s="43"/>
      <c r="D102" s="235" t="s">
        <v>150</v>
      </c>
      <c r="E102" s="43"/>
      <c r="F102" s="236" t="s">
        <v>158</v>
      </c>
      <c r="G102" s="43"/>
      <c r="H102" s="43"/>
      <c r="I102" s="140"/>
      <c r="J102" s="43"/>
      <c r="K102" s="43"/>
      <c r="L102" s="47"/>
      <c r="M102" s="237"/>
      <c r="N102" s="238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150</v>
      </c>
      <c r="AU102" s="19" t="s">
        <v>90</v>
      </c>
    </row>
    <row r="103" s="13" customFormat="1">
      <c r="A103" s="13"/>
      <c r="B103" s="239"/>
      <c r="C103" s="240"/>
      <c r="D103" s="235" t="s">
        <v>152</v>
      </c>
      <c r="E103" s="241" t="s">
        <v>35</v>
      </c>
      <c r="F103" s="242" t="s">
        <v>601</v>
      </c>
      <c r="G103" s="240"/>
      <c r="H103" s="241" t="s">
        <v>35</v>
      </c>
      <c r="I103" s="243"/>
      <c r="J103" s="240"/>
      <c r="K103" s="240"/>
      <c r="L103" s="244"/>
      <c r="M103" s="245"/>
      <c r="N103" s="246"/>
      <c r="O103" s="246"/>
      <c r="P103" s="246"/>
      <c r="Q103" s="246"/>
      <c r="R103" s="246"/>
      <c r="S103" s="246"/>
      <c r="T103" s="24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8" t="s">
        <v>152</v>
      </c>
      <c r="AU103" s="248" t="s">
        <v>90</v>
      </c>
      <c r="AV103" s="13" t="s">
        <v>88</v>
      </c>
      <c r="AW103" s="13" t="s">
        <v>41</v>
      </c>
      <c r="AX103" s="13" t="s">
        <v>80</v>
      </c>
      <c r="AY103" s="248" t="s">
        <v>141</v>
      </c>
    </row>
    <row r="104" s="14" customFormat="1">
      <c r="A104" s="14"/>
      <c r="B104" s="249"/>
      <c r="C104" s="250"/>
      <c r="D104" s="235" t="s">
        <v>152</v>
      </c>
      <c r="E104" s="251" t="s">
        <v>35</v>
      </c>
      <c r="F104" s="252" t="s">
        <v>607</v>
      </c>
      <c r="G104" s="250"/>
      <c r="H104" s="253">
        <v>708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152</v>
      </c>
      <c r="AU104" s="259" t="s">
        <v>90</v>
      </c>
      <c r="AV104" s="14" t="s">
        <v>90</v>
      </c>
      <c r="AW104" s="14" t="s">
        <v>41</v>
      </c>
      <c r="AX104" s="14" t="s">
        <v>80</v>
      </c>
      <c r="AY104" s="259" t="s">
        <v>141</v>
      </c>
    </row>
    <row r="105" s="13" customFormat="1">
      <c r="A105" s="13"/>
      <c r="B105" s="239"/>
      <c r="C105" s="240"/>
      <c r="D105" s="235" t="s">
        <v>152</v>
      </c>
      <c r="E105" s="241" t="s">
        <v>35</v>
      </c>
      <c r="F105" s="242" t="s">
        <v>608</v>
      </c>
      <c r="G105" s="240"/>
      <c r="H105" s="241" t="s">
        <v>35</v>
      </c>
      <c r="I105" s="243"/>
      <c r="J105" s="240"/>
      <c r="K105" s="240"/>
      <c r="L105" s="244"/>
      <c r="M105" s="245"/>
      <c r="N105" s="246"/>
      <c r="O105" s="246"/>
      <c r="P105" s="246"/>
      <c r="Q105" s="246"/>
      <c r="R105" s="246"/>
      <c r="S105" s="246"/>
      <c r="T105" s="24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8" t="s">
        <v>152</v>
      </c>
      <c r="AU105" s="248" t="s">
        <v>90</v>
      </c>
      <c r="AV105" s="13" t="s">
        <v>88</v>
      </c>
      <c r="AW105" s="13" t="s">
        <v>41</v>
      </c>
      <c r="AX105" s="13" t="s">
        <v>80</v>
      </c>
      <c r="AY105" s="248" t="s">
        <v>141</v>
      </c>
    </row>
    <row r="106" s="14" customFormat="1">
      <c r="A106" s="14"/>
      <c r="B106" s="249"/>
      <c r="C106" s="250"/>
      <c r="D106" s="235" t="s">
        <v>152</v>
      </c>
      <c r="E106" s="251" t="s">
        <v>35</v>
      </c>
      <c r="F106" s="252" t="s">
        <v>609</v>
      </c>
      <c r="G106" s="250"/>
      <c r="H106" s="253">
        <v>-57.75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9" t="s">
        <v>152</v>
      </c>
      <c r="AU106" s="259" t="s">
        <v>90</v>
      </c>
      <c r="AV106" s="14" t="s">
        <v>90</v>
      </c>
      <c r="AW106" s="14" t="s">
        <v>41</v>
      </c>
      <c r="AX106" s="14" t="s">
        <v>80</v>
      </c>
      <c r="AY106" s="259" t="s">
        <v>141</v>
      </c>
    </row>
    <row r="107" s="14" customFormat="1">
      <c r="A107" s="14"/>
      <c r="B107" s="249"/>
      <c r="C107" s="250"/>
      <c r="D107" s="235" t="s">
        <v>152</v>
      </c>
      <c r="E107" s="251" t="s">
        <v>35</v>
      </c>
      <c r="F107" s="252" t="s">
        <v>610</v>
      </c>
      <c r="G107" s="250"/>
      <c r="H107" s="253">
        <v>-22</v>
      </c>
      <c r="I107" s="254"/>
      <c r="J107" s="250"/>
      <c r="K107" s="250"/>
      <c r="L107" s="255"/>
      <c r="M107" s="256"/>
      <c r="N107" s="257"/>
      <c r="O107" s="257"/>
      <c r="P107" s="257"/>
      <c r="Q107" s="257"/>
      <c r="R107" s="257"/>
      <c r="S107" s="257"/>
      <c r="T107" s="25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9" t="s">
        <v>152</v>
      </c>
      <c r="AU107" s="259" t="s">
        <v>90</v>
      </c>
      <c r="AV107" s="14" t="s">
        <v>90</v>
      </c>
      <c r="AW107" s="14" t="s">
        <v>41</v>
      </c>
      <c r="AX107" s="14" t="s">
        <v>80</v>
      </c>
      <c r="AY107" s="259" t="s">
        <v>141</v>
      </c>
    </row>
    <row r="108" s="14" customFormat="1">
      <c r="A108" s="14"/>
      <c r="B108" s="249"/>
      <c r="C108" s="250"/>
      <c r="D108" s="235" t="s">
        <v>152</v>
      </c>
      <c r="E108" s="251" t="s">
        <v>35</v>
      </c>
      <c r="F108" s="252" t="s">
        <v>611</v>
      </c>
      <c r="G108" s="250"/>
      <c r="H108" s="253">
        <v>-12.1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9" t="s">
        <v>152</v>
      </c>
      <c r="AU108" s="259" t="s">
        <v>90</v>
      </c>
      <c r="AV108" s="14" t="s">
        <v>90</v>
      </c>
      <c r="AW108" s="14" t="s">
        <v>41</v>
      </c>
      <c r="AX108" s="14" t="s">
        <v>80</v>
      </c>
      <c r="AY108" s="259" t="s">
        <v>141</v>
      </c>
    </row>
    <row r="109" s="14" customFormat="1">
      <c r="A109" s="14"/>
      <c r="B109" s="249"/>
      <c r="C109" s="250"/>
      <c r="D109" s="235" t="s">
        <v>152</v>
      </c>
      <c r="E109" s="251" t="s">
        <v>35</v>
      </c>
      <c r="F109" s="252" t="s">
        <v>612</v>
      </c>
      <c r="G109" s="250"/>
      <c r="H109" s="253">
        <v>-24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9" t="s">
        <v>152</v>
      </c>
      <c r="AU109" s="259" t="s">
        <v>90</v>
      </c>
      <c r="AV109" s="14" t="s">
        <v>90</v>
      </c>
      <c r="AW109" s="14" t="s">
        <v>41</v>
      </c>
      <c r="AX109" s="14" t="s">
        <v>80</v>
      </c>
      <c r="AY109" s="259" t="s">
        <v>141</v>
      </c>
    </row>
    <row r="110" s="14" customFormat="1">
      <c r="A110" s="14"/>
      <c r="B110" s="249"/>
      <c r="C110" s="250"/>
      <c r="D110" s="235" t="s">
        <v>152</v>
      </c>
      <c r="E110" s="251" t="s">
        <v>35</v>
      </c>
      <c r="F110" s="252" t="s">
        <v>613</v>
      </c>
      <c r="G110" s="250"/>
      <c r="H110" s="253">
        <v>-6.25</v>
      </c>
      <c r="I110" s="254"/>
      <c r="J110" s="250"/>
      <c r="K110" s="250"/>
      <c r="L110" s="255"/>
      <c r="M110" s="256"/>
      <c r="N110" s="257"/>
      <c r="O110" s="257"/>
      <c r="P110" s="257"/>
      <c r="Q110" s="257"/>
      <c r="R110" s="257"/>
      <c r="S110" s="257"/>
      <c r="T110" s="25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9" t="s">
        <v>152</v>
      </c>
      <c r="AU110" s="259" t="s">
        <v>90</v>
      </c>
      <c r="AV110" s="14" t="s">
        <v>90</v>
      </c>
      <c r="AW110" s="14" t="s">
        <v>41</v>
      </c>
      <c r="AX110" s="14" t="s">
        <v>80</v>
      </c>
      <c r="AY110" s="259" t="s">
        <v>141</v>
      </c>
    </row>
    <row r="111" s="15" customFormat="1">
      <c r="A111" s="15"/>
      <c r="B111" s="260"/>
      <c r="C111" s="261"/>
      <c r="D111" s="235" t="s">
        <v>152</v>
      </c>
      <c r="E111" s="262" t="s">
        <v>35</v>
      </c>
      <c r="F111" s="263" t="s">
        <v>168</v>
      </c>
      <c r="G111" s="261"/>
      <c r="H111" s="264">
        <v>585.89999999999998</v>
      </c>
      <c r="I111" s="265"/>
      <c r="J111" s="261"/>
      <c r="K111" s="261"/>
      <c r="L111" s="266"/>
      <c r="M111" s="267"/>
      <c r="N111" s="268"/>
      <c r="O111" s="268"/>
      <c r="P111" s="268"/>
      <c r="Q111" s="268"/>
      <c r="R111" s="268"/>
      <c r="S111" s="268"/>
      <c r="T111" s="26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0" t="s">
        <v>152</v>
      </c>
      <c r="AU111" s="270" t="s">
        <v>90</v>
      </c>
      <c r="AV111" s="15" t="s">
        <v>148</v>
      </c>
      <c r="AW111" s="15" t="s">
        <v>41</v>
      </c>
      <c r="AX111" s="15" t="s">
        <v>88</v>
      </c>
      <c r="AY111" s="270" t="s">
        <v>141</v>
      </c>
    </row>
    <row r="112" s="2" customFormat="1" ht="24" customHeight="1">
      <c r="A112" s="41"/>
      <c r="B112" s="42"/>
      <c r="C112" s="222" t="s">
        <v>148</v>
      </c>
      <c r="D112" s="222" t="s">
        <v>143</v>
      </c>
      <c r="E112" s="223" t="s">
        <v>169</v>
      </c>
      <c r="F112" s="224" t="s">
        <v>170</v>
      </c>
      <c r="G112" s="225" t="s">
        <v>171</v>
      </c>
      <c r="H112" s="226">
        <v>26.079999999999998</v>
      </c>
      <c r="I112" s="227"/>
      <c r="J112" s="228">
        <f>ROUND(I112*H112,2)</f>
        <v>0</v>
      </c>
      <c r="K112" s="224" t="s">
        <v>147</v>
      </c>
      <c r="L112" s="47"/>
      <c r="M112" s="229" t="s">
        <v>35</v>
      </c>
      <c r="N112" s="230" t="s">
        <v>51</v>
      </c>
      <c r="O112" s="87"/>
      <c r="P112" s="231">
        <f>O112*H112</f>
        <v>0</v>
      </c>
      <c r="Q112" s="231">
        <v>0</v>
      </c>
      <c r="R112" s="231">
        <f>Q112*H112</f>
        <v>0</v>
      </c>
      <c r="S112" s="231">
        <v>0.20499999999999999</v>
      </c>
      <c r="T112" s="232">
        <f>S112*H112</f>
        <v>5.3463999999999992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33" t="s">
        <v>148</v>
      </c>
      <c r="AT112" s="233" t="s">
        <v>143</v>
      </c>
      <c r="AU112" s="233" t="s">
        <v>90</v>
      </c>
      <c r="AY112" s="19" t="s">
        <v>141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88</v>
      </c>
      <c r="BK112" s="234">
        <f>ROUND(I112*H112,2)</f>
        <v>0</v>
      </c>
      <c r="BL112" s="19" t="s">
        <v>148</v>
      </c>
      <c r="BM112" s="233" t="s">
        <v>614</v>
      </c>
    </row>
    <row r="113" s="2" customFormat="1">
      <c r="A113" s="41"/>
      <c r="B113" s="42"/>
      <c r="C113" s="43"/>
      <c r="D113" s="235" t="s">
        <v>150</v>
      </c>
      <c r="E113" s="43"/>
      <c r="F113" s="236" t="s">
        <v>173</v>
      </c>
      <c r="G113" s="43"/>
      <c r="H113" s="43"/>
      <c r="I113" s="140"/>
      <c r="J113" s="43"/>
      <c r="K113" s="43"/>
      <c r="L113" s="47"/>
      <c r="M113" s="237"/>
      <c r="N113" s="238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150</v>
      </c>
      <c r="AU113" s="19" t="s">
        <v>90</v>
      </c>
    </row>
    <row r="114" s="13" customFormat="1">
      <c r="A114" s="13"/>
      <c r="B114" s="239"/>
      <c r="C114" s="240"/>
      <c r="D114" s="235" t="s">
        <v>152</v>
      </c>
      <c r="E114" s="241" t="s">
        <v>35</v>
      </c>
      <c r="F114" s="242" t="s">
        <v>601</v>
      </c>
      <c r="G114" s="240"/>
      <c r="H114" s="241" t="s">
        <v>35</v>
      </c>
      <c r="I114" s="243"/>
      <c r="J114" s="240"/>
      <c r="K114" s="240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152</v>
      </c>
      <c r="AU114" s="248" t="s">
        <v>90</v>
      </c>
      <c r="AV114" s="13" t="s">
        <v>88</v>
      </c>
      <c r="AW114" s="13" t="s">
        <v>41</v>
      </c>
      <c r="AX114" s="13" t="s">
        <v>80</v>
      </c>
      <c r="AY114" s="248" t="s">
        <v>141</v>
      </c>
    </row>
    <row r="115" s="14" customFormat="1">
      <c r="A115" s="14"/>
      <c r="B115" s="249"/>
      <c r="C115" s="250"/>
      <c r="D115" s="235" t="s">
        <v>152</v>
      </c>
      <c r="E115" s="251" t="s">
        <v>35</v>
      </c>
      <c r="F115" s="252" t="s">
        <v>615</v>
      </c>
      <c r="G115" s="250"/>
      <c r="H115" s="253">
        <v>34.159999999999997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152</v>
      </c>
      <c r="AU115" s="259" t="s">
        <v>90</v>
      </c>
      <c r="AV115" s="14" t="s">
        <v>90</v>
      </c>
      <c r="AW115" s="14" t="s">
        <v>41</v>
      </c>
      <c r="AX115" s="14" t="s">
        <v>80</v>
      </c>
      <c r="AY115" s="259" t="s">
        <v>141</v>
      </c>
    </row>
    <row r="116" s="14" customFormat="1">
      <c r="A116" s="14"/>
      <c r="B116" s="249"/>
      <c r="C116" s="250"/>
      <c r="D116" s="235" t="s">
        <v>152</v>
      </c>
      <c r="E116" s="251" t="s">
        <v>35</v>
      </c>
      <c r="F116" s="252" t="s">
        <v>616</v>
      </c>
      <c r="G116" s="250"/>
      <c r="H116" s="253">
        <v>-8.0800000000000001</v>
      </c>
      <c r="I116" s="254"/>
      <c r="J116" s="250"/>
      <c r="K116" s="250"/>
      <c r="L116" s="255"/>
      <c r="M116" s="256"/>
      <c r="N116" s="257"/>
      <c r="O116" s="257"/>
      <c r="P116" s="257"/>
      <c r="Q116" s="257"/>
      <c r="R116" s="257"/>
      <c r="S116" s="257"/>
      <c r="T116" s="25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9" t="s">
        <v>152</v>
      </c>
      <c r="AU116" s="259" t="s">
        <v>90</v>
      </c>
      <c r="AV116" s="14" t="s">
        <v>90</v>
      </c>
      <c r="AW116" s="14" t="s">
        <v>41</v>
      </c>
      <c r="AX116" s="14" t="s">
        <v>80</v>
      </c>
      <c r="AY116" s="259" t="s">
        <v>141</v>
      </c>
    </row>
    <row r="117" s="15" customFormat="1">
      <c r="A117" s="15"/>
      <c r="B117" s="260"/>
      <c r="C117" s="261"/>
      <c r="D117" s="235" t="s">
        <v>152</v>
      </c>
      <c r="E117" s="262" t="s">
        <v>35</v>
      </c>
      <c r="F117" s="263" t="s">
        <v>168</v>
      </c>
      <c r="G117" s="261"/>
      <c r="H117" s="264">
        <v>26.079999999999998</v>
      </c>
      <c r="I117" s="265"/>
      <c r="J117" s="261"/>
      <c r="K117" s="261"/>
      <c r="L117" s="266"/>
      <c r="M117" s="267"/>
      <c r="N117" s="268"/>
      <c r="O117" s="268"/>
      <c r="P117" s="268"/>
      <c r="Q117" s="268"/>
      <c r="R117" s="268"/>
      <c r="S117" s="268"/>
      <c r="T117" s="26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0" t="s">
        <v>152</v>
      </c>
      <c r="AU117" s="270" t="s">
        <v>90</v>
      </c>
      <c r="AV117" s="15" t="s">
        <v>148</v>
      </c>
      <c r="AW117" s="15" t="s">
        <v>41</v>
      </c>
      <c r="AX117" s="15" t="s">
        <v>88</v>
      </c>
      <c r="AY117" s="270" t="s">
        <v>141</v>
      </c>
    </row>
    <row r="118" s="2" customFormat="1" ht="24" customHeight="1">
      <c r="A118" s="41"/>
      <c r="B118" s="42"/>
      <c r="C118" s="222" t="s">
        <v>176</v>
      </c>
      <c r="D118" s="222" t="s">
        <v>143</v>
      </c>
      <c r="E118" s="223" t="s">
        <v>214</v>
      </c>
      <c r="F118" s="224" t="s">
        <v>215</v>
      </c>
      <c r="G118" s="225" t="s">
        <v>216</v>
      </c>
      <c r="H118" s="226">
        <v>65.939999999999998</v>
      </c>
      <c r="I118" s="227"/>
      <c r="J118" s="228">
        <f>ROUND(I118*H118,2)</f>
        <v>0</v>
      </c>
      <c r="K118" s="224" t="s">
        <v>147</v>
      </c>
      <c r="L118" s="47"/>
      <c r="M118" s="229" t="s">
        <v>35</v>
      </c>
      <c r="N118" s="230" t="s">
        <v>51</v>
      </c>
      <c r="O118" s="87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33" t="s">
        <v>148</v>
      </c>
      <c r="AT118" s="233" t="s">
        <v>143</v>
      </c>
      <c r="AU118" s="233" t="s">
        <v>90</v>
      </c>
      <c r="AY118" s="19" t="s">
        <v>141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9" t="s">
        <v>88</v>
      </c>
      <c r="BK118" s="234">
        <f>ROUND(I118*H118,2)</f>
        <v>0</v>
      </c>
      <c r="BL118" s="19" t="s">
        <v>148</v>
      </c>
      <c r="BM118" s="233" t="s">
        <v>617</v>
      </c>
    </row>
    <row r="119" s="2" customFormat="1">
      <c r="A119" s="41"/>
      <c r="B119" s="42"/>
      <c r="C119" s="43"/>
      <c r="D119" s="235" t="s">
        <v>150</v>
      </c>
      <c r="E119" s="43"/>
      <c r="F119" s="236" t="s">
        <v>218</v>
      </c>
      <c r="G119" s="43"/>
      <c r="H119" s="43"/>
      <c r="I119" s="140"/>
      <c r="J119" s="43"/>
      <c r="K119" s="43"/>
      <c r="L119" s="47"/>
      <c r="M119" s="237"/>
      <c r="N119" s="238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150</v>
      </c>
      <c r="AU119" s="19" t="s">
        <v>90</v>
      </c>
    </row>
    <row r="120" s="13" customFormat="1">
      <c r="A120" s="13"/>
      <c r="B120" s="239"/>
      <c r="C120" s="240"/>
      <c r="D120" s="235" t="s">
        <v>152</v>
      </c>
      <c r="E120" s="241" t="s">
        <v>35</v>
      </c>
      <c r="F120" s="242" t="s">
        <v>601</v>
      </c>
      <c r="G120" s="240"/>
      <c r="H120" s="241" t="s">
        <v>35</v>
      </c>
      <c r="I120" s="243"/>
      <c r="J120" s="240"/>
      <c r="K120" s="240"/>
      <c r="L120" s="244"/>
      <c r="M120" s="245"/>
      <c r="N120" s="246"/>
      <c r="O120" s="246"/>
      <c r="P120" s="246"/>
      <c r="Q120" s="246"/>
      <c r="R120" s="246"/>
      <c r="S120" s="246"/>
      <c r="T120" s="24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8" t="s">
        <v>152</v>
      </c>
      <c r="AU120" s="248" t="s">
        <v>90</v>
      </c>
      <c r="AV120" s="13" t="s">
        <v>88</v>
      </c>
      <c r="AW120" s="13" t="s">
        <v>41</v>
      </c>
      <c r="AX120" s="13" t="s">
        <v>80</v>
      </c>
      <c r="AY120" s="248" t="s">
        <v>141</v>
      </c>
    </row>
    <row r="121" s="14" customFormat="1">
      <c r="A121" s="14"/>
      <c r="B121" s="249"/>
      <c r="C121" s="250"/>
      <c r="D121" s="235" t="s">
        <v>152</v>
      </c>
      <c r="E121" s="251" t="s">
        <v>35</v>
      </c>
      <c r="F121" s="252" t="s">
        <v>618</v>
      </c>
      <c r="G121" s="250"/>
      <c r="H121" s="253">
        <v>35.909999999999997</v>
      </c>
      <c r="I121" s="254"/>
      <c r="J121" s="250"/>
      <c r="K121" s="250"/>
      <c r="L121" s="255"/>
      <c r="M121" s="256"/>
      <c r="N121" s="257"/>
      <c r="O121" s="257"/>
      <c r="P121" s="257"/>
      <c r="Q121" s="257"/>
      <c r="R121" s="257"/>
      <c r="S121" s="257"/>
      <c r="T121" s="25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9" t="s">
        <v>152</v>
      </c>
      <c r="AU121" s="259" t="s">
        <v>90</v>
      </c>
      <c r="AV121" s="14" t="s">
        <v>90</v>
      </c>
      <c r="AW121" s="14" t="s">
        <v>41</v>
      </c>
      <c r="AX121" s="14" t="s">
        <v>80</v>
      </c>
      <c r="AY121" s="259" t="s">
        <v>141</v>
      </c>
    </row>
    <row r="122" s="14" customFormat="1">
      <c r="A122" s="14"/>
      <c r="B122" s="249"/>
      <c r="C122" s="250"/>
      <c r="D122" s="235" t="s">
        <v>152</v>
      </c>
      <c r="E122" s="251" t="s">
        <v>35</v>
      </c>
      <c r="F122" s="252" t="s">
        <v>619</v>
      </c>
      <c r="G122" s="250"/>
      <c r="H122" s="253">
        <v>7.6500000000000004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9" t="s">
        <v>152</v>
      </c>
      <c r="AU122" s="259" t="s">
        <v>90</v>
      </c>
      <c r="AV122" s="14" t="s">
        <v>90</v>
      </c>
      <c r="AW122" s="14" t="s">
        <v>41</v>
      </c>
      <c r="AX122" s="14" t="s">
        <v>80</v>
      </c>
      <c r="AY122" s="259" t="s">
        <v>141</v>
      </c>
    </row>
    <row r="123" s="14" customFormat="1">
      <c r="A123" s="14"/>
      <c r="B123" s="249"/>
      <c r="C123" s="250"/>
      <c r="D123" s="235" t="s">
        <v>152</v>
      </c>
      <c r="E123" s="251" t="s">
        <v>35</v>
      </c>
      <c r="F123" s="252" t="s">
        <v>620</v>
      </c>
      <c r="G123" s="250"/>
      <c r="H123" s="253">
        <v>22.379999999999999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9" t="s">
        <v>152</v>
      </c>
      <c r="AU123" s="259" t="s">
        <v>90</v>
      </c>
      <c r="AV123" s="14" t="s">
        <v>90</v>
      </c>
      <c r="AW123" s="14" t="s">
        <v>41</v>
      </c>
      <c r="AX123" s="14" t="s">
        <v>80</v>
      </c>
      <c r="AY123" s="259" t="s">
        <v>141</v>
      </c>
    </row>
    <row r="124" s="15" customFormat="1">
      <c r="A124" s="15"/>
      <c r="B124" s="260"/>
      <c r="C124" s="261"/>
      <c r="D124" s="235" t="s">
        <v>152</v>
      </c>
      <c r="E124" s="262" t="s">
        <v>590</v>
      </c>
      <c r="F124" s="263" t="s">
        <v>168</v>
      </c>
      <c r="G124" s="261"/>
      <c r="H124" s="264">
        <v>65.939999999999998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0" t="s">
        <v>152</v>
      </c>
      <c r="AU124" s="270" t="s">
        <v>90</v>
      </c>
      <c r="AV124" s="15" t="s">
        <v>148</v>
      </c>
      <c r="AW124" s="15" t="s">
        <v>41</v>
      </c>
      <c r="AX124" s="15" t="s">
        <v>88</v>
      </c>
      <c r="AY124" s="270" t="s">
        <v>141</v>
      </c>
    </row>
    <row r="125" s="2" customFormat="1" ht="24" customHeight="1">
      <c r="A125" s="41"/>
      <c r="B125" s="42"/>
      <c r="C125" s="222" t="s">
        <v>183</v>
      </c>
      <c r="D125" s="222" t="s">
        <v>143</v>
      </c>
      <c r="E125" s="223" t="s">
        <v>621</v>
      </c>
      <c r="F125" s="224" t="s">
        <v>622</v>
      </c>
      <c r="G125" s="225" t="s">
        <v>216</v>
      </c>
      <c r="H125" s="226">
        <v>327.452</v>
      </c>
      <c r="I125" s="227"/>
      <c r="J125" s="228">
        <f>ROUND(I125*H125,2)</f>
        <v>0</v>
      </c>
      <c r="K125" s="224" t="s">
        <v>147</v>
      </c>
      <c r="L125" s="47"/>
      <c r="M125" s="229" t="s">
        <v>35</v>
      </c>
      <c r="N125" s="230" t="s">
        <v>51</v>
      </c>
      <c r="O125" s="87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33" t="s">
        <v>148</v>
      </c>
      <c r="AT125" s="233" t="s">
        <v>143</v>
      </c>
      <c r="AU125" s="233" t="s">
        <v>90</v>
      </c>
      <c r="AY125" s="19" t="s">
        <v>141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88</v>
      </c>
      <c r="BK125" s="234">
        <f>ROUND(I125*H125,2)</f>
        <v>0</v>
      </c>
      <c r="BL125" s="19" t="s">
        <v>148</v>
      </c>
      <c r="BM125" s="233" t="s">
        <v>623</v>
      </c>
    </row>
    <row r="126" s="2" customFormat="1">
      <c r="A126" s="41"/>
      <c r="B126" s="42"/>
      <c r="C126" s="43"/>
      <c r="D126" s="235" t="s">
        <v>150</v>
      </c>
      <c r="E126" s="43"/>
      <c r="F126" s="236" t="s">
        <v>624</v>
      </c>
      <c r="G126" s="43"/>
      <c r="H126" s="43"/>
      <c r="I126" s="140"/>
      <c r="J126" s="43"/>
      <c r="K126" s="43"/>
      <c r="L126" s="47"/>
      <c r="M126" s="237"/>
      <c r="N126" s="238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150</v>
      </c>
      <c r="AU126" s="19" t="s">
        <v>90</v>
      </c>
    </row>
    <row r="127" s="13" customFormat="1">
      <c r="A127" s="13"/>
      <c r="B127" s="239"/>
      <c r="C127" s="240"/>
      <c r="D127" s="235" t="s">
        <v>152</v>
      </c>
      <c r="E127" s="241" t="s">
        <v>35</v>
      </c>
      <c r="F127" s="242" t="s">
        <v>601</v>
      </c>
      <c r="G127" s="240"/>
      <c r="H127" s="241" t="s">
        <v>35</v>
      </c>
      <c r="I127" s="243"/>
      <c r="J127" s="240"/>
      <c r="K127" s="240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152</v>
      </c>
      <c r="AU127" s="248" t="s">
        <v>90</v>
      </c>
      <c r="AV127" s="13" t="s">
        <v>88</v>
      </c>
      <c r="AW127" s="13" t="s">
        <v>41</v>
      </c>
      <c r="AX127" s="13" t="s">
        <v>80</v>
      </c>
      <c r="AY127" s="248" t="s">
        <v>141</v>
      </c>
    </row>
    <row r="128" s="14" customFormat="1">
      <c r="A128" s="14"/>
      <c r="B128" s="249"/>
      <c r="C128" s="250"/>
      <c r="D128" s="235" t="s">
        <v>152</v>
      </c>
      <c r="E128" s="251" t="s">
        <v>35</v>
      </c>
      <c r="F128" s="252" t="s">
        <v>625</v>
      </c>
      <c r="G128" s="250"/>
      <c r="H128" s="253">
        <v>315.05000000000001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152</v>
      </c>
      <c r="AU128" s="259" t="s">
        <v>90</v>
      </c>
      <c r="AV128" s="14" t="s">
        <v>90</v>
      </c>
      <c r="AW128" s="14" t="s">
        <v>41</v>
      </c>
      <c r="AX128" s="14" t="s">
        <v>80</v>
      </c>
      <c r="AY128" s="259" t="s">
        <v>141</v>
      </c>
    </row>
    <row r="129" s="14" customFormat="1">
      <c r="A129" s="14"/>
      <c r="B129" s="249"/>
      <c r="C129" s="250"/>
      <c r="D129" s="235" t="s">
        <v>152</v>
      </c>
      <c r="E129" s="251" t="s">
        <v>35</v>
      </c>
      <c r="F129" s="252" t="s">
        <v>626</v>
      </c>
      <c r="G129" s="250"/>
      <c r="H129" s="253">
        <v>10.08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152</v>
      </c>
      <c r="AU129" s="259" t="s">
        <v>90</v>
      </c>
      <c r="AV129" s="14" t="s">
        <v>90</v>
      </c>
      <c r="AW129" s="14" t="s">
        <v>41</v>
      </c>
      <c r="AX129" s="14" t="s">
        <v>80</v>
      </c>
      <c r="AY129" s="259" t="s">
        <v>141</v>
      </c>
    </row>
    <row r="130" s="14" customFormat="1">
      <c r="A130" s="14"/>
      <c r="B130" s="249"/>
      <c r="C130" s="250"/>
      <c r="D130" s="235" t="s">
        <v>152</v>
      </c>
      <c r="E130" s="251" t="s">
        <v>35</v>
      </c>
      <c r="F130" s="252" t="s">
        <v>627</v>
      </c>
      <c r="G130" s="250"/>
      <c r="H130" s="253">
        <v>0.63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152</v>
      </c>
      <c r="AU130" s="259" t="s">
        <v>90</v>
      </c>
      <c r="AV130" s="14" t="s">
        <v>90</v>
      </c>
      <c r="AW130" s="14" t="s">
        <v>41</v>
      </c>
      <c r="AX130" s="14" t="s">
        <v>80</v>
      </c>
      <c r="AY130" s="259" t="s">
        <v>141</v>
      </c>
    </row>
    <row r="131" s="13" customFormat="1">
      <c r="A131" s="13"/>
      <c r="B131" s="239"/>
      <c r="C131" s="240"/>
      <c r="D131" s="235" t="s">
        <v>152</v>
      </c>
      <c r="E131" s="241" t="s">
        <v>35</v>
      </c>
      <c r="F131" s="242" t="s">
        <v>628</v>
      </c>
      <c r="G131" s="240"/>
      <c r="H131" s="241" t="s">
        <v>35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152</v>
      </c>
      <c r="AU131" s="248" t="s">
        <v>90</v>
      </c>
      <c r="AV131" s="13" t="s">
        <v>88</v>
      </c>
      <c r="AW131" s="13" t="s">
        <v>41</v>
      </c>
      <c r="AX131" s="13" t="s">
        <v>80</v>
      </c>
      <c r="AY131" s="248" t="s">
        <v>141</v>
      </c>
    </row>
    <row r="132" s="14" customFormat="1">
      <c r="A132" s="14"/>
      <c r="B132" s="249"/>
      <c r="C132" s="250"/>
      <c r="D132" s="235" t="s">
        <v>152</v>
      </c>
      <c r="E132" s="251" t="s">
        <v>35</v>
      </c>
      <c r="F132" s="252" t="s">
        <v>629</v>
      </c>
      <c r="G132" s="250"/>
      <c r="H132" s="253">
        <v>-23.687999999999999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152</v>
      </c>
      <c r="AU132" s="259" t="s">
        <v>90</v>
      </c>
      <c r="AV132" s="14" t="s">
        <v>90</v>
      </c>
      <c r="AW132" s="14" t="s">
        <v>41</v>
      </c>
      <c r="AX132" s="14" t="s">
        <v>80</v>
      </c>
      <c r="AY132" s="259" t="s">
        <v>141</v>
      </c>
    </row>
    <row r="133" s="13" customFormat="1">
      <c r="A133" s="13"/>
      <c r="B133" s="239"/>
      <c r="C133" s="240"/>
      <c r="D133" s="235" t="s">
        <v>152</v>
      </c>
      <c r="E133" s="241" t="s">
        <v>35</v>
      </c>
      <c r="F133" s="242" t="s">
        <v>630</v>
      </c>
      <c r="G133" s="240"/>
      <c r="H133" s="241" t="s">
        <v>35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152</v>
      </c>
      <c r="AU133" s="248" t="s">
        <v>90</v>
      </c>
      <c r="AV133" s="13" t="s">
        <v>88</v>
      </c>
      <c r="AW133" s="13" t="s">
        <v>41</v>
      </c>
      <c r="AX133" s="13" t="s">
        <v>80</v>
      </c>
      <c r="AY133" s="248" t="s">
        <v>141</v>
      </c>
    </row>
    <row r="134" s="14" customFormat="1">
      <c r="A134" s="14"/>
      <c r="B134" s="249"/>
      <c r="C134" s="250"/>
      <c r="D134" s="235" t="s">
        <v>152</v>
      </c>
      <c r="E134" s="251" t="s">
        <v>35</v>
      </c>
      <c r="F134" s="252" t="s">
        <v>631</v>
      </c>
      <c r="G134" s="250"/>
      <c r="H134" s="253">
        <v>-199.65600000000001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152</v>
      </c>
      <c r="AU134" s="259" t="s">
        <v>90</v>
      </c>
      <c r="AV134" s="14" t="s">
        <v>90</v>
      </c>
      <c r="AW134" s="14" t="s">
        <v>41</v>
      </c>
      <c r="AX134" s="14" t="s">
        <v>80</v>
      </c>
      <c r="AY134" s="259" t="s">
        <v>141</v>
      </c>
    </row>
    <row r="135" s="13" customFormat="1">
      <c r="A135" s="13"/>
      <c r="B135" s="239"/>
      <c r="C135" s="240"/>
      <c r="D135" s="235" t="s">
        <v>152</v>
      </c>
      <c r="E135" s="241" t="s">
        <v>35</v>
      </c>
      <c r="F135" s="242" t="s">
        <v>632</v>
      </c>
      <c r="G135" s="240"/>
      <c r="H135" s="241" t="s">
        <v>35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152</v>
      </c>
      <c r="AU135" s="248" t="s">
        <v>90</v>
      </c>
      <c r="AV135" s="13" t="s">
        <v>88</v>
      </c>
      <c r="AW135" s="13" t="s">
        <v>41</v>
      </c>
      <c r="AX135" s="13" t="s">
        <v>80</v>
      </c>
      <c r="AY135" s="248" t="s">
        <v>141</v>
      </c>
    </row>
    <row r="136" s="14" customFormat="1">
      <c r="A136" s="14"/>
      <c r="B136" s="249"/>
      <c r="C136" s="250"/>
      <c r="D136" s="235" t="s">
        <v>152</v>
      </c>
      <c r="E136" s="251" t="s">
        <v>35</v>
      </c>
      <c r="F136" s="252" t="s">
        <v>633</v>
      </c>
      <c r="G136" s="250"/>
      <c r="H136" s="253">
        <v>225.036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152</v>
      </c>
      <c r="AU136" s="259" t="s">
        <v>90</v>
      </c>
      <c r="AV136" s="14" t="s">
        <v>90</v>
      </c>
      <c r="AW136" s="14" t="s">
        <v>41</v>
      </c>
      <c r="AX136" s="14" t="s">
        <v>80</v>
      </c>
      <c r="AY136" s="259" t="s">
        <v>141</v>
      </c>
    </row>
    <row r="137" s="15" customFormat="1">
      <c r="A137" s="15"/>
      <c r="B137" s="260"/>
      <c r="C137" s="261"/>
      <c r="D137" s="235" t="s">
        <v>152</v>
      </c>
      <c r="E137" s="262" t="s">
        <v>592</v>
      </c>
      <c r="F137" s="263" t="s">
        <v>168</v>
      </c>
      <c r="G137" s="261"/>
      <c r="H137" s="264">
        <v>327.452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152</v>
      </c>
      <c r="AU137" s="270" t="s">
        <v>90</v>
      </c>
      <c r="AV137" s="15" t="s">
        <v>148</v>
      </c>
      <c r="AW137" s="15" t="s">
        <v>41</v>
      </c>
      <c r="AX137" s="15" t="s">
        <v>88</v>
      </c>
      <c r="AY137" s="270" t="s">
        <v>141</v>
      </c>
    </row>
    <row r="138" s="2" customFormat="1" ht="24" customHeight="1">
      <c r="A138" s="41"/>
      <c r="B138" s="42"/>
      <c r="C138" s="222" t="s">
        <v>189</v>
      </c>
      <c r="D138" s="222" t="s">
        <v>143</v>
      </c>
      <c r="E138" s="223" t="s">
        <v>634</v>
      </c>
      <c r="F138" s="224" t="s">
        <v>635</v>
      </c>
      <c r="G138" s="225" t="s">
        <v>216</v>
      </c>
      <c r="H138" s="226">
        <v>163.726</v>
      </c>
      <c r="I138" s="227"/>
      <c r="J138" s="228">
        <f>ROUND(I138*H138,2)</f>
        <v>0</v>
      </c>
      <c r="K138" s="224" t="s">
        <v>147</v>
      </c>
      <c r="L138" s="47"/>
      <c r="M138" s="229" t="s">
        <v>35</v>
      </c>
      <c r="N138" s="230" t="s">
        <v>51</v>
      </c>
      <c r="O138" s="8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33" t="s">
        <v>148</v>
      </c>
      <c r="AT138" s="233" t="s">
        <v>143</v>
      </c>
      <c r="AU138" s="233" t="s">
        <v>90</v>
      </c>
      <c r="AY138" s="19" t="s">
        <v>141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9" t="s">
        <v>88</v>
      </c>
      <c r="BK138" s="234">
        <f>ROUND(I138*H138,2)</f>
        <v>0</v>
      </c>
      <c r="BL138" s="19" t="s">
        <v>148</v>
      </c>
      <c r="BM138" s="233" t="s">
        <v>636</v>
      </c>
    </row>
    <row r="139" s="2" customFormat="1">
      <c r="A139" s="41"/>
      <c r="B139" s="42"/>
      <c r="C139" s="43"/>
      <c r="D139" s="235" t="s">
        <v>150</v>
      </c>
      <c r="E139" s="43"/>
      <c r="F139" s="236" t="s">
        <v>624</v>
      </c>
      <c r="G139" s="43"/>
      <c r="H139" s="43"/>
      <c r="I139" s="140"/>
      <c r="J139" s="43"/>
      <c r="K139" s="43"/>
      <c r="L139" s="47"/>
      <c r="M139" s="237"/>
      <c r="N139" s="238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150</v>
      </c>
      <c r="AU139" s="19" t="s">
        <v>90</v>
      </c>
    </row>
    <row r="140" s="14" customFormat="1">
      <c r="A140" s="14"/>
      <c r="B140" s="249"/>
      <c r="C140" s="250"/>
      <c r="D140" s="235" t="s">
        <v>152</v>
      </c>
      <c r="E140" s="251" t="s">
        <v>35</v>
      </c>
      <c r="F140" s="252" t="s">
        <v>637</v>
      </c>
      <c r="G140" s="250"/>
      <c r="H140" s="253">
        <v>163.726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152</v>
      </c>
      <c r="AU140" s="259" t="s">
        <v>90</v>
      </c>
      <c r="AV140" s="14" t="s">
        <v>90</v>
      </c>
      <c r="AW140" s="14" t="s">
        <v>41</v>
      </c>
      <c r="AX140" s="14" t="s">
        <v>88</v>
      </c>
      <c r="AY140" s="259" t="s">
        <v>141</v>
      </c>
    </row>
    <row r="141" s="2" customFormat="1" ht="24" customHeight="1">
      <c r="A141" s="41"/>
      <c r="B141" s="42"/>
      <c r="C141" s="222" t="s">
        <v>196</v>
      </c>
      <c r="D141" s="222" t="s">
        <v>143</v>
      </c>
      <c r="E141" s="223" t="s">
        <v>638</v>
      </c>
      <c r="F141" s="224" t="s">
        <v>639</v>
      </c>
      <c r="G141" s="225" t="s">
        <v>216</v>
      </c>
      <c r="H141" s="226">
        <v>31.940000000000001</v>
      </c>
      <c r="I141" s="227"/>
      <c r="J141" s="228">
        <f>ROUND(I141*H141,2)</f>
        <v>0</v>
      </c>
      <c r="K141" s="224" t="s">
        <v>147</v>
      </c>
      <c r="L141" s="47"/>
      <c r="M141" s="229" t="s">
        <v>35</v>
      </c>
      <c r="N141" s="230" t="s">
        <v>51</v>
      </c>
      <c r="O141" s="87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33" t="s">
        <v>148</v>
      </c>
      <c r="AT141" s="233" t="s">
        <v>143</v>
      </c>
      <c r="AU141" s="233" t="s">
        <v>90</v>
      </c>
      <c r="AY141" s="19" t="s">
        <v>141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9" t="s">
        <v>88</v>
      </c>
      <c r="BK141" s="234">
        <f>ROUND(I141*H141,2)</f>
        <v>0</v>
      </c>
      <c r="BL141" s="19" t="s">
        <v>148</v>
      </c>
      <c r="BM141" s="233" t="s">
        <v>640</v>
      </c>
    </row>
    <row r="142" s="2" customFormat="1">
      <c r="A142" s="41"/>
      <c r="B142" s="42"/>
      <c r="C142" s="43"/>
      <c r="D142" s="235" t="s">
        <v>150</v>
      </c>
      <c r="E142" s="43"/>
      <c r="F142" s="236" t="s">
        <v>641</v>
      </c>
      <c r="G142" s="43"/>
      <c r="H142" s="43"/>
      <c r="I142" s="140"/>
      <c r="J142" s="43"/>
      <c r="K142" s="43"/>
      <c r="L142" s="47"/>
      <c r="M142" s="237"/>
      <c r="N142" s="238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150</v>
      </c>
      <c r="AU142" s="19" t="s">
        <v>90</v>
      </c>
    </row>
    <row r="143" s="13" customFormat="1">
      <c r="A143" s="13"/>
      <c r="B143" s="239"/>
      <c r="C143" s="240"/>
      <c r="D143" s="235" t="s">
        <v>152</v>
      </c>
      <c r="E143" s="241" t="s">
        <v>35</v>
      </c>
      <c r="F143" s="242" t="s">
        <v>601</v>
      </c>
      <c r="G143" s="240"/>
      <c r="H143" s="241" t="s">
        <v>35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152</v>
      </c>
      <c r="AU143" s="248" t="s">
        <v>90</v>
      </c>
      <c r="AV143" s="13" t="s">
        <v>88</v>
      </c>
      <c r="AW143" s="13" t="s">
        <v>41</v>
      </c>
      <c r="AX143" s="13" t="s">
        <v>80</v>
      </c>
      <c r="AY143" s="248" t="s">
        <v>141</v>
      </c>
    </row>
    <row r="144" s="14" customFormat="1">
      <c r="A144" s="14"/>
      <c r="B144" s="249"/>
      <c r="C144" s="250"/>
      <c r="D144" s="235" t="s">
        <v>152</v>
      </c>
      <c r="E144" s="251" t="s">
        <v>35</v>
      </c>
      <c r="F144" s="252" t="s">
        <v>642</v>
      </c>
      <c r="G144" s="250"/>
      <c r="H144" s="253">
        <v>8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152</v>
      </c>
      <c r="AU144" s="259" t="s">
        <v>90</v>
      </c>
      <c r="AV144" s="14" t="s">
        <v>90</v>
      </c>
      <c r="AW144" s="14" t="s">
        <v>41</v>
      </c>
      <c r="AX144" s="14" t="s">
        <v>80</v>
      </c>
      <c r="AY144" s="259" t="s">
        <v>141</v>
      </c>
    </row>
    <row r="145" s="14" customFormat="1">
      <c r="A145" s="14"/>
      <c r="B145" s="249"/>
      <c r="C145" s="250"/>
      <c r="D145" s="235" t="s">
        <v>152</v>
      </c>
      <c r="E145" s="251" t="s">
        <v>35</v>
      </c>
      <c r="F145" s="252" t="s">
        <v>643</v>
      </c>
      <c r="G145" s="250"/>
      <c r="H145" s="253">
        <v>23.940000000000001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152</v>
      </c>
      <c r="AU145" s="259" t="s">
        <v>90</v>
      </c>
      <c r="AV145" s="14" t="s">
        <v>90</v>
      </c>
      <c r="AW145" s="14" t="s">
        <v>41</v>
      </c>
      <c r="AX145" s="14" t="s">
        <v>80</v>
      </c>
      <c r="AY145" s="259" t="s">
        <v>141</v>
      </c>
    </row>
    <row r="146" s="15" customFormat="1">
      <c r="A146" s="15"/>
      <c r="B146" s="260"/>
      <c r="C146" s="261"/>
      <c r="D146" s="235" t="s">
        <v>152</v>
      </c>
      <c r="E146" s="262" t="s">
        <v>594</v>
      </c>
      <c r="F146" s="263" t="s">
        <v>168</v>
      </c>
      <c r="G146" s="261"/>
      <c r="H146" s="264">
        <v>31.940000000000001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0" t="s">
        <v>152</v>
      </c>
      <c r="AU146" s="270" t="s">
        <v>90</v>
      </c>
      <c r="AV146" s="15" t="s">
        <v>148</v>
      </c>
      <c r="AW146" s="15" t="s">
        <v>41</v>
      </c>
      <c r="AX146" s="15" t="s">
        <v>88</v>
      </c>
      <c r="AY146" s="270" t="s">
        <v>141</v>
      </c>
    </row>
    <row r="147" s="2" customFormat="1" ht="24" customHeight="1">
      <c r="A147" s="41"/>
      <c r="B147" s="42"/>
      <c r="C147" s="222" t="s">
        <v>202</v>
      </c>
      <c r="D147" s="222" t="s">
        <v>143</v>
      </c>
      <c r="E147" s="223" t="s">
        <v>281</v>
      </c>
      <c r="F147" s="224" t="s">
        <v>282</v>
      </c>
      <c r="G147" s="225" t="s">
        <v>216</v>
      </c>
      <c r="H147" s="226">
        <v>131.88</v>
      </c>
      <c r="I147" s="227"/>
      <c r="J147" s="228">
        <f>ROUND(I147*H147,2)</f>
        <v>0</v>
      </c>
      <c r="K147" s="224" t="s">
        <v>35</v>
      </c>
      <c r="L147" s="47"/>
      <c r="M147" s="229" t="s">
        <v>35</v>
      </c>
      <c r="N147" s="230" t="s">
        <v>51</v>
      </c>
      <c r="O147" s="87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33" t="s">
        <v>148</v>
      </c>
      <c r="AT147" s="233" t="s">
        <v>143</v>
      </c>
      <c r="AU147" s="233" t="s">
        <v>90</v>
      </c>
      <c r="AY147" s="19" t="s">
        <v>141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9" t="s">
        <v>88</v>
      </c>
      <c r="BK147" s="234">
        <f>ROUND(I147*H147,2)</f>
        <v>0</v>
      </c>
      <c r="BL147" s="19" t="s">
        <v>148</v>
      </c>
      <c r="BM147" s="233" t="s">
        <v>644</v>
      </c>
    </row>
    <row r="148" s="2" customFormat="1">
      <c r="A148" s="41"/>
      <c r="B148" s="42"/>
      <c r="C148" s="43"/>
      <c r="D148" s="235" t="s">
        <v>150</v>
      </c>
      <c r="E148" s="43"/>
      <c r="F148" s="236" t="s">
        <v>284</v>
      </c>
      <c r="G148" s="43"/>
      <c r="H148" s="43"/>
      <c r="I148" s="140"/>
      <c r="J148" s="43"/>
      <c r="K148" s="43"/>
      <c r="L148" s="47"/>
      <c r="M148" s="237"/>
      <c r="N148" s="238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150</v>
      </c>
      <c r="AU148" s="19" t="s">
        <v>90</v>
      </c>
    </row>
    <row r="149" s="13" customFormat="1">
      <c r="A149" s="13"/>
      <c r="B149" s="239"/>
      <c r="C149" s="240"/>
      <c r="D149" s="235" t="s">
        <v>152</v>
      </c>
      <c r="E149" s="241" t="s">
        <v>35</v>
      </c>
      <c r="F149" s="242" t="s">
        <v>645</v>
      </c>
      <c r="G149" s="240"/>
      <c r="H149" s="241" t="s">
        <v>35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152</v>
      </c>
      <c r="AU149" s="248" t="s">
        <v>90</v>
      </c>
      <c r="AV149" s="13" t="s">
        <v>88</v>
      </c>
      <c r="AW149" s="13" t="s">
        <v>41</v>
      </c>
      <c r="AX149" s="13" t="s">
        <v>80</v>
      </c>
      <c r="AY149" s="248" t="s">
        <v>141</v>
      </c>
    </row>
    <row r="150" s="14" customFormat="1">
      <c r="A150" s="14"/>
      <c r="B150" s="249"/>
      <c r="C150" s="250"/>
      <c r="D150" s="235" t="s">
        <v>152</v>
      </c>
      <c r="E150" s="251" t="s">
        <v>35</v>
      </c>
      <c r="F150" s="252" t="s">
        <v>590</v>
      </c>
      <c r="G150" s="250"/>
      <c r="H150" s="253">
        <v>65.939999999999998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152</v>
      </c>
      <c r="AU150" s="259" t="s">
        <v>90</v>
      </c>
      <c r="AV150" s="14" t="s">
        <v>90</v>
      </c>
      <c r="AW150" s="14" t="s">
        <v>41</v>
      </c>
      <c r="AX150" s="14" t="s">
        <v>88</v>
      </c>
      <c r="AY150" s="259" t="s">
        <v>141</v>
      </c>
    </row>
    <row r="151" s="14" customFormat="1">
      <c r="A151" s="14"/>
      <c r="B151" s="249"/>
      <c r="C151" s="250"/>
      <c r="D151" s="235" t="s">
        <v>152</v>
      </c>
      <c r="E151" s="250"/>
      <c r="F151" s="252" t="s">
        <v>646</v>
      </c>
      <c r="G151" s="250"/>
      <c r="H151" s="253">
        <v>131.88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152</v>
      </c>
      <c r="AU151" s="259" t="s">
        <v>90</v>
      </c>
      <c r="AV151" s="14" t="s">
        <v>90</v>
      </c>
      <c r="AW151" s="14" t="s">
        <v>4</v>
      </c>
      <c r="AX151" s="14" t="s">
        <v>88</v>
      </c>
      <c r="AY151" s="259" t="s">
        <v>141</v>
      </c>
    </row>
    <row r="152" s="2" customFormat="1" ht="24" customHeight="1">
      <c r="A152" s="41"/>
      <c r="B152" s="42"/>
      <c r="C152" s="222" t="s">
        <v>209</v>
      </c>
      <c r="D152" s="222" t="s">
        <v>143</v>
      </c>
      <c r="E152" s="223" t="s">
        <v>286</v>
      </c>
      <c r="F152" s="224" t="s">
        <v>287</v>
      </c>
      <c r="G152" s="225" t="s">
        <v>216</v>
      </c>
      <c r="H152" s="226">
        <v>359.392</v>
      </c>
      <c r="I152" s="227"/>
      <c r="J152" s="228">
        <f>ROUND(I152*H152,2)</f>
        <v>0</v>
      </c>
      <c r="K152" s="224" t="s">
        <v>35</v>
      </c>
      <c r="L152" s="47"/>
      <c r="M152" s="229" t="s">
        <v>35</v>
      </c>
      <c r="N152" s="230" t="s">
        <v>51</v>
      </c>
      <c r="O152" s="87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33" t="s">
        <v>148</v>
      </c>
      <c r="AT152" s="233" t="s">
        <v>143</v>
      </c>
      <c r="AU152" s="233" t="s">
        <v>90</v>
      </c>
      <c r="AY152" s="19" t="s">
        <v>141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9" t="s">
        <v>88</v>
      </c>
      <c r="BK152" s="234">
        <f>ROUND(I152*H152,2)</f>
        <v>0</v>
      </c>
      <c r="BL152" s="19" t="s">
        <v>148</v>
      </c>
      <c r="BM152" s="233" t="s">
        <v>647</v>
      </c>
    </row>
    <row r="153" s="2" customFormat="1">
      <c r="A153" s="41"/>
      <c r="B153" s="42"/>
      <c r="C153" s="43"/>
      <c r="D153" s="235" t="s">
        <v>150</v>
      </c>
      <c r="E153" s="43"/>
      <c r="F153" s="236" t="s">
        <v>284</v>
      </c>
      <c r="G153" s="43"/>
      <c r="H153" s="43"/>
      <c r="I153" s="140"/>
      <c r="J153" s="43"/>
      <c r="K153" s="43"/>
      <c r="L153" s="47"/>
      <c r="M153" s="237"/>
      <c r="N153" s="238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150</v>
      </c>
      <c r="AU153" s="19" t="s">
        <v>90</v>
      </c>
    </row>
    <row r="154" s="14" customFormat="1">
      <c r="A154" s="14"/>
      <c r="B154" s="249"/>
      <c r="C154" s="250"/>
      <c r="D154" s="235" t="s">
        <v>152</v>
      </c>
      <c r="E154" s="251" t="s">
        <v>35</v>
      </c>
      <c r="F154" s="252" t="s">
        <v>648</v>
      </c>
      <c r="G154" s="250"/>
      <c r="H154" s="253">
        <v>359.392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152</v>
      </c>
      <c r="AU154" s="259" t="s">
        <v>90</v>
      </c>
      <c r="AV154" s="14" t="s">
        <v>90</v>
      </c>
      <c r="AW154" s="14" t="s">
        <v>41</v>
      </c>
      <c r="AX154" s="14" t="s">
        <v>88</v>
      </c>
      <c r="AY154" s="259" t="s">
        <v>141</v>
      </c>
    </row>
    <row r="155" s="2" customFormat="1" ht="24" customHeight="1">
      <c r="A155" s="41"/>
      <c r="B155" s="42"/>
      <c r="C155" s="222" t="s">
        <v>213</v>
      </c>
      <c r="D155" s="222" t="s">
        <v>143</v>
      </c>
      <c r="E155" s="223" t="s">
        <v>649</v>
      </c>
      <c r="F155" s="224" t="s">
        <v>650</v>
      </c>
      <c r="G155" s="225" t="s">
        <v>216</v>
      </c>
      <c r="H155" s="226">
        <v>65.939999999999998</v>
      </c>
      <c r="I155" s="227"/>
      <c r="J155" s="228">
        <f>ROUND(I155*H155,2)</f>
        <v>0</v>
      </c>
      <c r="K155" s="224" t="s">
        <v>147</v>
      </c>
      <c r="L155" s="47"/>
      <c r="M155" s="229" t="s">
        <v>35</v>
      </c>
      <c r="N155" s="230" t="s">
        <v>51</v>
      </c>
      <c r="O155" s="87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33" t="s">
        <v>148</v>
      </c>
      <c r="AT155" s="233" t="s">
        <v>143</v>
      </c>
      <c r="AU155" s="233" t="s">
        <v>90</v>
      </c>
      <c r="AY155" s="19" t="s">
        <v>141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9" t="s">
        <v>88</v>
      </c>
      <c r="BK155" s="234">
        <f>ROUND(I155*H155,2)</f>
        <v>0</v>
      </c>
      <c r="BL155" s="19" t="s">
        <v>148</v>
      </c>
      <c r="BM155" s="233" t="s">
        <v>651</v>
      </c>
    </row>
    <row r="156" s="2" customFormat="1">
      <c r="A156" s="41"/>
      <c r="B156" s="42"/>
      <c r="C156" s="43"/>
      <c r="D156" s="235" t="s">
        <v>150</v>
      </c>
      <c r="E156" s="43"/>
      <c r="F156" s="236" t="s">
        <v>293</v>
      </c>
      <c r="G156" s="43"/>
      <c r="H156" s="43"/>
      <c r="I156" s="140"/>
      <c r="J156" s="43"/>
      <c r="K156" s="43"/>
      <c r="L156" s="47"/>
      <c r="M156" s="237"/>
      <c r="N156" s="238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150</v>
      </c>
      <c r="AU156" s="19" t="s">
        <v>90</v>
      </c>
    </row>
    <row r="157" s="14" customFormat="1">
      <c r="A157" s="14"/>
      <c r="B157" s="249"/>
      <c r="C157" s="250"/>
      <c r="D157" s="235" t="s">
        <v>152</v>
      </c>
      <c r="E157" s="251" t="s">
        <v>35</v>
      </c>
      <c r="F157" s="252" t="s">
        <v>590</v>
      </c>
      <c r="G157" s="250"/>
      <c r="H157" s="253">
        <v>65.939999999999998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152</v>
      </c>
      <c r="AU157" s="259" t="s">
        <v>90</v>
      </c>
      <c r="AV157" s="14" t="s">
        <v>90</v>
      </c>
      <c r="AW157" s="14" t="s">
        <v>41</v>
      </c>
      <c r="AX157" s="14" t="s">
        <v>88</v>
      </c>
      <c r="AY157" s="259" t="s">
        <v>141</v>
      </c>
    </row>
    <row r="158" s="2" customFormat="1" ht="16.5" customHeight="1">
      <c r="A158" s="41"/>
      <c r="B158" s="42"/>
      <c r="C158" s="222" t="s">
        <v>221</v>
      </c>
      <c r="D158" s="222" t="s">
        <v>143</v>
      </c>
      <c r="E158" s="223" t="s">
        <v>294</v>
      </c>
      <c r="F158" s="224" t="s">
        <v>295</v>
      </c>
      <c r="G158" s="225" t="s">
        <v>216</v>
      </c>
      <c r="H158" s="226">
        <v>65.939999999999998</v>
      </c>
      <c r="I158" s="227"/>
      <c r="J158" s="228">
        <f>ROUND(I158*H158,2)</f>
        <v>0</v>
      </c>
      <c r="K158" s="224" t="s">
        <v>147</v>
      </c>
      <c r="L158" s="47"/>
      <c r="M158" s="229" t="s">
        <v>35</v>
      </c>
      <c r="N158" s="230" t="s">
        <v>51</v>
      </c>
      <c r="O158" s="87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33" t="s">
        <v>148</v>
      </c>
      <c r="AT158" s="233" t="s">
        <v>143</v>
      </c>
      <c r="AU158" s="233" t="s">
        <v>90</v>
      </c>
      <c r="AY158" s="19" t="s">
        <v>141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9" t="s">
        <v>88</v>
      </c>
      <c r="BK158" s="234">
        <f>ROUND(I158*H158,2)</f>
        <v>0</v>
      </c>
      <c r="BL158" s="19" t="s">
        <v>148</v>
      </c>
      <c r="BM158" s="233" t="s">
        <v>652</v>
      </c>
    </row>
    <row r="159" s="2" customFormat="1">
      <c r="A159" s="41"/>
      <c r="B159" s="42"/>
      <c r="C159" s="43"/>
      <c r="D159" s="235" t="s">
        <v>150</v>
      </c>
      <c r="E159" s="43"/>
      <c r="F159" s="236" t="s">
        <v>297</v>
      </c>
      <c r="G159" s="43"/>
      <c r="H159" s="43"/>
      <c r="I159" s="140"/>
      <c r="J159" s="43"/>
      <c r="K159" s="43"/>
      <c r="L159" s="47"/>
      <c r="M159" s="237"/>
      <c r="N159" s="238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150</v>
      </c>
      <c r="AU159" s="19" t="s">
        <v>90</v>
      </c>
    </row>
    <row r="160" s="14" customFormat="1">
      <c r="A160" s="14"/>
      <c r="B160" s="249"/>
      <c r="C160" s="250"/>
      <c r="D160" s="235" t="s">
        <v>152</v>
      </c>
      <c r="E160" s="251" t="s">
        <v>35</v>
      </c>
      <c r="F160" s="252" t="s">
        <v>590</v>
      </c>
      <c r="G160" s="250"/>
      <c r="H160" s="253">
        <v>65.939999999999998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152</v>
      </c>
      <c r="AU160" s="259" t="s">
        <v>90</v>
      </c>
      <c r="AV160" s="14" t="s">
        <v>90</v>
      </c>
      <c r="AW160" s="14" t="s">
        <v>41</v>
      </c>
      <c r="AX160" s="14" t="s">
        <v>88</v>
      </c>
      <c r="AY160" s="259" t="s">
        <v>141</v>
      </c>
    </row>
    <row r="161" s="2" customFormat="1" ht="24" customHeight="1">
      <c r="A161" s="41"/>
      <c r="B161" s="42"/>
      <c r="C161" s="222" t="s">
        <v>228</v>
      </c>
      <c r="D161" s="222" t="s">
        <v>143</v>
      </c>
      <c r="E161" s="223" t="s">
        <v>299</v>
      </c>
      <c r="F161" s="224" t="s">
        <v>300</v>
      </c>
      <c r="G161" s="225" t="s">
        <v>301</v>
      </c>
      <c r="H161" s="226">
        <v>575.02700000000004</v>
      </c>
      <c r="I161" s="227"/>
      <c r="J161" s="228">
        <f>ROUND(I161*H161,2)</f>
        <v>0</v>
      </c>
      <c r="K161" s="224" t="s">
        <v>147</v>
      </c>
      <c r="L161" s="47"/>
      <c r="M161" s="229" t="s">
        <v>35</v>
      </c>
      <c r="N161" s="230" t="s">
        <v>51</v>
      </c>
      <c r="O161" s="87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33" t="s">
        <v>148</v>
      </c>
      <c r="AT161" s="233" t="s">
        <v>143</v>
      </c>
      <c r="AU161" s="233" t="s">
        <v>90</v>
      </c>
      <c r="AY161" s="19" t="s">
        <v>141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9" t="s">
        <v>88</v>
      </c>
      <c r="BK161" s="234">
        <f>ROUND(I161*H161,2)</f>
        <v>0</v>
      </c>
      <c r="BL161" s="19" t="s">
        <v>148</v>
      </c>
      <c r="BM161" s="233" t="s">
        <v>653</v>
      </c>
    </row>
    <row r="162" s="2" customFormat="1">
      <c r="A162" s="41"/>
      <c r="B162" s="42"/>
      <c r="C162" s="43"/>
      <c r="D162" s="235" t="s">
        <v>150</v>
      </c>
      <c r="E162" s="43"/>
      <c r="F162" s="236" t="s">
        <v>303</v>
      </c>
      <c r="G162" s="43"/>
      <c r="H162" s="43"/>
      <c r="I162" s="140"/>
      <c r="J162" s="43"/>
      <c r="K162" s="43"/>
      <c r="L162" s="47"/>
      <c r="M162" s="237"/>
      <c r="N162" s="238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9" t="s">
        <v>150</v>
      </c>
      <c r="AU162" s="19" t="s">
        <v>90</v>
      </c>
    </row>
    <row r="163" s="14" customFormat="1">
      <c r="A163" s="14"/>
      <c r="B163" s="249"/>
      <c r="C163" s="250"/>
      <c r="D163" s="235" t="s">
        <v>152</v>
      </c>
      <c r="E163" s="251" t="s">
        <v>35</v>
      </c>
      <c r="F163" s="252" t="s">
        <v>648</v>
      </c>
      <c r="G163" s="250"/>
      <c r="H163" s="253">
        <v>359.392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152</v>
      </c>
      <c r="AU163" s="259" t="s">
        <v>90</v>
      </c>
      <c r="AV163" s="14" t="s">
        <v>90</v>
      </c>
      <c r="AW163" s="14" t="s">
        <v>41</v>
      </c>
      <c r="AX163" s="14" t="s">
        <v>88</v>
      </c>
      <c r="AY163" s="259" t="s">
        <v>141</v>
      </c>
    </row>
    <row r="164" s="14" customFormat="1">
      <c r="A164" s="14"/>
      <c r="B164" s="249"/>
      <c r="C164" s="250"/>
      <c r="D164" s="235" t="s">
        <v>152</v>
      </c>
      <c r="E164" s="250"/>
      <c r="F164" s="252" t="s">
        <v>654</v>
      </c>
      <c r="G164" s="250"/>
      <c r="H164" s="253">
        <v>575.02700000000004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152</v>
      </c>
      <c r="AU164" s="259" t="s">
        <v>90</v>
      </c>
      <c r="AV164" s="14" t="s">
        <v>90</v>
      </c>
      <c r="AW164" s="14" t="s">
        <v>4</v>
      </c>
      <c r="AX164" s="14" t="s">
        <v>88</v>
      </c>
      <c r="AY164" s="259" t="s">
        <v>141</v>
      </c>
    </row>
    <row r="165" s="2" customFormat="1" ht="24" customHeight="1">
      <c r="A165" s="41"/>
      <c r="B165" s="42"/>
      <c r="C165" s="222" t="s">
        <v>255</v>
      </c>
      <c r="D165" s="222" t="s">
        <v>143</v>
      </c>
      <c r="E165" s="223" t="s">
        <v>309</v>
      </c>
      <c r="F165" s="224" t="s">
        <v>310</v>
      </c>
      <c r="G165" s="225" t="s">
        <v>216</v>
      </c>
      <c r="H165" s="226">
        <v>225.036</v>
      </c>
      <c r="I165" s="227"/>
      <c r="J165" s="228">
        <f>ROUND(I165*H165,2)</f>
        <v>0</v>
      </c>
      <c r="K165" s="224" t="s">
        <v>147</v>
      </c>
      <c r="L165" s="47"/>
      <c r="M165" s="229" t="s">
        <v>35</v>
      </c>
      <c r="N165" s="230" t="s">
        <v>51</v>
      </c>
      <c r="O165" s="87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33" t="s">
        <v>148</v>
      </c>
      <c r="AT165" s="233" t="s">
        <v>143</v>
      </c>
      <c r="AU165" s="233" t="s">
        <v>90</v>
      </c>
      <c r="AY165" s="19" t="s">
        <v>141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9" t="s">
        <v>88</v>
      </c>
      <c r="BK165" s="234">
        <f>ROUND(I165*H165,2)</f>
        <v>0</v>
      </c>
      <c r="BL165" s="19" t="s">
        <v>148</v>
      </c>
      <c r="BM165" s="233" t="s">
        <v>655</v>
      </c>
    </row>
    <row r="166" s="2" customFormat="1">
      <c r="A166" s="41"/>
      <c r="B166" s="42"/>
      <c r="C166" s="43"/>
      <c r="D166" s="235" t="s">
        <v>150</v>
      </c>
      <c r="E166" s="43"/>
      <c r="F166" s="236" t="s">
        <v>312</v>
      </c>
      <c r="G166" s="43"/>
      <c r="H166" s="43"/>
      <c r="I166" s="140"/>
      <c r="J166" s="43"/>
      <c r="K166" s="43"/>
      <c r="L166" s="47"/>
      <c r="M166" s="237"/>
      <c r="N166" s="238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150</v>
      </c>
      <c r="AU166" s="19" t="s">
        <v>90</v>
      </c>
    </row>
    <row r="167" s="13" customFormat="1">
      <c r="A167" s="13"/>
      <c r="B167" s="239"/>
      <c r="C167" s="240"/>
      <c r="D167" s="235" t="s">
        <v>152</v>
      </c>
      <c r="E167" s="241" t="s">
        <v>35</v>
      </c>
      <c r="F167" s="242" t="s">
        <v>601</v>
      </c>
      <c r="G167" s="240"/>
      <c r="H167" s="241" t="s">
        <v>35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152</v>
      </c>
      <c r="AU167" s="248" t="s">
        <v>90</v>
      </c>
      <c r="AV167" s="13" t="s">
        <v>88</v>
      </c>
      <c r="AW167" s="13" t="s">
        <v>41</v>
      </c>
      <c r="AX167" s="13" t="s">
        <v>80</v>
      </c>
      <c r="AY167" s="248" t="s">
        <v>141</v>
      </c>
    </row>
    <row r="168" s="13" customFormat="1">
      <c r="A168" s="13"/>
      <c r="B168" s="239"/>
      <c r="C168" s="240"/>
      <c r="D168" s="235" t="s">
        <v>152</v>
      </c>
      <c r="E168" s="241" t="s">
        <v>35</v>
      </c>
      <c r="F168" s="242" t="s">
        <v>632</v>
      </c>
      <c r="G168" s="240"/>
      <c r="H168" s="241" t="s">
        <v>35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152</v>
      </c>
      <c r="AU168" s="248" t="s">
        <v>90</v>
      </c>
      <c r="AV168" s="13" t="s">
        <v>88</v>
      </c>
      <c r="AW168" s="13" t="s">
        <v>41</v>
      </c>
      <c r="AX168" s="13" t="s">
        <v>80</v>
      </c>
      <c r="AY168" s="248" t="s">
        <v>141</v>
      </c>
    </row>
    <row r="169" s="14" customFormat="1">
      <c r="A169" s="14"/>
      <c r="B169" s="249"/>
      <c r="C169" s="250"/>
      <c r="D169" s="235" t="s">
        <v>152</v>
      </c>
      <c r="E169" s="251" t="s">
        <v>35</v>
      </c>
      <c r="F169" s="252" t="s">
        <v>633</v>
      </c>
      <c r="G169" s="250"/>
      <c r="H169" s="253">
        <v>225.036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152</v>
      </c>
      <c r="AU169" s="259" t="s">
        <v>90</v>
      </c>
      <c r="AV169" s="14" t="s">
        <v>90</v>
      </c>
      <c r="AW169" s="14" t="s">
        <v>41</v>
      </c>
      <c r="AX169" s="14" t="s">
        <v>88</v>
      </c>
      <c r="AY169" s="259" t="s">
        <v>141</v>
      </c>
    </row>
    <row r="170" s="2" customFormat="1" ht="16.5" customHeight="1">
      <c r="A170" s="41"/>
      <c r="B170" s="42"/>
      <c r="C170" s="282" t="s">
        <v>8</v>
      </c>
      <c r="D170" s="282" t="s">
        <v>337</v>
      </c>
      <c r="E170" s="283" t="s">
        <v>656</v>
      </c>
      <c r="F170" s="284" t="s">
        <v>657</v>
      </c>
      <c r="G170" s="285" t="s">
        <v>301</v>
      </c>
      <c r="H170" s="286">
        <v>450.072</v>
      </c>
      <c r="I170" s="287"/>
      <c r="J170" s="288">
        <f>ROUND(I170*H170,2)</f>
        <v>0</v>
      </c>
      <c r="K170" s="284" t="s">
        <v>147</v>
      </c>
      <c r="L170" s="289"/>
      <c r="M170" s="290" t="s">
        <v>35</v>
      </c>
      <c r="N170" s="291" t="s">
        <v>51</v>
      </c>
      <c r="O170" s="8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33" t="s">
        <v>196</v>
      </c>
      <c r="AT170" s="233" t="s">
        <v>337</v>
      </c>
      <c r="AU170" s="233" t="s">
        <v>90</v>
      </c>
      <c r="AY170" s="19" t="s">
        <v>141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9" t="s">
        <v>88</v>
      </c>
      <c r="BK170" s="234">
        <f>ROUND(I170*H170,2)</f>
        <v>0</v>
      </c>
      <c r="BL170" s="19" t="s">
        <v>148</v>
      </c>
      <c r="BM170" s="233" t="s">
        <v>658</v>
      </c>
    </row>
    <row r="171" s="14" customFormat="1">
      <c r="A171" s="14"/>
      <c r="B171" s="249"/>
      <c r="C171" s="250"/>
      <c r="D171" s="235" t="s">
        <v>152</v>
      </c>
      <c r="E171" s="250"/>
      <c r="F171" s="252" t="s">
        <v>659</v>
      </c>
      <c r="G171" s="250"/>
      <c r="H171" s="253">
        <v>450.072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152</v>
      </c>
      <c r="AU171" s="259" t="s">
        <v>90</v>
      </c>
      <c r="AV171" s="14" t="s">
        <v>90</v>
      </c>
      <c r="AW171" s="14" t="s">
        <v>4</v>
      </c>
      <c r="AX171" s="14" t="s">
        <v>88</v>
      </c>
      <c r="AY171" s="259" t="s">
        <v>141</v>
      </c>
    </row>
    <row r="172" s="2" customFormat="1" ht="24" customHeight="1">
      <c r="A172" s="41"/>
      <c r="B172" s="42"/>
      <c r="C172" s="222" t="s">
        <v>270</v>
      </c>
      <c r="D172" s="222" t="s">
        <v>143</v>
      </c>
      <c r="E172" s="223" t="s">
        <v>660</v>
      </c>
      <c r="F172" s="224" t="s">
        <v>661</v>
      </c>
      <c r="G172" s="225" t="s">
        <v>146</v>
      </c>
      <c r="H172" s="226">
        <v>439.60000000000002</v>
      </c>
      <c r="I172" s="227"/>
      <c r="J172" s="228">
        <f>ROUND(I172*H172,2)</f>
        <v>0</v>
      </c>
      <c r="K172" s="224" t="s">
        <v>147</v>
      </c>
      <c r="L172" s="47"/>
      <c r="M172" s="229" t="s">
        <v>35</v>
      </c>
      <c r="N172" s="230" t="s">
        <v>51</v>
      </c>
      <c r="O172" s="8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33" t="s">
        <v>148</v>
      </c>
      <c r="AT172" s="233" t="s">
        <v>143</v>
      </c>
      <c r="AU172" s="233" t="s">
        <v>90</v>
      </c>
      <c r="AY172" s="19" t="s">
        <v>141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9" t="s">
        <v>88</v>
      </c>
      <c r="BK172" s="234">
        <f>ROUND(I172*H172,2)</f>
        <v>0</v>
      </c>
      <c r="BL172" s="19" t="s">
        <v>148</v>
      </c>
      <c r="BM172" s="233" t="s">
        <v>662</v>
      </c>
    </row>
    <row r="173" s="2" customFormat="1">
      <c r="A173" s="41"/>
      <c r="B173" s="42"/>
      <c r="C173" s="43"/>
      <c r="D173" s="235" t="s">
        <v>150</v>
      </c>
      <c r="E173" s="43"/>
      <c r="F173" s="236" t="s">
        <v>663</v>
      </c>
      <c r="G173" s="43"/>
      <c r="H173" s="43"/>
      <c r="I173" s="140"/>
      <c r="J173" s="43"/>
      <c r="K173" s="43"/>
      <c r="L173" s="47"/>
      <c r="M173" s="237"/>
      <c r="N173" s="238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150</v>
      </c>
      <c r="AU173" s="19" t="s">
        <v>90</v>
      </c>
    </row>
    <row r="174" s="14" customFormat="1">
      <c r="A174" s="14"/>
      <c r="B174" s="249"/>
      <c r="C174" s="250"/>
      <c r="D174" s="235" t="s">
        <v>152</v>
      </c>
      <c r="E174" s="251" t="s">
        <v>35</v>
      </c>
      <c r="F174" s="252" t="s">
        <v>664</v>
      </c>
      <c r="G174" s="250"/>
      <c r="H174" s="253">
        <v>439.60000000000002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152</v>
      </c>
      <c r="AU174" s="259" t="s">
        <v>90</v>
      </c>
      <c r="AV174" s="14" t="s">
        <v>90</v>
      </c>
      <c r="AW174" s="14" t="s">
        <v>41</v>
      </c>
      <c r="AX174" s="14" t="s">
        <v>88</v>
      </c>
      <c r="AY174" s="259" t="s">
        <v>141</v>
      </c>
    </row>
    <row r="175" s="2" customFormat="1" ht="24" customHeight="1">
      <c r="A175" s="41"/>
      <c r="B175" s="42"/>
      <c r="C175" s="222" t="s">
        <v>274</v>
      </c>
      <c r="D175" s="222" t="s">
        <v>143</v>
      </c>
      <c r="E175" s="223" t="s">
        <v>665</v>
      </c>
      <c r="F175" s="224" t="s">
        <v>666</v>
      </c>
      <c r="G175" s="225" t="s">
        <v>146</v>
      </c>
      <c r="H175" s="226">
        <v>439.60000000000002</v>
      </c>
      <c r="I175" s="227"/>
      <c r="J175" s="228">
        <f>ROUND(I175*H175,2)</f>
        <v>0</v>
      </c>
      <c r="K175" s="224" t="s">
        <v>147</v>
      </c>
      <c r="L175" s="47"/>
      <c r="M175" s="229" t="s">
        <v>35</v>
      </c>
      <c r="N175" s="230" t="s">
        <v>51</v>
      </c>
      <c r="O175" s="87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33" t="s">
        <v>148</v>
      </c>
      <c r="AT175" s="233" t="s">
        <v>143</v>
      </c>
      <c r="AU175" s="233" t="s">
        <v>90</v>
      </c>
      <c r="AY175" s="19" t="s">
        <v>141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88</v>
      </c>
      <c r="BK175" s="234">
        <f>ROUND(I175*H175,2)</f>
        <v>0</v>
      </c>
      <c r="BL175" s="19" t="s">
        <v>148</v>
      </c>
      <c r="BM175" s="233" t="s">
        <v>667</v>
      </c>
    </row>
    <row r="176" s="2" customFormat="1">
      <c r="A176" s="41"/>
      <c r="B176" s="42"/>
      <c r="C176" s="43"/>
      <c r="D176" s="235" t="s">
        <v>150</v>
      </c>
      <c r="E176" s="43"/>
      <c r="F176" s="236" t="s">
        <v>668</v>
      </c>
      <c r="G176" s="43"/>
      <c r="H176" s="43"/>
      <c r="I176" s="140"/>
      <c r="J176" s="43"/>
      <c r="K176" s="43"/>
      <c r="L176" s="47"/>
      <c r="M176" s="237"/>
      <c r="N176" s="238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150</v>
      </c>
      <c r="AU176" s="19" t="s">
        <v>90</v>
      </c>
    </row>
    <row r="177" s="14" customFormat="1">
      <c r="A177" s="14"/>
      <c r="B177" s="249"/>
      <c r="C177" s="250"/>
      <c r="D177" s="235" t="s">
        <v>152</v>
      </c>
      <c r="E177" s="251" t="s">
        <v>35</v>
      </c>
      <c r="F177" s="252" t="s">
        <v>664</v>
      </c>
      <c r="G177" s="250"/>
      <c r="H177" s="253">
        <v>439.60000000000002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152</v>
      </c>
      <c r="AU177" s="259" t="s">
        <v>90</v>
      </c>
      <c r="AV177" s="14" t="s">
        <v>90</v>
      </c>
      <c r="AW177" s="14" t="s">
        <v>41</v>
      </c>
      <c r="AX177" s="14" t="s">
        <v>88</v>
      </c>
      <c r="AY177" s="259" t="s">
        <v>141</v>
      </c>
    </row>
    <row r="178" s="2" customFormat="1" ht="16.5" customHeight="1">
      <c r="A178" s="41"/>
      <c r="B178" s="42"/>
      <c r="C178" s="282" t="s">
        <v>280</v>
      </c>
      <c r="D178" s="282" t="s">
        <v>337</v>
      </c>
      <c r="E178" s="283" t="s">
        <v>669</v>
      </c>
      <c r="F178" s="284" t="s">
        <v>670</v>
      </c>
      <c r="G178" s="285" t="s">
        <v>671</v>
      </c>
      <c r="H178" s="286">
        <v>6.5940000000000003</v>
      </c>
      <c r="I178" s="287"/>
      <c r="J178" s="288">
        <f>ROUND(I178*H178,2)</f>
        <v>0</v>
      </c>
      <c r="K178" s="284" t="s">
        <v>147</v>
      </c>
      <c r="L178" s="289"/>
      <c r="M178" s="290" t="s">
        <v>35</v>
      </c>
      <c r="N178" s="291" t="s">
        <v>51</v>
      </c>
      <c r="O178" s="87"/>
      <c r="P178" s="231">
        <f>O178*H178</f>
        <v>0</v>
      </c>
      <c r="Q178" s="231">
        <v>0.001</v>
      </c>
      <c r="R178" s="231">
        <f>Q178*H178</f>
        <v>0.006594</v>
      </c>
      <c r="S178" s="231">
        <v>0</v>
      </c>
      <c r="T178" s="232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33" t="s">
        <v>196</v>
      </c>
      <c r="AT178" s="233" t="s">
        <v>337</v>
      </c>
      <c r="AU178" s="233" t="s">
        <v>90</v>
      </c>
      <c r="AY178" s="19" t="s">
        <v>141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9" t="s">
        <v>88</v>
      </c>
      <c r="BK178" s="234">
        <f>ROUND(I178*H178,2)</f>
        <v>0</v>
      </c>
      <c r="BL178" s="19" t="s">
        <v>148</v>
      </c>
      <c r="BM178" s="233" t="s">
        <v>672</v>
      </c>
    </row>
    <row r="179" s="14" customFormat="1">
      <c r="A179" s="14"/>
      <c r="B179" s="249"/>
      <c r="C179" s="250"/>
      <c r="D179" s="235" t="s">
        <v>152</v>
      </c>
      <c r="E179" s="250"/>
      <c r="F179" s="252" t="s">
        <v>673</v>
      </c>
      <c r="G179" s="250"/>
      <c r="H179" s="253">
        <v>6.5940000000000003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152</v>
      </c>
      <c r="AU179" s="259" t="s">
        <v>90</v>
      </c>
      <c r="AV179" s="14" t="s">
        <v>90</v>
      </c>
      <c r="AW179" s="14" t="s">
        <v>4</v>
      </c>
      <c r="AX179" s="14" t="s">
        <v>88</v>
      </c>
      <c r="AY179" s="259" t="s">
        <v>141</v>
      </c>
    </row>
    <row r="180" s="2" customFormat="1" ht="16.5" customHeight="1">
      <c r="A180" s="41"/>
      <c r="B180" s="42"/>
      <c r="C180" s="222" t="s">
        <v>285</v>
      </c>
      <c r="D180" s="222" t="s">
        <v>143</v>
      </c>
      <c r="E180" s="223" t="s">
        <v>343</v>
      </c>
      <c r="F180" s="224" t="s">
        <v>344</v>
      </c>
      <c r="G180" s="225" t="s">
        <v>146</v>
      </c>
      <c r="H180" s="226">
        <v>750.12</v>
      </c>
      <c r="I180" s="227"/>
      <c r="J180" s="228">
        <f>ROUND(I180*H180,2)</f>
        <v>0</v>
      </c>
      <c r="K180" s="224" t="s">
        <v>147</v>
      </c>
      <c r="L180" s="47"/>
      <c r="M180" s="229" t="s">
        <v>35</v>
      </c>
      <c r="N180" s="230" t="s">
        <v>51</v>
      </c>
      <c r="O180" s="87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33" t="s">
        <v>148</v>
      </c>
      <c r="AT180" s="233" t="s">
        <v>143</v>
      </c>
      <c r="AU180" s="233" t="s">
        <v>90</v>
      </c>
      <c r="AY180" s="19" t="s">
        <v>141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9" t="s">
        <v>88</v>
      </c>
      <c r="BK180" s="234">
        <f>ROUND(I180*H180,2)</f>
        <v>0</v>
      </c>
      <c r="BL180" s="19" t="s">
        <v>148</v>
      </c>
      <c r="BM180" s="233" t="s">
        <v>674</v>
      </c>
    </row>
    <row r="181" s="2" customFormat="1">
      <c r="A181" s="41"/>
      <c r="B181" s="42"/>
      <c r="C181" s="43"/>
      <c r="D181" s="235" t="s">
        <v>150</v>
      </c>
      <c r="E181" s="43"/>
      <c r="F181" s="236" t="s">
        <v>346</v>
      </c>
      <c r="G181" s="43"/>
      <c r="H181" s="43"/>
      <c r="I181" s="140"/>
      <c r="J181" s="43"/>
      <c r="K181" s="43"/>
      <c r="L181" s="47"/>
      <c r="M181" s="237"/>
      <c r="N181" s="238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150</v>
      </c>
      <c r="AU181" s="19" t="s">
        <v>90</v>
      </c>
    </row>
    <row r="182" s="13" customFormat="1">
      <c r="A182" s="13"/>
      <c r="B182" s="239"/>
      <c r="C182" s="240"/>
      <c r="D182" s="235" t="s">
        <v>152</v>
      </c>
      <c r="E182" s="241" t="s">
        <v>35</v>
      </c>
      <c r="F182" s="242" t="s">
        <v>601</v>
      </c>
      <c r="G182" s="240"/>
      <c r="H182" s="241" t="s">
        <v>35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152</v>
      </c>
      <c r="AU182" s="248" t="s">
        <v>90</v>
      </c>
      <c r="AV182" s="13" t="s">
        <v>88</v>
      </c>
      <c r="AW182" s="13" t="s">
        <v>41</v>
      </c>
      <c r="AX182" s="13" t="s">
        <v>80</v>
      </c>
      <c r="AY182" s="248" t="s">
        <v>141</v>
      </c>
    </row>
    <row r="183" s="14" customFormat="1">
      <c r="A183" s="14"/>
      <c r="B183" s="249"/>
      <c r="C183" s="250"/>
      <c r="D183" s="235" t="s">
        <v>152</v>
      </c>
      <c r="E183" s="251" t="s">
        <v>35</v>
      </c>
      <c r="F183" s="252" t="s">
        <v>675</v>
      </c>
      <c r="G183" s="250"/>
      <c r="H183" s="253">
        <v>750.12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152</v>
      </c>
      <c r="AU183" s="259" t="s">
        <v>90</v>
      </c>
      <c r="AV183" s="14" t="s">
        <v>90</v>
      </c>
      <c r="AW183" s="14" t="s">
        <v>41</v>
      </c>
      <c r="AX183" s="14" t="s">
        <v>88</v>
      </c>
      <c r="AY183" s="259" t="s">
        <v>141</v>
      </c>
    </row>
    <row r="184" s="12" customFormat="1" ht="22.8" customHeight="1">
      <c r="A184" s="12"/>
      <c r="B184" s="206"/>
      <c r="C184" s="207"/>
      <c r="D184" s="208" t="s">
        <v>79</v>
      </c>
      <c r="E184" s="220" t="s">
        <v>90</v>
      </c>
      <c r="F184" s="220" t="s">
        <v>676</v>
      </c>
      <c r="G184" s="207"/>
      <c r="H184" s="207"/>
      <c r="I184" s="210"/>
      <c r="J184" s="221">
        <f>BK184</f>
        <v>0</v>
      </c>
      <c r="K184" s="207"/>
      <c r="L184" s="212"/>
      <c r="M184" s="213"/>
      <c r="N184" s="214"/>
      <c r="O184" s="214"/>
      <c r="P184" s="215">
        <f>SUM(P185:P197)</f>
        <v>0</v>
      </c>
      <c r="Q184" s="214"/>
      <c r="R184" s="215">
        <f>SUM(R185:R197)</f>
        <v>36.169071999999993</v>
      </c>
      <c r="S184" s="214"/>
      <c r="T184" s="216">
        <f>SUM(T185:T197)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7" t="s">
        <v>88</v>
      </c>
      <c r="AT184" s="218" t="s">
        <v>79</v>
      </c>
      <c r="AU184" s="218" t="s">
        <v>88</v>
      </c>
      <c r="AY184" s="217" t="s">
        <v>141</v>
      </c>
      <c r="BK184" s="219">
        <f>SUM(BK185:BK197)</f>
        <v>0</v>
      </c>
    </row>
    <row r="185" s="2" customFormat="1" ht="24" customHeight="1">
      <c r="A185" s="41"/>
      <c r="B185" s="42"/>
      <c r="C185" s="222" t="s">
        <v>289</v>
      </c>
      <c r="D185" s="222" t="s">
        <v>143</v>
      </c>
      <c r="E185" s="223" t="s">
        <v>677</v>
      </c>
      <c r="F185" s="224" t="s">
        <v>678</v>
      </c>
      <c r="G185" s="225" t="s">
        <v>216</v>
      </c>
      <c r="H185" s="226">
        <v>8</v>
      </c>
      <c r="I185" s="227"/>
      <c r="J185" s="228">
        <f>ROUND(I185*H185,2)</f>
        <v>0</v>
      </c>
      <c r="K185" s="224" t="s">
        <v>147</v>
      </c>
      <c r="L185" s="47"/>
      <c r="M185" s="229" t="s">
        <v>35</v>
      </c>
      <c r="N185" s="230" t="s">
        <v>51</v>
      </c>
      <c r="O185" s="87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33" t="s">
        <v>148</v>
      </c>
      <c r="AT185" s="233" t="s">
        <v>143</v>
      </c>
      <c r="AU185" s="233" t="s">
        <v>90</v>
      </c>
      <c r="AY185" s="19" t="s">
        <v>141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88</v>
      </c>
      <c r="BK185" s="234">
        <f>ROUND(I185*H185,2)</f>
        <v>0</v>
      </c>
      <c r="BL185" s="19" t="s">
        <v>148</v>
      </c>
      <c r="BM185" s="233" t="s">
        <v>679</v>
      </c>
    </row>
    <row r="186" s="2" customFormat="1">
      <c r="A186" s="41"/>
      <c r="B186" s="42"/>
      <c r="C186" s="43"/>
      <c r="D186" s="235" t="s">
        <v>150</v>
      </c>
      <c r="E186" s="43"/>
      <c r="F186" s="236" t="s">
        <v>680</v>
      </c>
      <c r="G186" s="43"/>
      <c r="H186" s="43"/>
      <c r="I186" s="140"/>
      <c r="J186" s="43"/>
      <c r="K186" s="43"/>
      <c r="L186" s="47"/>
      <c r="M186" s="237"/>
      <c r="N186" s="238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19" t="s">
        <v>150</v>
      </c>
      <c r="AU186" s="19" t="s">
        <v>90</v>
      </c>
    </row>
    <row r="187" s="13" customFormat="1">
      <c r="A187" s="13"/>
      <c r="B187" s="239"/>
      <c r="C187" s="240"/>
      <c r="D187" s="235" t="s">
        <v>152</v>
      </c>
      <c r="E187" s="241" t="s">
        <v>35</v>
      </c>
      <c r="F187" s="242" t="s">
        <v>601</v>
      </c>
      <c r="G187" s="240"/>
      <c r="H187" s="241" t="s">
        <v>35</v>
      </c>
      <c r="I187" s="243"/>
      <c r="J187" s="240"/>
      <c r="K187" s="240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152</v>
      </c>
      <c r="AU187" s="248" t="s">
        <v>90</v>
      </c>
      <c r="AV187" s="13" t="s">
        <v>88</v>
      </c>
      <c r="AW187" s="13" t="s">
        <v>41</v>
      </c>
      <c r="AX187" s="13" t="s">
        <v>80</v>
      </c>
      <c r="AY187" s="248" t="s">
        <v>141</v>
      </c>
    </row>
    <row r="188" s="14" customFormat="1">
      <c r="A188" s="14"/>
      <c r="B188" s="249"/>
      <c r="C188" s="250"/>
      <c r="D188" s="235" t="s">
        <v>152</v>
      </c>
      <c r="E188" s="251" t="s">
        <v>35</v>
      </c>
      <c r="F188" s="252" t="s">
        <v>642</v>
      </c>
      <c r="G188" s="250"/>
      <c r="H188" s="253">
        <v>8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152</v>
      </c>
      <c r="AU188" s="259" t="s">
        <v>90</v>
      </c>
      <c r="AV188" s="14" t="s">
        <v>90</v>
      </c>
      <c r="AW188" s="14" t="s">
        <v>41</v>
      </c>
      <c r="AX188" s="14" t="s">
        <v>88</v>
      </c>
      <c r="AY188" s="259" t="s">
        <v>141</v>
      </c>
    </row>
    <row r="189" s="2" customFormat="1" ht="24" customHeight="1">
      <c r="A189" s="41"/>
      <c r="B189" s="42"/>
      <c r="C189" s="222" t="s">
        <v>7</v>
      </c>
      <c r="D189" s="222" t="s">
        <v>143</v>
      </c>
      <c r="E189" s="223" t="s">
        <v>681</v>
      </c>
      <c r="F189" s="224" t="s">
        <v>682</v>
      </c>
      <c r="G189" s="225" t="s">
        <v>146</v>
      </c>
      <c r="H189" s="226">
        <v>20</v>
      </c>
      <c r="I189" s="227"/>
      <c r="J189" s="228">
        <f>ROUND(I189*H189,2)</f>
        <v>0</v>
      </c>
      <c r="K189" s="224" t="s">
        <v>147</v>
      </c>
      <c r="L189" s="47"/>
      <c r="M189" s="229" t="s">
        <v>35</v>
      </c>
      <c r="N189" s="230" t="s">
        <v>51</v>
      </c>
      <c r="O189" s="87"/>
      <c r="P189" s="231">
        <f>O189*H189</f>
        <v>0</v>
      </c>
      <c r="Q189" s="231">
        <v>0.00031</v>
      </c>
      <c r="R189" s="231">
        <f>Q189*H189</f>
        <v>0.0061999999999999998</v>
      </c>
      <c r="S189" s="231">
        <v>0</v>
      </c>
      <c r="T189" s="232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33" t="s">
        <v>148</v>
      </c>
      <c r="AT189" s="233" t="s">
        <v>143</v>
      </c>
      <c r="AU189" s="233" t="s">
        <v>90</v>
      </c>
      <c r="AY189" s="19" t="s">
        <v>141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88</v>
      </c>
      <c r="BK189" s="234">
        <f>ROUND(I189*H189,2)</f>
        <v>0</v>
      </c>
      <c r="BL189" s="19" t="s">
        <v>148</v>
      </c>
      <c r="BM189" s="233" t="s">
        <v>683</v>
      </c>
    </row>
    <row r="190" s="2" customFormat="1">
      <c r="A190" s="41"/>
      <c r="B190" s="42"/>
      <c r="C190" s="43"/>
      <c r="D190" s="235" t="s">
        <v>150</v>
      </c>
      <c r="E190" s="43"/>
      <c r="F190" s="236" t="s">
        <v>684</v>
      </c>
      <c r="G190" s="43"/>
      <c r="H190" s="43"/>
      <c r="I190" s="140"/>
      <c r="J190" s="43"/>
      <c r="K190" s="43"/>
      <c r="L190" s="47"/>
      <c r="M190" s="237"/>
      <c r="N190" s="238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150</v>
      </c>
      <c r="AU190" s="19" t="s">
        <v>90</v>
      </c>
    </row>
    <row r="191" s="13" customFormat="1">
      <c r="A191" s="13"/>
      <c r="B191" s="239"/>
      <c r="C191" s="240"/>
      <c r="D191" s="235" t="s">
        <v>152</v>
      </c>
      <c r="E191" s="241" t="s">
        <v>35</v>
      </c>
      <c r="F191" s="242" t="s">
        <v>601</v>
      </c>
      <c r="G191" s="240"/>
      <c r="H191" s="241" t="s">
        <v>35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152</v>
      </c>
      <c r="AU191" s="248" t="s">
        <v>90</v>
      </c>
      <c r="AV191" s="13" t="s">
        <v>88</v>
      </c>
      <c r="AW191" s="13" t="s">
        <v>41</v>
      </c>
      <c r="AX191" s="13" t="s">
        <v>80</v>
      </c>
      <c r="AY191" s="248" t="s">
        <v>141</v>
      </c>
    </row>
    <row r="192" s="14" customFormat="1">
      <c r="A192" s="14"/>
      <c r="B192" s="249"/>
      <c r="C192" s="250"/>
      <c r="D192" s="235" t="s">
        <v>152</v>
      </c>
      <c r="E192" s="251" t="s">
        <v>35</v>
      </c>
      <c r="F192" s="252" t="s">
        <v>685</v>
      </c>
      <c r="G192" s="250"/>
      <c r="H192" s="253">
        <v>20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152</v>
      </c>
      <c r="AU192" s="259" t="s">
        <v>90</v>
      </c>
      <c r="AV192" s="14" t="s">
        <v>90</v>
      </c>
      <c r="AW192" s="14" t="s">
        <v>41</v>
      </c>
      <c r="AX192" s="14" t="s">
        <v>88</v>
      </c>
      <c r="AY192" s="259" t="s">
        <v>141</v>
      </c>
    </row>
    <row r="193" s="2" customFormat="1" ht="16.5" customHeight="1">
      <c r="A193" s="41"/>
      <c r="B193" s="42"/>
      <c r="C193" s="282" t="s">
        <v>298</v>
      </c>
      <c r="D193" s="282" t="s">
        <v>337</v>
      </c>
      <c r="E193" s="283" t="s">
        <v>686</v>
      </c>
      <c r="F193" s="284" t="s">
        <v>687</v>
      </c>
      <c r="G193" s="285" t="s">
        <v>146</v>
      </c>
      <c r="H193" s="286">
        <v>23</v>
      </c>
      <c r="I193" s="287"/>
      <c r="J193" s="288">
        <f>ROUND(I193*H193,2)</f>
        <v>0</v>
      </c>
      <c r="K193" s="284" t="s">
        <v>147</v>
      </c>
      <c r="L193" s="289"/>
      <c r="M193" s="290" t="s">
        <v>35</v>
      </c>
      <c r="N193" s="291" t="s">
        <v>51</v>
      </c>
      <c r="O193" s="87"/>
      <c r="P193" s="231">
        <f>O193*H193</f>
        <v>0</v>
      </c>
      <c r="Q193" s="231">
        <v>0.00010000000000000001</v>
      </c>
      <c r="R193" s="231">
        <f>Q193*H193</f>
        <v>0.0023</v>
      </c>
      <c r="S193" s="231">
        <v>0</v>
      </c>
      <c r="T193" s="232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33" t="s">
        <v>196</v>
      </c>
      <c r="AT193" s="233" t="s">
        <v>337</v>
      </c>
      <c r="AU193" s="233" t="s">
        <v>90</v>
      </c>
      <c r="AY193" s="19" t="s">
        <v>141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88</v>
      </c>
      <c r="BK193" s="234">
        <f>ROUND(I193*H193,2)</f>
        <v>0</v>
      </c>
      <c r="BL193" s="19" t="s">
        <v>148</v>
      </c>
      <c r="BM193" s="233" t="s">
        <v>688</v>
      </c>
    </row>
    <row r="194" s="14" customFormat="1">
      <c r="A194" s="14"/>
      <c r="B194" s="249"/>
      <c r="C194" s="250"/>
      <c r="D194" s="235" t="s">
        <v>152</v>
      </c>
      <c r="E194" s="250"/>
      <c r="F194" s="252" t="s">
        <v>689</v>
      </c>
      <c r="G194" s="250"/>
      <c r="H194" s="253">
        <v>23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152</v>
      </c>
      <c r="AU194" s="259" t="s">
        <v>90</v>
      </c>
      <c r="AV194" s="14" t="s">
        <v>90</v>
      </c>
      <c r="AW194" s="14" t="s">
        <v>4</v>
      </c>
      <c r="AX194" s="14" t="s">
        <v>88</v>
      </c>
      <c r="AY194" s="259" t="s">
        <v>141</v>
      </c>
    </row>
    <row r="195" s="2" customFormat="1" ht="24" customHeight="1">
      <c r="A195" s="41"/>
      <c r="B195" s="42"/>
      <c r="C195" s="222" t="s">
        <v>308</v>
      </c>
      <c r="D195" s="222" t="s">
        <v>143</v>
      </c>
      <c r="E195" s="223" t="s">
        <v>690</v>
      </c>
      <c r="F195" s="224" t="s">
        <v>691</v>
      </c>
      <c r="G195" s="225" t="s">
        <v>171</v>
      </c>
      <c r="H195" s="226">
        <v>159.59999999999999</v>
      </c>
      <c r="I195" s="227"/>
      <c r="J195" s="228">
        <f>ROUND(I195*H195,2)</f>
        <v>0</v>
      </c>
      <c r="K195" s="224" t="s">
        <v>147</v>
      </c>
      <c r="L195" s="47"/>
      <c r="M195" s="229" t="s">
        <v>35</v>
      </c>
      <c r="N195" s="230" t="s">
        <v>51</v>
      </c>
      <c r="O195" s="87"/>
      <c r="P195" s="231">
        <f>O195*H195</f>
        <v>0</v>
      </c>
      <c r="Q195" s="231">
        <v>0.22656999999999999</v>
      </c>
      <c r="R195" s="231">
        <f>Q195*H195</f>
        <v>36.160571999999995</v>
      </c>
      <c r="S195" s="231">
        <v>0</v>
      </c>
      <c r="T195" s="232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33" t="s">
        <v>148</v>
      </c>
      <c r="AT195" s="233" t="s">
        <v>143</v>
      </c>
      <c r="AU195" s="233" t="s">
        <v>90</v>
      </c>
      <c r="AY195" s="19" t="s">
        <v>141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9" t="s">
        <v>88</v>
      </c>
      <c r="BK195" s="234">
        <f>ROUND(I195*H195,2)</f>
        <v>0</v>
      </c>
      <c r="BL195" s="19" t="s">
        <v>148</v>
      </c>
      <c r="BM195" s="233" t="s">
        <v>692</v>
      </c>
    </row>
    <row r="196" s="13" customFormat="1">
      <c r="A196" s="13"/>
      <c r="B196" s="239"/>
      <c r="C196" s="240"/>
      <c r="D196" s="235" t="s">
        <v>152</v>
      </c>
      <c r="E196" s="241" t="s">
        <v>35</v>
      </c>
      <c r="F196" s="242" t="s">
        <v>601</v>
      </c>
      <c r="G196" s="240"/>
      <c r="H196" s="241" t="s">
        <v>35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152</v>
      </c>
      <c r="AU196" s="248" t="s">
        <v>90</v>
      </c>
      <c r="AV196" s="13" t="s">
        <v>88</v>
      </c>
      <c r="AW196" s="13" t="s">
        <v>41</v>
      </c>
      <c r="AX196" s="13" t="s">
        <v>80</v>
      </c>
      <c r="AY196" s="248" t="s">
        <v>141</v>
      </c>
    </row>
    <row r="197" s="14" customFormat="1">
      <c r="A197" s="14"/>
      <c r="B197" s="249"/>
      <c r="C197" s="250"/>
      <c r="D197" s="235" t="s">
        <v>152</v>
      </c>
      <c r="E197" s="251" t="s">
        <v>35</v>
      </c>
      <c r="F197" s="252" t="s">
        <v>693</v>
      </c>
      <c r="G197" s="250"/>
      <c r="H197" s="253">
        <v>159.59999999999999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152</v>
      </c>
      <c r="AU197" s="259" t="s">
        <v>90</v>
      </c>
      <c r="AV197" s="14" t="s">
        <v>90</v>
      </c>
      <c r="AW197" s="14" t="s">
        <v>41</v>
      </c>
      <c r="AX197" s="14" t="s">
        <v>88</v>
      </c>
      <c r="AY197" s="259" t="s">
        <v>141</v>
      </c>
    </row>
    <row r="198" s="12" customFormat="1" ht="22.8" customHeight="1">
      <c r="A198" s="12"/>
      <c r="B198" s="206"/>
      <c r="C198" s="207"/>
      <c r="D198" s="208" t="s">
        <v>79</v>
      </c>
      <c r="E198" s="220" t="s">
        <v>176</v>
      </c>
      <c r="F198" s="220" t="s">
        <v>694</v>
      </c>
      <c r="G198" s="207"/>
      <c r="H198" s="207"/>
      <c r="I198" s="210"/>
      <c r="J198" s="221">
        <f>BK198</f>
        <v>0</v>
      </c>
      <c r="K198" s="207"/>
      <c r="L198" s="212"/>
      <c r="M198" s="213"/>
      <c r="N198" s="214"/>
      <c r="O198" s="214"/>
      <c r="P198" s="215">
        <f>SUM(P199:P236)</f>
        <v>0</v>
      </c>
      <c r="Q198" s="214"/>
      <c r="R198" s="215">
        <f>SUM(R199:R236)</f>
        <v>6.6345900000000002</v>
      </c>
      <c r="S198" s="214"/>
      <c r="T198" s="216">
        <f>SUM(T199:T236)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7" t="s">
        <v>88</v>
      </c>
      <c r="AT198" s="218" t="s">
        <v>79</v>
      </c>
      <c r="AU198" s="218" t="s">
        <v>88</v>
      </c>
      <c r="AY198" s="217" t="s">
        <v>141</v>
      </c>
      <c r="BK198" s="219">
        <f>SUM(BK199:BK236)</f>
        <v>0</v>
      </c>
    </row>
    <row r="199" s="2" customFormat="1" ht="16.5" customHeight="1">
      <c r="A199" s="41"/>
      <c r="B199" s="42"/>
      <c r="C199" s="222" t="s">
        <v>319</v>
      </c>
      <c r="D199" s="222" t="s">
        <v>143</v>
      </c>
      <c r="E199" s="223" t="s">
        <v>695</v>
      </c>
      <c r="F199" s="224" t="s">
        <v>696</v>
      </c>
      <c r="G199" s="225" t="s">
        <v>146</v>
      </c>
      <c r="H199" s="226">
        <v>750.12</v>
      </c>
      <c r="I199" s="227"/>
      <c r="J199" s="228">
        <f>ROUND(I199*H199,2)</f>
        <v>0</v>
      </c>
      <c r="K199" s="224" t="s">
        <v>147</v>
      </c>
      <c r="L199" s="47"/>
      <c r="M199" s="229" t="s">
        <v>35</v>
      </c>
      <c r="N199" s="230" t="s">
        <v>51</v>
      </c>
      <c r="O199" s="87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33" t="s">
        <v>148</v>
      </c>
      <c r="AT199" s="233" t="s">
        <v>143</v>
      </c>
      <c r="AU199" s="233" t="s">
        <v>90</v>
      </c>
      <c r="AY199" s="19" t="s">
        <v>141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9" t="s">
        <v>88</v>
      </c>
      <c r="BK199" s="234">
        <f>ROUND(I199*H199,2)</f>
        <v>0</v>
      </c>
      <c r="BL199" s="19" t="s">
        <v>148</v>
      </c>
      <c r="BM199" s="233" t="s">
        <v>697</v>
      </c>
    </row>
    <row r="200" s="13" customFormat="1">
      <c r="A200" s="13"/>
      <c r="B200" s="239"/>
      <c r="C200" s="240"/>
      <c r="D200" s="235" t="s">
        <v>152</v>
      </c>
      <c r="E200" s="241" t="s">
        <v>35</v>
      </c>
      <c r="F200" s="242" t="s">
        <v>601</v>
      </c>
      <c r="G200" s="240"/>
      <c r="H200" s="241" t="s">
        <v>35</v>
      </c>
      <c r="I200" s="243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152</v>
      </c>
      <c r="AU200" s="248" t="s">
        <v>90</v>
      </c>
      <c r="AV200" s="13" t="s">
        <v>88</v>
      </c>
      <c r="AW200" s="13" t="s">
        <v>41</v>
      </c>
      <c r="AX200" s="13" t="s">
        <v>80</v>
      </c>
      <c r="AY200" s="248" t="s">
        <v>141</v>
      </c>
    </row>
    <row r="201" s="14" customFormat="1">
      <c r="A201" s="14"/>
      <c r="B201" s="249"/>
      <c r="C201" s="250"/>
      <c r="D201" s="235" t="s">
        <v>152</v>
      </c>
      <c r="E201" s="251" t="s">
        <v>35</v>
      </c>
      <c r="F201" s="252" t="s">
        <v>675</v>
      </c>
      <c r="G201" s="250"/>
      <c r="H201" s="253">
        <v>750.12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152</v>
      </c>
      <c r="AU201" s="259" t="s">
        <v>90</v>
      </c>
      <c r="AV201" s="14" t="s">
        <v>90</v>
      </c>
      <c r="AW201" s="14" t="s">
        <v>41</v>
      </c>
      <c r="AX201" s="14" t="s">
        <v>88</v>
      </c>
      <c r="AY201" s="259" t="s">
        <v>141</v>
      </c>
    </row>
    <row r="202" s="2" customFormat="1" ht="16.5" customHeight="1">
      <c r="A202" s="41"/>
      <c r="B202" s="42"/>
      <c r="C202" s="222" t="s">
        <v>336</v>
      </c>
      <c r="D202" s="222" t="s">
        <v>143</v>
      </c>
      <c r="E202" s="223" t="s">
        <v>698</v>
      </c>
      <c r="F202" s="224" t="s">
        <v>699</v>
      </c>
      <c r="G202" s="225" t="s">
        <v>146</v>
      </c>
      <c r="H202" s="226">
        <v>25.5</v>
      </c>
      <c r="I202" s="227"/>
      <c r="J202" s="228">
        <f>ROUND(I202*H202,2)</f>
        <v>0</v>
      </c>
      <c r="K202" s="224" t="s">
        <v>147</v>
      </c>
      <c r="L202" s="47"/>
      <c r="M202" s="229" t="s">
        <v>35</v>
      </c>
      <c r="N202" s="230" t="s">
        <v>51</v>
      </c>
      <c r="O202" s="87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33" t="s">
        <v>148</v>
      </c>
      <c r="AT202" s="233" t="s">
        <v>143</v>
      </c>
      <c r="AU202" s="233" t="s">
        <v>90</v>
      </c>
      <c r="AY202" s="19" t="s">
        <v>141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9" t="s">
        <v>88</v>
      </c>
      <c r="BK202" s="234">
        <f>ROUND(I202*H202,2)</f>
        <v>0</v>
      </c>
      <c r="BL202" s="19" t="s">
        <v>148</v>
      </c>
      <c r="BM202" s="233" t="s">
        <v>700</v>
      </c>
    </row>
    <row r="203" s="13" customFormat="1">
      <c r="A203" s="13"/>
      <c r="B203" s="239"/>
      <c r="C203" s="240"/>
      <c r="D203" s="235" t="s">
        <v>152</v>
      </c>
      <c r="E203" s="241" t="s">
        <v>35</v>
      </c>
      <c r="F203" s="242" t="s">
        <v>601</v>
      </c>
      <c r="G203" s="240"/>
      <c r="H203" s="241" t="s">
        <v>35</v>
      </c>
      <c r="I203" s="243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152</v>
      </c>
      <c r="AU203" s="248" t="s">
        <v>90</v>
      </c>
      <c r="AV203" s="13" t="s">
        <v>88</v>
      </c>
      <c r="AW203" s="13" t="s">
        <v>41</v>
      </c>
      <c r="AX203" s="13" t="s">
        <v>80</v>
      </c>
      <c r="AY203" s="248" t="s">
        <v>141</v>
      </c>
    </row>
    <row r="204" s="14" customFormat="1">
      <c r="A204" s="14"/>
      <c r="B204" s="249"/>
      <c r="C204" s="250"/>
      <c r="D204" s="235" t="s">
        <v>152</v>
      </c>
      <c r="E204" s="251" t="s">
        <v>35</v>
      </c>
      <c r="F204" s="252" t="s">
        <v>701</v>
      </c>
      <c r="G204" s="250"/>
      <c r="H204" s="253">
        <v>24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152</v>
      </c>
      <c r="AU204" s="259" t="s">
        <v>90</v>
      </c>
      <c r="AV204" s="14" t="s">
        <v>90</v>
      </c>
      <c r="AW204" s="14" t="s">
        <v>41</v>
      </c>
      <c r="AX204" s="14" t="s">
        <v>80</v>
      </c>
      <c r="AY204" s="259" t="s">
        <v>141</v>
      </c>
    </row>
    <row r="205" s="14" customFormat="1">
      <c r="A205" s="14"/>
      <c r="B205" s="249"/>
      <c r="C205" s="250"/>
      <c r="D205" s="235" t="s">
        <v>152</v>
      </c>
      <c r="E205" s="251" t="s">
        <v>35</v>
      </c>
      <c r="F205" s="252" t="s">
        <v>702</v>
      </c>
      <c r="G205" s="250"/>
      <c r="H205" s="253">
        <v>1.5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152</v>
      </c>
      <c r="AU205" s="259" t="s">
        <v>90</v>
      </c>
      <c r="AV205" s="14" t="s">
        <v>90</v>
      </c>
      <c r="AW205" s="14" t="s">
        <v>41</v>
      </c>
      <c r="AX205" s="14" t="s">
        <v>80</v>
      </c>
      <c r="AY205" s="259" t="s">
        <v>141</v>
      </c>
    </row>
    <row r="206" s="15" customFormat="1">
      <c r="A206" s="15"/>
      <c r="B206" s="260"/>
      <c r="C206" s="261"/>
      <c r="D206" s="235" t="s">
        <v>152</v>
      </c>
      <c r="E206" s="262" t="s">
        <v>35</v>
      </c>
      <c r="F206" s="263" t="s">
        <v>168</v>
      </c>
      <c r="G206" s="261"/>
      <c r="H206" s="264">
        <v>25.5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0" t="s">
        <v>152</v>
      </c>
      <c r="AU206" s="270" t="s">
        <v>90</v>
      </c>
      <c r="AV206" s="15" t="s">
        <v>148</v>
      </c>
      <c r="AW206" s="15" t="s">
        <v>41</v>
      </c>
      <c r="AX206" s="15" t="s">
        <v>88</v>
      </c>
      <c r="AY206" s="270" t="s">
        <v>141</v>
      </c>
    </row>
    <row r="207" s="2" customFormat="1" ht="24" customHeight="1">
      <c r="A207" s="41"/>
      <c r="B207" s="42"/>
      <c r="C207" s="222" t="s">
        <v>342</v>
      </c>
      <c r="D207" s="222" t="s">
        <v>143</v>
      </c>
      <c r="E207" s="223" t="s">
        <v>703</v>
      </c>
      <c r="F207" s="224" t="s">
        <v>704</v>
      </c>
      <c r="G207" s="225" t="s">
        <v>146</v>
      </c>
      <c r="H207" s="226">
        <v>718.20000000000005</v>
      </c>
      <c r="I207" s="227"/>
      <c r="J207" s="228">
        <f>ROUND(I207*H207,2)</f>
        <v>0</v>
      </c>
      <c r="K207" s="224" t="s">
        <v>147</v>
      </c>
      <c r="L207" s="47"/>
      <c r="M207" s="229" t="s">
        <v>35</v>
      </c>
      <c r="N207" s="230" t="s">
        <v>51</v>
      </c>
      <c r="O207" s="87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33" t="s">
        <v>148</v>
      </c>
      <c r="AT207" s="233" t="s">
        <v>143</v>
      </c>
      <c r="AU207" s="233" t="s">
        <v>90</v>
      </c>
      <c r="AY207" s="19" t="s">
        <v>141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9" t="s">
        <v>88</v>
      </c>
      <c r="BK207" s="234">
        <f>ROUND(I207*H207,2)</f>
        <v>0</v>
      </c>
      <c r="BL207" s="19" t="s">
        <v>148</v>
      </c>
      <c r="BM207" s="233" t="s">
        <v>705</v>
      </c>
    </row>
    <row r="208" s="2" customFormat="1">
      <c r="A208" s="41"/>
      <c r="B208" s="42"/>
      <c r="C208" s="43"/>
      <c r="D208" s="235" t="s">
        <v>150</v>
      </c>
      <c r="E208" s="43"/>
      <c r="F208" s="236" t="s">
        <v>706</v>
      </c>
      <c r="G208" s="43"/>
      <c r="H208" s="43"/>
      <c r="I208" s="140"/>
      <c r="J208" s="43"/>
      <c r="K208" s="43"/>
      <c r="L208" s="47"/>
      <c r="M208" s="237"/>
      <c r="N208" s="238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150</v>
      </c>
      <c r="AU208" s="19" t="s">
        <v>90</v>
      </c>
    </row>
    <row r="209" s="13" customFormat="1">
      <c r="A209" s="13"/>
      <c r="B209" s="239"/>
      <c r="C209" s="240"/>
      <c r="D209" s="235" t="s">
        <v>152</v>
      </c>
      <c r="E209" s="241" t="s">
        <v>35</v>
      </c>
      <c r="F209" s="242" t="s">
        <v>601</v>
      </c>
      <c r="G209" s="240"/>
      <c r="H209" s="241" t="s">
        <v>35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152</v>
      </c>
      <c r="AU209" s="248" t="s">
        <v>90</v>
      </c>
      <c r="AV209" s="13" t="s">
        <v>88</v>
      </c>
      <c r="AW209" s="13" t="s">
        <v>41</v>
      </c>
      <c r="AX209" s="13" t="s">
        <v>80</v>
      </c>
      <c r="AY209" s="248" t="s">
        <v>141</v>
      </c>
    </row>
    <row r="210" s="14" customFormat="1">
      <c r="A210" s="14"/>
      <c r="B210" s="249"/>
      <c r="C210" s="250"/>
      <c r="D210" s="235" t="s">
        <v>152</v>
      </c>
      <c r="E210" s="251" t="s">
        <v>35</v>
      </c>
      <c r="F210" s="252" t="s">
        <v>707</v>
      </c>
      <c r="G210" s="250"/>
      <c r="H210" s="253">
        <v>718.20000000000005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152</v>
      </c>
      <c r="AU210" s="259" t="s">
        <v>90</v>
      </c>
      <c r="AV210" s="14" t="s">
        <v>90</v>
      </c>
      <c r="AW210" s="14" t="s">
        <v>41</v>
      </c>
      <c r="AX210" s="14" t="s">
        <v>88</v>
      </c>
      <c r="AY210" s="259" t="s">
        <v>141</v>
      </c>
    </row>
    <row r="211" s="2" customFormat="1" ht="24" customHeight="1">
      <c r="A211" s="41"/>
      <c r="B211" s="42"/>
      <c r="C211" s="222" t="s">
        <v>354</v>
      </c>
      <c r="D211" s="222" t="s">
        <v>143</v>
      </c>
      <c r="E211" s="223" t="s">
        <v>708</v>
      </c>
      <c r="F211" s="224" t="s">
        <v>709</v>
      </c>
      <c r="G211" s="225" t="s">
        <v>146</v>
      </c>
      <c r="H211" s="226">
        <v>718.20000000000005</v>
      </c>
      <c r="I211" s="227"/>
      <c r="J211" s="228">
        <f>ROUND(I211*H211,2)</f>
        <v>0</v>
      </c>
      <c r="K211" s="224" t="s">
        <v>147</v>
      </c>
      <c r="L211" s="47"/>
      <c r="M211" s="229" t="s">
        <v>35</v>
      </c>
      <c r="N211" s="230" t="s">
        <v>51</v>
      </c>
      <c r="O211" s="87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33" t="s">
        <v>148</v>
      </c>
      <c r="AT211" s="233" t="s">
        <v>143</v>
      </c>
      <c r="AU211" s="233" t="s">
        <v>90</v>
      </c>
      <c r="AY211" s="19" t="s">
        <v>141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9" t="s">
        <v>88</v>
      </c>
      <c r="BK211" s="234">
        <f>ROUND(I211*H211,2)</f>
        <v>0</v>
      </c>
      <c r="BL211" s="19" t="s">
        <v>148</v>
      </c>
      <c r="BM211" s="233" t="s">
        <v>710</v>
      </c>
    </row>
    <row r="212" s="2" customFormat="1">
      <c r="A212" s="41"/>
      <c r="B212" s="42"/>
      <c r="C212" s="43"/>
      <c r="D212" s="235" t="s">
        <v>150</v>
      </c>
      <c r="E212" s="43"/>
      <c r="F212" s="236" t="s">
        <v>711</v>
      </c>
      <c r="G212" s="43"/>
      <c r="H212" s="43"/>
      <c r="I212" s="140"/>
      <c r="J212" s="43"/>
      <c r="K212" s="43"/>
      <c r="L212" s="47"/>
      <c r="M212" s="237"/>
      <c r="N212" s="238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9" t="s">
        <v>150</v>
      </c>
      <c r="AU212" s="19" t="s">
        <v>90</v>
      </c>
    </row>
    <row r="213" s="13" customFormat="1">
      <c r="A213" s="13"/>
      <c r="B213" s="239"/>
      <c r="C213" s="240"/>
      <c r="D213" s="235" t="s">
        <v>152</v>
      </c>
      <c r="E213" s="241" t="s">
        <v>35</v>
      </c>
      <c r="F213" s="242" t="s">
        <v>601</v>
      </c>
      <c r="G213" s="240"/>
      <c r="H213" s="241" t="s">
        <v>35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152</v>
      </c>
      <c r="AU213" s="248" t="s">
        <v>90</v>
      </c>
      <c r="AV213" s="13" t="s">
        <v>88</v>
      </c>
      <c r="AW213" s="13" t="s">
        <v>41</v>
      </c>
      <c r="AX213" s="13" t="s">
        <v>80</v>
      </c>
      <c r="AY213" s="248" t="s">
        <v>141</v>
      </c>
    </row>
    <row r="214" s="14" customFormat="1">
      <c r="A214" s="14"/>
      <c r="B214" s="249"/>
      <c r="C214" s="250"/>
      <c r="D214" s="235" t="s">
        <v>152</v>
      </c>
      <c r="E214" s="251" t="s">
        <v>35</v>
      </c>
      <c r="F214" s="252" t="s">
        <v>707</v>
      </c>
      <c r="G214" s="250"/>
      <c r="H214" s="253">
        <v>718.20000000000005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152</v>
      </c>
      <c r="AU214" s="259" t="s">
        <v>90</v>
      </c>
      <c r="AV214" s="14" t="s">
        <v>90</v>
      </c>
      <c r="AW214" s="14" t="s">
        <v>41</v>
      </c>
      <c r="AX214" s="14" t="s">
        <v>88</v>
      </c>
      <c r="AY214" s="259" t="s">
        <v>141</v>
      </c>
    </row>
    <row r="215" s="2" customFormat="1" ht="16.5" customHeight="1">
      <c r="A215" s="41"/>
      <c r="B215" s="42"/>
      <c r="C215" s="222" t="s">
        <v>362</v>
      </c>
      <c r="D215" s="222" t="s">
        <v>143</v>
      </c>
      <c r="E215" s="223" t="s">
        <v>712</v>
      </c>
      <c r="F215" s="224" t="s">
        <v>713</v>
      </c>
      <c r="G215" s="225" t="s">
        <v>146</v>
      </c>
      <c r="H215" s="226">
        <v>718.20000000000005</v>
      </c>
      <c r="I215" s="227"/>
      <c r="J215" s="228">
        <f>ROUND(I215*H215,2)</f>
        <v>0</v>
      </c>
      <c r="K215" s="224" t="s">
        <v>147</v>
      </c>
      <c r="L215" s="47"/>
      <c r="M215" s="229" t="s">
        <v>35</v>
      </c>
      <c r="N215" s="230" t="s">
        <v>51</v>
      </c>
      <c r="O215" s="87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33" t="s">
        <v>148</v>
      </c>
      <c r="AT215" s="233" t="s">
        <v>143</v>
      </c>
      <c r="AU215" s="233" t="s">
        <v>90</v>
      </c>
      <c r="AY215" s="19" t="s">
        <v>141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9" t="s">
        <v>88</v>
      </c>
      <c r="BK215" s="234">
        <f>ROUND(I215*H215,2)</f>
        <v>0</v>
      </c>
      <c r="BL215" s="19" t="s">
        <v>148</v>
      </c>
      <c r="BM215" s="233" t="s">
        <v>714</v>
      </c>
    </row>
    <row r="216" s="2" customFormat="1">
      <c r="A216" s="41"/>
      <c r="B216" s="42"/>
      <c r="C216" s="43"/>
      <c r="D216" s="235" t="s">
        <v>150</v>
      </c>
      <c r="E216" s="43"/>
      <c r="F216" s="236" t="s">
        <v>715</v>
      </c>
      <c r="G216" s="43"/>
      <c r="H216" s="43"/>
      <c r="I216" s="140"/>
      <c r="J216" s="43"/>
      <c r="K216" s="43"/>
      <c r="L216" s="47"/>
      <c r="M216" s="237"/>
      <c r="N216" s="238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150</v>
      </c>
      <c r="AU216" s="19" t="s">
        <v>90</v>
      </c>
    </row>
    <row r="217" s="13" customFormat="1">
      <c r="A217" s="13"/>
      <c r="B217" s="239"/>
      <c r="C217" s="240"/>
      <c r="D217" s="235" t="s">
        <v>152</v>
      </c>
      <c r="E217" s="241" t="s">
        <v>35</v>
      </c>
      <c r="F217" s="242" t="s">
        <v>601</v>
      </c>
      <c r="G217" s="240"/>
      <c r="H217" s="241" t="s">
        <v>35</v>
      </c>
      <c r="I217" s="243"/>
      <c r="J217" s="240"/>
      <c r="K217" s="240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152</v>
      </c>
      <c r="AU217" s="248" t="s">
        <v>90</v>
      </c>
      <c r="AV217" s="13" t="s">
        <v>88</v>
      </c>
      <c r="AW217" s="13" t="s">
        <v>41</v>
      </c>
      <c r="AX217" s="13" t="s">
        <v>80</v>
      </c>
      <c r="AY217" s="248" t="s">
        <v>141</v>
      </c>
    </row>
    <row r="218" s="14" customFormat="1">
      <c r="A218" s="14"/>
      <c r="B218" s="249"/>
      <c r="C218" s="250"/>
      <c r="D218" s="235" t="s">
        <v>152</v>
      </c>
      <c r="E218" s="251" t="s">
        <v>35</v>
      </c>
      <c r="F218" s="252" t="s">
        <v>707</v>
      </c>
      <c r="G218" s="250"/>
      <c r="H218" s="253">
        <v>718.20000000000005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152</v>
      </c>
      <c r="AU218" s="259" t="s">
        <v>90</v>
      </c>
      <c r="AV218" s="14" t="s">
        <v>90</v>
      </c>
      <c r="AW218" s="14" t="s">
        <v>41</v>
      </c>
      <c r="AX218" s="14" t="s">
        <v>88</v>
      </c>
      <c r="AY218" s="259" t="s">
        <v>141</v>
      </c>
    </row>
    <row r="219" s="2" customFormat="1" ht="16.5" customHeight="1">
      <c r="A219" s="41"/>
      <c r="B219" s="42"/>
      <c r="C219" s="222" t="s">
        <v>368</v>
      </c>
      <c r="D219" s="222" t="s">
        <v>143</v>
      </c>
      <c r="E219" s="223" t="s">
        <v>716</v>
      </c>
      <c r="F219" s="224" t="s">
        <v>717</v>
      </c>
      <c r="G219" s="225" t="s">
        <v>146</v>
      </c>
      <c r="H219" s="226">
        <v>718.20000000000005</v>
      </c>
      <c r="I219" s="227"/>
      <c r="J219" s="228">
        <f>ROUND(I219*H219,2)</f>
        <v>0</v>
      </c>
      <c r="K219" s="224" t="s">
        <v>147</v>
      </c>
      <c r="L219" s="47"/>
      <c r="M219" s="229" t="s">
        <v>35</v>
      </c>
      <c r="N219" s="230" t="s">
        <v>51</v>
      </c>
      <c r="O219" s="87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33" t="s">
        <v>148</v>
      </c>
      <c r="AT219" s="233" t="s">
        <v>143</v>
      </c>
      <c r="AU219" s="233" t="s">
        <v>90</v>
      </c>
      <c r="AY219" s="19" t="s">
        <v>141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9" t="s">
        <v>88</v>
      </c>
      <c r="BK219" s="234">
        <f>ROUND(I219*H219,2)</f>
        <v>0</v>
      </c>
      <c r="BL219" s="19" t="s">
        <v>148</v>
      </c>
      <c r="BM219" s="233" t="s">
        <v>718</v>
      </c>
    </row>
    <row r="220" s="13" customFormat="1">
      <c r="A220" s="13"/>
      <c r="B220" s="239"/>
      <c r="C220" s="240"/>
      <c r="D220" s="235" t="s">
        <v>152</v>
      </c>
      <c r="E220" s="241" t="s">
        <v>35</v>
      </c>
      <c r="F220" s="242" t="s">
        <v>601</v>
      </c>
      <c r="G220" s="240"/>
      <c r="H220" s="241" t="s">
        <v>35</v>
      </c>
      <c r="I220" s="243"/>
      <c r="J220" s="240"/>
      <c r="K220" s="240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152</v>
      </c>
      <c r="AU220" s="248" t="s">
        <v>90</v>
      </c>
      <c r="AV220" s="13" t="s">
        <v>88</v>
      </c>
      <c r="AW220" s="13" t="s">
        <v>41</v>
      </c>
      <c r="AX220" s="13" t="s">
        <v>80</v>
      </c>
      <c r="AY220" s="248" t="s">
        <v>141</v>
      </c>
    </row>
    <row r="221" s="14" customFormat="1">
      <c r="A221" s="14"/>
      <c r="B221" s="249"/>
      <c r="C221" s="250"/>
      <c r="D221" s="235" t="s">
        <v>152</v>
      </c>
      <c r="E221" s="251" t="s">
        <v>35</v>
      </c>
      <c r="F221" s="252" t="s">
        <v>707</v>
      </c>
      <c r="G221" s="250"/>
      <c r="H221" s="253">
        <v>718.20000000000005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152</v>
      </c>
      <c r="AU221" s="259" t="s">
        <v>90</v>
      </c>
      <c r="AV221" s="14" t="s">
        <v>90</v>
      </c>
      <c r="AW221" s="14" t="s">
        <v>41</v>
      </c>
      <c r="AX221" s="14" t="s">
        <v>88</v>
      </c>
      <c r="AY221" s="259" t="s">
        <v>141</v>
      </c>
    </row>
    <row r="222" s="2" customFormat="1" ht="16.5" customHeight="1">
      <c r="A222" s="41"/>
      <c r="B222" s="42"/>
      <c r="C222" s="222" t="s">
        <v>372</v>
      </c>
      <c r="D222" s="222" t="s">
        <v>143</v>
      </c>
      <c r="E222" s="223" t="s">
        <v>719</v>
      </c>
      <c r="F222" s="224" t="s">
        <v>720</v>
      </c>
      <c r="G222" s="225" t="s">
        <v>146</v>
      </c>
      <c r="H222" s="226">
        <v>718.20000000000005</v>
      </c>
      <c r="I222" s="227"/>
      <c r="J222" s="228">
        <f>ROUND(I222*H222,2)</f>
        <v>0</v>
      </c>
      <c r="K222" s="224" t="s">
        <v>147</v>
      </c>
      <c r="L222" s="47"/>
      <c r="M222" s="229" t="s">
        <v>35</v>
      </c>
      <c r="N222" s="230" t="s">
        <v>51</v>
      </c>
      <c r="O222" s="87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33" t="s">
        <v>148</v>
      </c>
      <c r="AT222" s="233" t="s">
        <v>143</v>
      </c>
      <c r="AU222" s="233" t="s">
        <v>90</v>
      </c>
      <c r="AY222" s="19" t="s">
        <v>141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9" t="s">
        <v>88</v>
      </c>
      <c r="BK222" s="234">
        <f>ROUND(I222*H222,2)</f>
        <v>0</v>
      </c>
      <c r="BL222" s="19" t="s">
        <v>148</v>
      </c>
      <c r="BM222" s="233" t="s">
        <v>721</v>
      </c>
    </row>
    <row r="223" s="13" customFormat="1">
      <c r="A223" s="13"/>
      <c r="B223" s="239"/>
      <c r="C223" s="240"/>
      <c r="D223" s="235" t="s">
        <v>152</v>
      </c>
      <c r="E223" s="241" t="s">
        <v>35</v>
      </c>
      <c r="F223" s="242" t="s">
        <v>601</v>
      </c>
      <c r="G223" s="240"/>
      <c r="H223" s="241" t="s">
        <v>35</v>
      </c>
      <c r="I223" s="243"/>
      <c r="J223" s="240"/>
      <c r="K223" s="240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152</v>
      </c>
      <c r="AU223" s="248" t="s">
        <v>90</v>
      </c>
      <c r="AV223" s="13" t="s">
        <v>88</v>
      </c>
      <c r="AW223" s="13" t="s">
        <v>41</v>
      </c>
      <c r="AX223" s="13" t="s">
        <v>80</v>
      </c>
      <c r="AY223" s="248" t="s">
        <v>141</v>
      </c>
    </row>
    <row r="224" s="14" customFormat="1">
      <c r="A224" s="14"/>
      <c r="B224" s="249"/>
      <c r="C224" s="250"/>
      <c r="D224" s="235" t="s">
        <v>152</v>
      </c>
      <c r="E224" s="251" t="s">
        <v>35</v>
      </c>
      <c r="F224" s="252" t="s">
        <v>707</v>
      </c>
      <c r="G224" s="250"/>
      <c r="H224" s="253">
        <v>718.20000000000005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152</v>
      </c>
      <c r="AU224" s="259" t="s">
        <v>90</v>
      </c>
      <c r="AV224" s="14" t="s">
        <v>90</v>
      </c>
      <c r="AW224" s="14" t="s">
        <v>41</v>
      </c>
      <c r="AX224" s="14" t="s">
        <v>88</v>
      </c>
      <c r="AY224" s="259" t="s">
        <v>141</v>
      </c>
    </row>
    <row r="225" s="2" customFormat="1" ht="24" customHeight="1">
      <c r="A225" s="41"/>
      <c r="B225" s="42"/>
      <c r="C225" s="222" t="s">
        <v>376</v>
      </c>
      <c r="D225" s="222" t="s">
        <v>143</v>
      </c>
      <c r="E225" s="223" t="s">
        <v>722</v>
      </c>
      <c r="F225" s="224" t="s">
        <v>723</v>
      </c>
      <c r="G225" s="225" t="s">
        <v>146</v>
      </c>
      <c r="H225" s="226">
        <v>718.20000000000005</v>
      </c>
      <c r="I225" s="227"/>
      <c r="J225" s="228">
        <f>ROUND(I225*H225,2)</f>
        <v>0</v>
      </c>
      <c r="K225" s="224" t="s">
        <v>147</v>
      </c>
      <c r="L225" s="47"/>
      <c r="M225" s="229" t="s">
        <v>35</v>
      </c>
      <c r="N225" s="230" t="s">
        <v>51</v>
      </c>
      <c r="O225" s="87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33" t="s">
        <v>148</v>
      </c>
      <c r="AT225" s="233" t="s">
        <v>143</v>
      </c>
      <c r="AU225" s="233" t="s">
        <v>90</v>
      </c>
      <c r="AY225" s="19" t="s">
        <v>141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9" t="s">
        <v>88</v>
      </c>
      <c r="BK225" s="234">
        <f>ROUND(I225*H225,2)</f>
        <v>0</v>
      </c>
      <c r="BL225" s="19" t="s">
        <v>148</v>
      </c>
      <c r="BM225" s="233" t="s">
        <v>724</v>
      </c>
    </row>
    <row r="226" s="2" customFormat="1">
      <c r="A226" s="41"/>
      <c r="B226" s="42"/>
      <c r="C226" s="43"/>
      <c r="D226" s="235" t="s">
        <v>150</v>
      </c>
      <c r="E226" s="43"/>
      <c r="F226" s="236" t="s">
        <v>725</v>
      </c>
      <c r="G226" s="43"/>
      <c r="H226" s="43"/>
      <c r="I226" s="140"/>
      <c r="J226" s="43"/>
      <c r="K226" s="43"/>
      <c r="L226" s="47"/>
      <c r="M226" s="237"/>
      <c r="N226" s="238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150</v>
      </c>
      <c r="AU226" s="19" t="s">
        <v>90</v>
      </c>
    </row>
    <row r="227" s="13" customFormat="1">
      <c r="A227" s="13"/>
      <c r="B227" s="239"/>
      <c r="C227" s="240"/>
      <c r="D227" s="235" t="s">
        <v>152</v>
      </c>
      <c r="E227" s="241" t="s">
        <v>35</v>
      </c>
      <c r="F227" s="242" t="s">
        <v>601</v>
      </c>
      <c r="G227" s="240"/>
      <c r="H227" s="241" t="s">
        <v>35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152</v>
      </c>
      <c r="AU227" s="248" t="s">
        <v>90</v>
      </c>
      <c r="AV227" s="13" t="s">
        <v>88</v>
      </c>
      <c r="AW227" s="13" t="s">
        <v>41</v>
      </c>
      <c r="AX227" s="13" t="s">
        <v>80</v>
      </c>
      <c r="AY227" s="248" t="s">
        <v>141</v>
      </c>
    </row>
    <row r="228" s="14" customFormat="1">
      <c r="A228" s="14"/>
      <c r="B228" s="249"/>
      <c r="C228" s="250"/>
      <c r="D228" s="235" t="s">
        <v>152</v>
      </c>
      <c r="E228" s="251" t="s">
        <v>35</v>
      </c>
      <c r="F228" s="252" t="s">
        <v>707</v>
      </c>
      <c r="G228" s="250"/>
      <c r="H228" s="253">
        <v>718.20000000000005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152</v>
      </c>
      <c r="AU228" s="259" t="s">
        <v>90</v>
      </c>
      <c r="AV228" s="14" t="s">
        <v>90</v>
      </c>
      <c r="AW228" s="14" t="s">
        <v>41</v>
      </c>
      <c r="AX228" s="14" t="s">
        <v>88</v>
      </c>
      <c r="AY228" s="259" t="s">
        <v>141</v>
      </c>
    </row>
    <row r="229" s="2" customFormat="1" ht="36" customHeight="1">
      <c r="A229" s="41"/>
      <c r="B229" s="42"/>
      <c r="C229" s="222" t="s">
        <v>381</v>
      </c>
      <c r="D229" s="222" t="s">
        <v>143</v>
      </c>
      <c r="E229" s="223" t="s">
        <v>726</v>
      </c>
      <c r="F229" s="224" t="s">
        <v>727</v>
      </c>
      <c r="G229" s="225" t="s">
        <v>146</v>
      </c>
      <c r="H229" s="226">
        <v>25.5</v>
      </c>
      <c r="I229" s="227"/>
      <c r="J229" s="228">
        <f>ROUND(I229*H229,2)</f>
        <v>0</v>
      </c>
      <c r="K229" s="224" t="s">
        <v>147</v>
      </c>
      <c r="L229" s="47"/>
      <c r="M229" s="229" t="s">
        <v>35</v>
      </c>
      <c r="N229" s="230" t="s">
        <v>51</v>
      </c>
      <c r="O229" s="87"/>
      <c r="P229" s="231">
        <f>O229*H229</f>
        <v>0</v>
      </c>
      <c r="Q229" s="231">
        <v>0.10362</v>
      </c>
      <c r="R229" s="231">
        <f>Q229*H229</f>
        <v>2.6423100000000002</v>
      </c>
      <c r="S229" s="231">
        <v>0</v>
      </c>
      <c r="T229" s="232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33" t="s">
        <v>148</v>
      </c>
      <c r="AT229" s="233" t="s">
        <v>143</v>
      </c>
      <c r="AU229" s="233" t="s">
        <v>90</v>
      </c>
      <c r="AY229" s="19" t="s">
        <v>141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9" t="s">
        <v>88</v>
      </c>
      <c r="BK229" s="234">
        <f>ROUND(I229*H229,2)</f>
        <v>0</v>
      </c>
      <c r="BL229" s="19" t="s">
        <v>148</v>
      </c>
      <c r="BM229" s="233" t="s">
        <v>728</v>
      </c>
    </row>
    <row r="230" s="2" customFormat="1">
      <c r="A230" s="41"/>
      <c r="B230" s="42"/>
      <c r="C230" s="43"/>
      <c r="D230" s="235" t="s">
        <v>150</v>
      </c>
      <c r="E230" s="43"/>
      <c r="F230" s="236" t="s">
        <v>729</v>
      </c>
      <c r="G230" s="43"/>
      <c r="H230" s="43"/>
      <c r="I230" s="140"/>
      <c r="J230" s="43"/>
      <c r="K230" s="43"/>
      <c r="L230" s="47"/>
      <c r="M230" s="237"/>
      <c r="N230" s="238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150</v>
      </c>
      <c r="AU230" s="19" t="s">
        <v>90</v>
      </c>
    </row>
    <row r="231" s="13" customFormat="1">
      <c r="A231" s="13"/>
      <c r="B231" s="239"/>
      <c r="C231" s="240"/>
      <c r="D231" s="235" t="s">
        <v>152</v>
      </c>
      <c r="E231" s="241" t="s">
        <v>35</v>
      </c>
      <c r="F231" s="242" t="s">
        <v>601</v>
      </c>
      <c r="G231" s="240"/>
      <c r="H231" s="241" t="s">
        <v>35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152</v>
      </c>
      <c r="AU231" s="248" t="s">
        <v>90</v>
      </c>
      <c r="AV231" s="13" t="s">
        <v>88</v>
      </c>
      <c r="AW231" s="13" t="s">
        <v>41</v>
      </c>
      <c r="AX231" s="13" t="s">
        <v>80</v>
      </c>
      <c r="AY231" s="248" t="s">
        <v>141</v>
      </c>
    </row>
    <row r="232" s="14" customFormat="1">
      <c r="A232" s="14"/>
      <c r="B232" s="249"/>
      <c r="C232" s="250"/>
      <c r="D232" s="235" t="s">
        <v>152</v>
      </c>
      <c r="E232" s="251" t="s">
        <v>35</v>
      </c>
      <c r="F232" s="252" t="s">
        <v>701</v>
      </c>
      <c r="G232" s="250"/>
      <c r="H232" s="253">
        <v>24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152</v>
      </c>
      <c r="AU232" s="259" t="s">
        <v>90</v>
      </c>
      <c r="AV232" s="14" t="s">
        <v>90</v>
      </c>
      <c r="AW232" s="14" t="s">
        <v>41</v>
      </c>
      <c r="AX232" s="14" t="s">
        <v>80</v>
      </c>
      <c r="AY232" s="259" t="s">
        <v>141</v>
      </c>
    </row>
    <row r="233" s="14" customFormat="1">
      <c r="A233" s="14"/>
      <c r="B233" s="249"/>
      <c r="C233" s="250"/>
      <c r="D233" s="235" t="s">
        <v>152</v>
      </c>
      <c r="E233" s="251" t="s">
        <v>35</v>
      </c>
      <c r="F233" s="252" t="s">
        <v>702</v>
      </c>
      <c r="G233" s="250"/>
      <c r="H233" s="253">
        <v>1.5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152</v>
      </c>
      <c r="AU233" s="259" t="s">
        <v>90</v>
      </c>
      <c r="AV233" s="14" t="s">
        <v>90</v>
      </c>
      <c r="AW233" s="14" t="s">
        <v>41</v>
      </c>
      <c r="AX233" s="14" t="s">
        <v>80</v>
      </c>
      <c r="AY233" s="259" t="s">
        <v>141</v>
      </c>
    </row>
    <row r="234" s="15" customFormat="1">
      <c r="A234" s="15"/>
      <c r="B234" s="260"/>
      <c r="C234" s="261"/>
      <c r="D234" s="235" t="s">
        <v>152</v>
      </c>
      <c r="E234" s="262" t="s">
        <v>35</v>
      </c>
      <c r="F234" s="263" t="s">
        <v>168</v>
      </c>
      <c r="G234" s="261"/>
      <c r="H234" s="264">
        <v>25.5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152</v>
      </c>
      <c r="AU234" s="270" t="s">
        <v>90</v>
      </c>
      <c r="AV234" s="15" t="s">
        <v>148</v>
      </c>
      <c r="AW234" s="15" t="s">
        <v>41</v>
      </c>
      <c r="AX234" s="15" t="s">
        <v>88</v>
      </c>
      <c r="AY234" s="270" t="s">
        <v>141</v>
      </c>
    </row>
    <row r="235" s="2" customFormat="1" ht="16.5" customHeight="1">
      <c r="A235" s="41"/>
      <c r="B235" s="42"/>
      <c r="C235" s="282" t="s">
        <v>391</v>
      </c>
      <c r="D235" s="282" t="s">
        <v>337</v>
      </c>
      <c r="E235" s="283" t="s">
        <v>730</v>
      </c>
      <c r="F235" s="284" t="s">
        <v>731</v>
      </c>
      <c r="G235" s="285" t="s">
        <v>146</v>
      </c>
      <c r="H235" s="286">
        <v>26.265000000000001</v>
      </c>
      <c r="I235" s="287"/>
      <c r="J235" s="288">
        <f>ROUND(I235*H235,2)</f>
        <v>0</v>
      </c>
      <c r="K235" s="284" t="s">
        <v>147</v>
      </c>
      <c r="L235" s="289"/>
      <c r="M235" s="290" t="s">
        <v>35</v>
      </c>
      <c r="N235" s="291" t="s">
        <v>51</v>
      </c>
      <c r="O235" s="87"/>
      <c r="P235" s="231">
        <f>O235*H235</f>
        <v>0</v>
      </c>
      <c r="Q235" s="231">
        <v>0.152</v>
      </c>
      <c r="R235" s="231">
        <f>Q235*H235</f>
        <v>3.9922800000000001</v>
      </c>
      <c r="S235" s="231">
        <v>0</v>
      </c>
      <c r="T235" s="232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33" t="s">
        <v>196</v>
      </c>
      <c r="AT235" s="233" t="s">
        <v>337</v>
      </c>
      <c r="AU235" s="233" t="s">
        <v>90</v>
      </c>
      <c r="AY235" s="19" t="s">
        <v>141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9" t="s">
        <v>88</v>
      </c>
      <c r="BK235" s="234">
        <f>ROUND(I235*H235,2)</f>
        <v>0</v>
      </c>
      <c r="BL235" s="19" t="s">
        <v>148</v>
      </c>
      <c r="BM235" s="233" t="s">
        <v>732</v>
      </c>
    </row>
    <row r="236" s="14" customFormat="1">
      <c r="A236" s="14"/>
      <c r="B236" s="249"/>
      <c r="C236" s="250"/>
      <c r="D236" s="235" t="s">
        <v>152</v>
      </c>
      <c r="E236" s="250"/>
      <c r="F236" s="252" t="s">
        <v>733</v>
      </c>
      <c r="G236" s="250"/>
      <c r="H236" s="253">
        <v>26.265000000000001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152</v>
      </c>
      <c r="AU236" s="259" t="s">
        <v>90</v>
      </c>
      <c r="AV236" s="14" t="s">
        <v>90</v>
      </c>
      <c r="AW236" s="14" t="s">
        <v>4</v>
      </c>
      <c r="AX236" s="14" t="s">
        <v>88</v>
      </c>
      <c r="AY236" s="259" t="s">
        <v>141</v>
      </c>
    </row>
    <row r="237" s="12" customFormat="1" ht="22.8" customHeight="1">
      <c r="A237" s="12"/>
      <c r="B237" s="206"/>
      <c r="C237" s="207"/>
      <c r="D237" s="208" t="s">
        <v>79</v>
      </c>
      <c r="E237" s="220" t="s">
        <v>202</v>
      </c>
      <c r="F237" s="220" t="s">
        <v>734</v>
      </c>
      <c r="G237" s="207"/>
      <c r="H237" s="207"/>
      <c r="I237" s="210"/>
      <c r="J237" s="221">
        <f>BK237</f>
        <v>0</v>
      </c>
      <c r="K237" s="207"/>
      <c r="L237" s="212"/>
      <c r="M237" s="213"/>
      <c r="N237" s="214"/>
      <c r="O237" s="214"/>
      <c r="P237" s="215">
        <f>SUM(P238:P251)</f>
        <v>0</v>
      </c>
      <c r="Q237" s="214"/>
      <c r="R237" s="215">
        <f>SUM(R238:R251)</f>
        <v>55.271282999999997</v>
      </c>
      <c r="S237" s="214"/>
      <c r="T237" s="216">
        <f>SUM(T238:T251)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7" t="s">
        <v>88</v>
      </c>
      <c r="AT237" s="218" t="s">
        <v>79</v>
      </c>
      <c r="AU237" s="218" t="s">
        <v>88</v>
      </c>
      <c r="AY237" s="217" t="s">
        <v>141</v>
      </c>
      <c r="BK237" s="219">
        <f>SUM(BK238:BK251)</f>
        <v>0</v>
      </c>
    </row>
    <row r="238" s="2" customFormat="1" ht="24" customHeight="1">
      <c r="A238" s="41"/>
      <c r="B238" s="42"/>
      <c r="C238" s="222" t="s">
        <v>398</v>
      </c>
      <c r="D238" s="222" t="s">
        <v>143</v>
      </c>
      <c r="E238" s="223" t="s">
        <v>735</v>
      </c>
      <c r="F238" s="224" t="s">
        <v>736</v>
      </c>
      <c r="G238" s="225" t="s">
        <v>171</v>
      </c>
      <c r="H238" s="226">
        <v>323.69999999999999</v>
      </c>
      <c r="I238" s="227"/>
      <c r="J238" s="228">
        <f>ROUND(I238*H238,2)</f>
        <v>0</v>
      </c>
      <c r="K238" s="224" t="s">
        <v>147</v>
      </c>
      <c r="L238" s="47"/>
      <c r="M238" s="229" t="s">
        <v>35</v>
      </c>
      <c r="N238" s="230" t="s">
        <v>51</v>
      </c>
      <c r="O238" s="87"/>
      <c r="P238" s="231">
        <f>O238*H238</f>
        <v>0</v>
      </c>
      <c r="Q238" s="231">
        <v>0.11519</v>
      </c>
      <c r="R238" s="231">
        <f>Q238*H238</f>
        <v>37.287002999999999</v>
      </c>
      <c r="S238" s="231">
        <v>0</v>
      </c>
      <c r="T238" s="232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33" t="s">
        <v>148</v>
      </c>
      <c r="AT238" s="233" t="s">
        <v>143</v>
      </c>
      <c r="AU238" s="233" t="s">
        <v>90</v>
      </c>
      <c r="AY238" s="19" t="s">
        <v>141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9" t="s">
        <v>88</v>
      </c>
      <c r="BK238" s="234">
        <f>ROUND(I238*H238,2)</f>
        <v>0</v>
      </c>
      <c r="BL238" s="19" t="s">
        <v>148</v>
      </c>
      <c r="BM238" s="233" t="s">
        <v>737</v>
      </c>
    </row>
    <row r="239" s="2" customFormat="1">
      <c r="A239" s="41"/>
      <c r="B239" s="42"/>
      <c r="C239" s="43"/>
      <c r="D239" s="235" t="s">
        <v>150</v>
      </c>
      <c r="E239" s="43"/>
      <c r="F239" s="236" t="s">
        <v>738</v>
      </c>
      <c r="G239" s="43"/>
      <c r="H239" s="43"/>
      <c r="I239" s="140"/>
      <c r="J239" s="43"/>
      <c r="K239" s="43"/>
      <c r="L239" s="47"/>
      <c r="M239" s="237"/>
      <c r="N239" s="238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150</v>
      </c>
      <c r="AU239" s="19" t="s">
        <v>90</v>
      </c>
    </row>
    <row r="240" s="13" customFormat="1">
      <c r="A240" s="13"/>
      <c r="B240" s="239"/>
      <c r="C240" s="240"/>
      <c r="D240" s="235" t="s">
        <v>152</v>
      </c>
      <c r="E240" s="241" t="s">
        <v>35</v>
      </c>
      <c r="F240" s="242" t="s">
        <v>601</v>
      </c>
      <c r="G240" s="240"/>
      <c r="H240" s="241" t="s">
        <v>35</v>
      </c>
      <c r="I240" s="243"/>
      <c r="J240" s="240"/>
      <c r="K240" s="240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152</v>
      </c>
      <c r="AU240" s="248" t="s">
        <v>90</v>
      </c>
      <c r="AV240" s="13" t="s">
        <v>88</v>
      </c>
      <c r="AW240" s="13" t="s">
        <v>41</v>
      </c>
      <c r="AX240" s="13" t="s">
        <v>80</v>
      </c>
      <c r="AY240" s="248" t="s">
        <v>141</v>
      </c>
    </row>
    <row r="241" s="14" customFormat="1">
      <c r="A241" s="14"/>
      <c r="B241" s="249"/>
      <c r="C241" s="250"/>
      <c r="D241" s="235" t="s">
        <v>152</v>
      </c>
      <c r="E241" s="251" t="s">
        <v>35</v>
      </c>
      <c r="F241" s="252" t="s">
        <v>739</v>
      </c>
      <c r="G241" s="250"/>
      <c r="H241" s="253">
        <v>323.69999999999999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152</v>
      </c>
      <c r="AU241" s="259" t="s">
        <v>90</v>
      </c>
      <c r="AV241" s="14" t="s">
        <v>90</v>
      </c>
      <c r="AW241" s="14" t="s">
        <v>41</v>
      </c>
      <c r="AX241" s="14" t="s">
        <v>88</v>
      </c>
      <c r="AY241" s="259" t="s">
        <v>141</v>
      </c>
    </row>
    <row r="242" s="2" customFormat="1" ht="16.5" customHeight="1">
      <c r="A242" s="41"/>
      <c r="B242" s="42"/>
      <c r="C242" s="282" t="s">
        <v>405</v>
      </c>
      <c r="D242" s="282" t="s">
        <v>337</v>
      </c>
      <c r="E242" s="283" t="s">
        <v>740</v>
      </c>
      <c r="F242" s="284" t="s">
        <v>741</v>
      </c>
      <c r="G242" s="285" t="s">
        <v>171</v>
      </c>
      <c r="H242" s="286">
        <v>326.93700000000001</v>
      </c>
      <c r="I242" s="287"/>
      <c r="J242" s="288">
        <f>ROUND(I242*H242,2)</f>
        <v>0</v>
      </c>
      <c r="K242" s="284" t="s">
        <v>147</v>
      </c>
      <c r="L242" s="289"/>
      <c r="M242" s="290" t="s">
        <v>35</v>
      </c>
      <c r="N242" s="291" t="s">
        <v>51</v>
      </c>
      <c r="O242" s="87"/>
      <c r="P242" s="231">
        <f>O242*H242</f>
        <v>0</v>
      </c>
      <c r="Q242" s="231">
        <v>0.055</v>
      </c>
      <c r="R242" s="231">
        <f>Q242*H242</f>
        <v>17.981535000000001</v>
      </c>
      <c r="S242" s="231">
        <v>0</v>
      </c>
      <c r="T242" s="232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33" t="s">
        <v>196</v>
      </c>
      <c r="AT242" s="233" t="s">
        <v>337</v>
      </c>
      <c r="AU242" s="233" t="s">
        <v>90</v>
      </c>
      <c r="AY242" s="19" t="s">
        <v>141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9" t="s">
        <v>88</v>
      </c>
      <c r="BK242" s="234">
        <f>ROUND(I242*H242,2)</f>
        <v>0</v>
      </c>
      <c r="BL242" s="19" t="s">
        <v>148</v>
      </c>
      <c r="BM242" s="233" t="s">
        <v>742</v>
      </c>
    </row>
    <row r="243" s="14" customFormat="1">
      <c r="A243" s="14"/>
      <c r="B243" s="249"/>
      <c r="C243" s="250"/>
      <c r="D243" s="235" t="s">
        <v>152</v>
      </c>
      <c r="E243" s="250"/>
      <c r="F243" s="252" t="s">
        <v>743</v>
      </c>
      <c r="G243" s="250"/>
      <c r="H243" s="253">
        <v>326.93700000000001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152</v>
      </c>
      <c r="AU243" s="259" t="s">
        <v>90</v>
      </c>
      <c r="AV243" s="14" t="s">
        <v>90</v>
      </c>
      <c r="AW243" s="14" t="s">
        <v>4</v>
      </c>
      <c r="AX243" s="14" t="s">
        <v>88</v>
      </c>
      <c r="AY243" s="259" t="s">
        <v>141</v>
      </c>
    </row>
    <row r="244" s="2" customFormat="1" ht="24" customHeight="1">
      <c r="A244" s="41"/>
      <c r="B244" s="42"/>
      <c r="C244" s="222" t="s">
        <v>411</v>
      </c>
      <c r="D244" s="222" t="s">
        <v>143</v>
      </c>
      <c r="E244" s="223" t="s">
        <v>744</v>
      </c>
      <c r="F244" s="224" t="s">
        <v>745</v>
      </c>
      <c r="G244" s="225" t="s">
        <v>171</v>
      </c>
      <c r="H244" s="226">
        <v>4.5</v>
      </c>
      <c r="I244" s="227"/>
      <c r="J244" s="228">
        <f>ROUND(I244*H244,2)</f>
        <v>0</v>
      </c>
      <c r="K244" s="224" t="s">
        <v>147</v>
      </c>
      <c r="L244" s="47"/>
      <c r="M244" s="229" t="s">
        <v>35</v>
      </c>
      <c r="N244" s="230" t="s">
        <v>51</v>
      </c>
      <c r="O244" s="87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33" t="s">
        <v>148</v>
      </c>
      <c r="AT244" s="233" t="s">
        <v>143</v>
      </c>
      <c r="AU244" s="233" t="s">
        <v>90</v>
      </c>
      <c r="AY244" s="19" t="s">
        <v>141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9" t="s">
        <v>88</v>
      </c>
      <c r="BK244" s="234">
        <f>ROUND(I244*H244,2)</f>
        <v>0</v>
      </c>
      <c r="BL244" s="19" t="s">
        <v>148</v>
      </c>
      <c r="BM244" s="233" t="s">
        <v>746</v>
      </c>
    </row>
    <row r="245" s="2" customFormat="1">
      <c r="A245" s="41"/>
      <c r="B245" s="42"/>
      <c r="C245" s="43"/>
      <c r="D245" s="235" t="s">
        <v>150</v>
      </c>
      <c r="E245" s="43"/>
      <c r="F245" s="236" t="s">
        <v>747</v>
      </c>
      <c r="G245" s="43"/>
      <c r="H245" s="43"/>
      <c r="I245" s="140"/>
      <c r="J245" s="43"/>
      <c r="K245" s="43"/>
      <c r="L245" s="47"/>
      <c r="M245" s="237"/>
      <c r="N245" s="238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150</v>
      </c>
      <c r="AU245" s="19" t="s">
        <v>90</v>
      </c>
    </row>
    <row r="246" s="13" customFormat="1">
      <c r="A246" s="13"/>
      <c r="B246" s="239"/>
      <c r="C246" s="240"/>
      <c r="D246" s="235" t="s">
        <v>152</v>
      </c>
      <c r="E246" s="241" t="s">
        <v>35</v>
      </c>
      <c r="F246" s="242" t="s">
        <v>601</v>
      </c>
      <c r="G246" s="240"/>
      <c r="H246" s="241" t="s">
        <v>35</v>
      </c>
      <c r="I246" s="243"/>
      <c r="J246" s="240"/>
      <c r="K246" s="240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152</v>
      </c>
      <c r="AU246" s="248" t="s">
        <v>90</v>
      </c>
      <c r="AV246" s="13" t="s">
        <v>88</v>
      </c>
      <c r="AW246" s="13" t="s">
        <v>41</v>
      </c>
      <c r="AX246" s="13" t="s">
        <v>80</v>
      </c>
      <c r="AY246" s="248" t="s">
        <v>141</v>
      </c>
    </row>
    <row r="247" s="14" customFormat="1">
      <c r="A247" s="14"/>
      <c r="B247" s="249"/>
      <c r="C247" s="250"/>
      <c r="D247" s="235" t="s">
        <v>152</v>
      </c>
      <c r="E247" s="251" t="s">
        <v>35</v>
      </c>
      <c r="F247" s="252" t="s">
        <v>748</v>
      </c>
      <c r="G247" s="250"/>
      <c r="H247" s="253">
        <v>4.5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152</v>
      </c>
      <c r="AU247" s="259" t="s">
        <v>90</v>
      </c>
      <c r="AV247" s="14" t="s">
        <v>90</v>
      </c>
      <c r="AW247" s="14" t="s">
        <v>41</v>
      </c>
      <c r="AX247" s="14" t="s">
        <v>88</v>
      </c>
      <c r="AY247" s="259" t="s">
        <v>141</v>
      </c>
    </row>
    <row r="248" s="2" customFormat="1" ht="24" customHeight="1">
      <c r="A248" s="41"/>
      <c r="B248" s="42"/>
      <c r="C248" s="222" t="s">
        <v>419</v>
      </c>
      <c r="D248" s="222" t="s">
        <v>143</v>
      </c>
      <c r="E248" s="223" t="s">
        <v>749</v>
      </c>
      <c r="F248" s="224" t="s">
        <v>750</v>
      </c>
      <c r="G248" s="225" t="s">
        <v>171</v>
      </c>
      <c r="H248" s="226">
        <v>4.5</v>
      </c>
      <c r="I248" s="227"/>
      <c r="J248" s="228">
        <f>ROUND(I248*H248,2)</f>
        <v>0</v>
      </c>
      <c r="K248" s="224" t="s">
        <v>147</v>
      </c>
      <c r="L248" s="47"/>
      <c r="M248" s="229" t="s">
        <v>35</v>
      </c>
      <c r="N248" s="230" t="s">
        <v>51</v>
      </c>
      <c r="O248" s="87"/>
      <c r="P248" s="231">
        <f>O248*H248</f>
        <v>0</v>
      </c>
      <c r="Q248" s="231">
        <v>0.00060999999999999997</v>
      </c>
      <c r="R248" s="231">
        <f>Q248*H248</f>
        <v>0.002745</v>
      </c>
      <c r="S248" s="231">
        <v>0</v>
      </c>
      <c r="T248" s="232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33" t="s">
        <v>148</v>
      </c>
      <c r="AT248" s="233" t="s">
        <v>143</v>
      </c>
      <c r="AU248" s="233" t="s">
        <v>90</v>
      </c>
      <c r="AY248" s="19" t="s">
        <v>141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9" t="s">
        <v>88</v>
      </c>
      <c r="BK248" s="234">
        <f>ROUND(I248*H248,2)</f>
        <v>0</v>
      </c>
      <c r="BL248" s="19" t="s">
        <v>148</v>
      </c>
      <c r="BM248" s="233" t="s">
        <v>751</v>
      </c>
    </row>
    <row r="249" s="2" customFormat="1">
      <c r="A249" s="41"/>
      <c r="B249" s="42"/>
      <c r="C249" s="43"/>
      <c r="D249" s="235" t="s">
        <v>150</v>
      </c>
      <c r="E249" s="43"/>
      <c r="F249" s="236" t="s">
        <v>752</v>
      </c>
      <c r="G249" s="43"/>
      <c r="H249" s="43"/>
      <c r="I249" s="140"/>
      <c r="J249" s="43"/>
      <c r="K249" s="43"/>
      <c r="L249" s="47"/>
      <c r="M249" s="237"/>
      <c r="N249" s="238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19" t="s">
        <v>150</v>
      </c>
      <c r="AU249" s="19" t="s">
        <v>90</v>
      </c>
    </row>
    <row r="250" s="13" customFormat="1">
      <c r="A250" s="13"/>
      <c r="B250" s="239"/>
      <c r="C250" s="240"/>
      <c r="D250" s="235" t="s">
        <v>152</v>
      </c>
      <c r="E250" s="241" t="s">
        <v>35</v>
      </c>
      <c r="F250" s="242" t="s">
        <v>601</v>
      </c>
      <c r="G250" s="240"/>
      <c r="H250" s="241" t="s">
        <v>35</v>
      </c>
      <c r="I250" s="243"/>
      <c r="J250" s="240"/>
      <c r="K250" s="240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152</v>
      </c>
      <c r="AU250" s="248" t="s">
        <v>90</v>
      </c>
      <c r="AV250" s="13" t="s">
        <v>88</v>
      </c>
      <c r="AW250" s="13" t="s">
        <v>41</v>
      </c>
      <c r="AX250" s="13" t="s">
        <v>80</v>
      </c>
      <c r="AY250" s="248" t="s">
        <v>141</v>
      </c>
    </row>
    <row r="251" s="14" customFormat="1">
      <c r="A251" s="14"/>
      <c r="B251" s="249"/>
      <c r="C251" s="250"/>
      <c r="D251" s="235" t="s">
        <v>152</v>
      </c>
      <c r="E251" s="251" t="s">
        <v>35</v>
      </c>
      <c r="F251" s="252" t="s">
        <v>748</v>
      </c>
      <c r="G251" s="250"/>
      <c r="H251" s="253">
        <v>4.5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152</v>
      </c>
      <c r="AU251" s="259" t="s">
        <v>90</v>
      </c>
      <c r="AV251" s="14" t="s">
        <v>90</v>
      </c>
      <c r="AW251" s="14" t="s">
        <v>41</v>
      </c>
      <c r="AX251" s="14" t="s">
        <v>88</v>
      </c>
      <c r="AY251" s="259" t="s">
        <v>141</v>
      </c>
    </row>
    <row r="252" s="12" customFormat="1" ht="22.8" customHeight="1">
      <c r="A252" s="12"/>
      <c r="B252" s="206"/>
      <c r="C252" s="207"/>
      <c r="D252" s="208" t="s">
        <v>79</v>
      </c>
      <c r="E252" s="220" t="s">
        <v>555</v>
      </c>
      <c r="F252" s="220" t="s">
        <v>556</v>
      </c>
      <c r="G252" s="207"/>
      <c r="H252" s="207"/>
      <c r="I252" s="210"/>
      <c r="J252" s="221">
        <f>BK252</f>
        <v>0</v>
      </c>
      <c r="K252" s="207"/>
      <c r="L252" s="212"/>
      <c r="M252" s="213"/>
      <c r="N252" s="214"/>
      <c r="O252" s="214"/>
      <c r="P252" s="215">
        <f>SUM(P253:P264)</f>
        <v>0</v>
      </c>
      <c r="Q252" s="214"/>
      <c r="R252" s="215">
        <f>SUM(R253:R264)</f>
        <v>0</v>
      </c>
      <c r="S252" s="214"/>
      <c r="T252" s="216">
        <f>SUM(T253:T264)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7" t="s">
        <v>88</v>
      </c>
      <c r="AT252" s="218" t="s">
        <v>79</v>
      </c>
      <c r="AU252" s="218" t="s">
        <v>88</v>
      </c>
      <c r="AY252" s="217" t="s">
        <v>141</v>
      </c>
      <c r="BK252" s="219">
        <f>SUM(BK253:BK264)</f>
        <v>0</v>
      </c>
    </row>
    <row r="253" s="2" customFormat="1" ht="16.5" customHeight="1">
      <c r="A253" s="41"/>
      <c r="B253" s="42"/>
      <c r="C253" s="222" t="s">
        <v>424</v>
      </c>
      <c r="D253" s="222" t="s">
        <v>143</v>
      </c>
      <c r="E253" s="223" t="s">
        <v>558</v>
      </c>
      <c r="F253" s="224" t="s">
        <v>559</v>
      </c>
      <c r="G253" s="225" t="s">
        <v>301</v>
      </c>
      <c r="H253" s="226">
        <v>295.947</v>
      </c>
      <c r="I253" s="227"/>
      <c r="J253" s="228">
        <f>ROUND(I253*H253,2)</f>
        <v>0</v>
      </c>
      <c r="K253" s="224" t="s">
        <v>147</v>
      </c>
      <c r="L253" s="47"/>
      <c r="M253" s="229" t="s">
        <v>35</v>
      </c>
      <c r="N253" s="230" t="s">
        <v>51</v>
      </c>
      <c r="O253" s="87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33" t="s">
        <v>148</v>
      </c>
      <c r="AT253" s="233" t="s">
        <v>143</v>
      </c>
      <c r="AU253" s="233" t="s">
        <v>90</v>
      </c>
      <c r="AY253" s="19" t="s">
        <v>141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9" t="s">
        <v>88</v>
      </c>
      <c r="BK253" s="234">
        <f>ROUND(I253*H253,2)</f>
        <v>0</v>
      </c>
      <c r="BL253" s="19" t="s">
        <v>148</v>
      </c>
      <c r="BM253" s="233" t="s">
        <v>753</v>
      </c>
    </row>
    <row r="254" s="2" customFormat="1">
      <c r="A254" s="41"/>
      <c r="B254" s="42"/>
      <c r="C254" s="43"/>
      <c r="D254" s="235" t="s">
        <v>150</v>
      </c>
      <c r="E254" s="43"/>
      <c r="F254" s="236" t="s">
        <v>561</v>
      </c>
      <c r="G254" s="43"/>
      <c r="H254" s="43"/>
      <c r="I254" s="140"/>
      <c r="J254" s="43"/>
      <c r="K254" s="43"/>
      <c r="L254" s="47"/>
      <c r="M254" s="237"/>
      <c r="N254" s="238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150</v>
      </c>
      <c r="AU254" s="19" t="s">
        <v>90</v>
      </c>
    </row>
    <row r="255" s="14" customFormat="1">
      <c r="A255" s="14"/>
      <c r="B255" s="249"/>
      <c r="C255" s="250"/>
      <c r="D255" s="235" t="s">
        <v>152</v>
      </c>
      <c r="E255" s="251" t="s">
        <v>35</v>
      </c>
      <c r="F255" s="252" t="s">
        <v>754</v>
      </c>
      <c r="G255" s="250"/>
      <c r="H255" s="253">
        <v>295.947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152</v>
      </c>
      <c r="AU255" s="259" t="s">
        <v>90</v>
      </c>
      <c r="AV255" s="14" t="s">
        <v>90</v>
      </c>
      <c r="AW255" s="14" t="s">
        <v>41</v>
      </c>
      <c r="AX255" s="14" t="s">
        <v>88</v>
      </c>
      <c r="AY255" s="259" t="s">
        <v>141</v>
      </c>
    </row>
    <row r="256" s="2" customFormat="1" ht="24" customHeight="1">
      <c r="A256" s="41"/>
      <c r="B256" s="42"/>
      <c r="C256" s="222" t="s">
        <v>429</v>
      </c>
      <c r="D256" s="222" t="s">
        <v>143</v>
      </c>
      <c r="E256" s="223" t="s">
        <v>564</v>
      </c>
      <c r="F256" s="224" t="s">
        <v>565</v>
      </c>
      <c r="G256" s="225" t="s">
        <v>301</v>
      </c>
      <c r="H256" s="226">
        <v>33.369999999999997</v>
      </c>
      <c r="I256" s="227"/>
      <c r="J256" s="228">
        <f>ROUND(I256*H256,2)</f>
        <v>0</v>
      </c>
      <c r="K256" s="224" t="s">
        <v>147</v>
      </c>
      <c r="L256" s="47"/>
      <c r="M256" s="229" t="s">
        <v>35</v>
      </c>
      <c r="N256" s="230" t="s">
        <v>51</v>
      </c>
      <c r="O256" s="87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33" t="s">
        <v>148</v>
      </c>
      <c r="AT256" s="233" t="s">
        <v>143</v>
      </c>
      <c r="AU256" s="233" t="s">
        <v>90</v>
      </c>
      <c r="AY256" s="19" t="s">
        <v>141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9" t="s">
        <v>88</v>
      </c>
      <c r="BK256" s="234">
        <f>ROUND(I256*H256,2)</f>
        <v>0</v>
      </c>
      <c r="BL256" s="19" t="s">
        <v>148</v>
      </c>
      <c r="BM256" s="233" t="s">
        <v>755</v>
      </c>
    </row>
    <row r="257" s="2" customFormat="1">
      <c r="A257" s="41"/>
      <c r="B257" s="42"/>
      <c r="C257" s="43"/>
      <c r="D257" s="235" t="s">
        <v>150</v>
      </c>
      <c r="E257" s="43"/>
      <c r="F257" s="236" t="s">
        <v>567</v>
      </c>
      <c r="G257" s="43"/>
      <c r="H257" s="43"/>
      <c r="I257" s="140"/>
      <c r="J257" s="43"/>
      <c r="K257" s="43"/>
      <c r="L257" s="47"/>
      <c r="M257" s="237"/>
      <c r="N257" s="238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150</v>
      </c>
      <c r="AU257" s="19" t="s">
        <v>90</v>
      </c>
    </row>
    <row r="258" s="14" customFormat="1">
      <c r="A258" s="14"/>
      <c r="B258" s="249"/>
      <c r="C258" s="250"/>
      <c r="D258" s="235" t="s">
        <v>152</v>
      </c>
      <c r="E258" s="251" t="s">
        <v>35</v>
      </c>
      <c r="F258" s="252" t="s">
        <v>756</v>
      </c>
      <c r="G258" s="250"/>
      <c r="H258" s="253">
        <v>33.369999999999997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152</v>
      </c>
      <c r="AU258" s="259" t="s">
        <v>90</v>
      </c>
      <c r="AV258" s="14" t="s">
        <v>90</v>
      </c>
      <c r="AW258" s="14" t="s">
        <v>41</v>
      </c>
      <c r="AX258" s="14" t="s">
        <v>88</v>
      </c>
      <c r="AY258" s="259" t="s">
        <v>141</v>
      </c>
    </row>
    <row r="259" s="2" customFormat="1" ht="24" customHeight="1">
      <c r="A259" s="41"/>
      <c r="B259" s="42"/>
      <c r="C259" s="222" t="s">
        <v>436</v>
      </c>
      <c r="D259" s="222" t="s">
        <v>143</v>
      </c>
      <c r="E259" s="223" t="s">
        <v>570</v>
      </c>
      <c r="F259" s="224" t="s">
        <v>571</v>
      </c>
      <c r="G259" s="225" t="s">
        <v>301</v>
      </c>
      <c r="H259" s="226">
        <v>5.3460000000000001</v>
      </c>
      <c r="I259" s="227"/>
      <c r="J259" s="228">
        <f>ROUND(I259*H259,2)</f>
        <v>0</v>
      </c>
      <c r="K259" s="224" t="s">
        <v>147</v>
      </c>
      <c r="L259" s="47"/>
      <c r="M259" s="229" t="s">
        <v>35</v>
      </c>
      <c r="N259" s="230" t="s">
        <v>51</v>
      </c>
      <c r="O259" s="87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33" t="s">
        <v>148</v>
      </c>
      <c r="AT259" s="233" t="s">
        <v>143</v>
      </c>
      <c r="AU259" s="233" t="s">
        <v>90</v>
      </c>
      <c r="AY259" s="19" t="s">
        <v>141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9" t="s">
        <v>88</v>
      </c>
      <c r="BK259" s="234">
        <f>ROUND(I259*H259,2)</f>
        <v>0</v>
      </c>
      <c r="BL259" s="19" t="s">
        <v>148</v>
      </c>
      <c r="BM259" s="233" t="s">
        <v>757</v>
      </c>
    </row>
    <row r="260" s="2" customFormat="1">
      <c r="A260" s="41"/>
      <c r="B260" s="42"/>
      <c r="C260" s="43"/>
      <c r="D260" s="235" t="s">
        <v>150</v>
      </c>
      <c r="E260" s="43"/>
      <c r="F260" s="236" t="s">
        <v>573</v>
      </c>
      <c r="G260" s="43"/>
      <c r="H260" s="43"/>
      <c r="I260" s="140"/>
      <c r="J260" s="43"/>
      <c r="K260" s="43"/>
      <c r="L260" s="47"/>
      <c r="M260" s="237"/>
      <c r="N260" s="238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19" t="s">
        <v>150</v>
      </c>
      <c r="AU260" s="19" t="s">
        <v>90</v>
      </c>
    </row>
    <row r="261" s="14" customFormat="1">
      <c r="A261" s="14"/>
      <c r="B261" s="249"/>
      <c r="C261" s="250"/>
      <c r="D261" s="235" t="s">
        <v>152</v>
      </c>
      <c r="E261" s="251" t="s">
        <v>35</v>
      </c>
      <c r="F261" s="252" t="s">
        <v>758</v>
      </c>
      <c r="G261" s="250"/>
      <c r="H261" s="253">
        <v>5.3460000000000001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152</v>
      </c>
      <c r="AU261" s="259" t="s">
        <v>90</v>
      </c>
      <c r="AV261" s="14" t="s">
        <v>90</v>
      </c>
      <c r="AW261" s="14" t="s">
        <v>41</v>
      </c>
      <c r="AX261" s="14" t="s">
        <v>88</v>
      </c>
      <c r="AY261" s="259" t="s">
        <v>141</v>
      </c>
    </row>
    <row r="262" s="2" customFormat="1" ht="24" customHeight="1">
      <c r="A262" s="41"/>
      <c r="B262" s="42"/>
      <c r="C262" s="222" t="s">
        <v>441</v>
      </c>
      <c r="D262" s="222" t="s">
        <v>143</v>
      </c>
      <c r="E262" s="223" t="s">
        <v>576</v>
      </c>
      <c r="F262" s="224" t="s">
        <v>300</v>
      </c>
      <c r="G262" s="225" t="s">
        <v>301</v>
      </c>
      <c r="H262" s="226">
        <v>290.601</v>
      </c>
      <c r="I262" s="227"/>
      <c r="J262" s="228">
        <f>ROUND(I262*H262,2)</f>
        <v>0</v>
      </c>
      <c r="K262" s="224" t="s">
        <v>147</v>
      </c>
      <c r="L262" s="47"/>
      <c r="M262" s="229" t="s">
        <v>35</v>
      </c>
      <c r="N262" s="230" t="s">
        <v>51</v>
      </c>
      <c r="O262" s="87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33" t="s">
        <v>148</v>
      </c>
      <c r="AT262" s="233" t="s">
        <v>143</v>
      </c>
      <c r="AU262" s="233" t="s">
        <v>90</v>
      </c>
      <c r="AY262" s="19" t="s">
        <v>141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9" t="s">
        <v>88</v>
      </c>
      <c r="BK262" s="234">
        <f>ROUND(I262*H262,2)</f>
        <v>0</v>
      </c>
      <c r="BL262" s="19" t="s">
        <v>148</v>
      </c>
      <c r="BM262" s="233" t="s">
        <v>759</v>
      </c>
    </row>
    <row r="263" s="2" customFormat="1">
      <c r="A263" s="41"/>
      <c r="B263" s="42"/>
      <c r="C263" s="43"/>
      <c r="D263" s="235" t="s">
        <v>150</v>
      </c>
      <c r="E263" s="43"/>
      <c r="F263" s="236" t="s">
        <v>573</v>
      </c>
      <c r="G263" s="43"/>
      <c r="H263" s="43"/>
      <c r="I263" s="140"/>
      <c r="J263" s="43"/>
      <c r="K263" s="43"/>
      <c r="L263" s="47"/>
      <c r="M263" s="237"/>
      <c r="N263" s="238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150</v>
      </c>
      <c r="AU263" s="19" t="s">
        <v>90</v>
      </c>
    </row>
    <row r="264" s="14" customFormat="1">
      <c r="A264" s="14"/>
      <c r="B264" s="249"/>
      <c r="C264" s="250"/>
      <c r="D264" s="235" t="s">
        <v>152</v>
      </c>
      <c r="E264" s="251" t="s">
        <v>35</v>
      </c>
      <c r="F264" s="252" t="s">
        <v>760</v>
      </c>
      <c r="G264" s="250"/>
      <c r="H264" s="253">
        <v>290.601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152</v>
      </c>
      <c r="AU264" s="259" t="s">
        <v>90</v>
      </c>
      <c r="AV264" s="14" t="s">
        <v>90</v>
      </c>
      <c r="AW264" s="14" t="s">
        <v>41</v>
      </c>
      <c r="AX264" s="14" t="s">
        <v>88</v>
      </c>
      <c r="AY264" s="259" t="s">
        <v>141</v>
      </c>
    </row>
    <row r="265" s="12" customFormat="1" ht="22.8" customHeight="1">
      <c r="A265" s="12"/>
      <c r="B265" s="206"/>
      <c r="C265" s="207"/>
      <c r="D265" s="208" t="s">
        <v>79</v>
      </c>
      <c r="E265" s="220" t="s">
        <v>579</v>
      </c>
      <c r="F265" s="220" t="s">
        <v>580</v>
      </c>
      <c r="G265" s="207"/>
      <c r="H265" s="207"/>
      <c r="I265" s="210"/>
      <c r="J265" s="221">
        <f>BK265</f>
        <v>0</v>
      </c>
      <c r="K265" s="207"/>
      <c r="L265" s="212"/>
      <c r="M265" s="213"/>
      <c r="N265" s="214"/>
      <c r="O265" s="214"/>
      <c r="P265" s="215">
        <f>SUM(P266:P267)</f>
        <v>0</v>
      </c>
      <c r="Q265" s="214"/>
      <c r="R265" s="215">
        <f>SUM(R266:R267)</f>
        <v>0</v>
      </c>
      <c r="S265" s="214"/>
      <c r="T265" s="216">
        <f>SUM(T266:T267)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7" t="s">
        <v>88</v>
      </c>
      <c r="AT265" s="218" t="s">
        <v>79</v>
      </c>
      <c r="AU265" s="218" t="s">
        <v>88</v>
      </c>
      <c r="AY265" s="217" t="s">
        <v>141</v>
      </c>
      <c r="BK265" s="219">
        <f>SUM(BK266:BK267)</f>
        <v>0</v>
      </c>
    </row>
    <row r="266" s="2" customFormat="1" ht="24" customHeight="1">
      <c r="A266" s="41"/>
      <c r="B266" s="42"/>
      <c r="C266" s="222" t="s">
        <v>445</v>
      </c>
      <c r="D266" s="222" t="s">
        <v>143</v>
      </c>
      <c r="E266" s="223" t="s">
        <v>761</v>
      </c>
      <c r="F266" s="224" t="s">
        <v>762</v>
      </c>
      <c r="G266" s="225" t="s">
        <v>301</v>
      </c>
      <c r="H266" s="226">
        <v>98.081999999999994</v>
      </c>
      <c r="I266" s="227"/>
      <c r="J266" s="228">
        <f>ROUND(I266*H266,2)</f>
        <v>0</v>
      </c>
      <c r="K266" s="224" t="s">
        <v>147</v>
      </c>
      <c r="L266" s="47"/>
      <c r="M266" s="229" t="s">
        <v>35</v>
      </c>
      <c r="N266" s="230" t="s">
        <v>51</v>
      </c>
      <c r="O266" s="87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33" t="s">
        <v>148</v>
      </c>
      <c r="AT266" s="233" t="s">
        <v>143</v>
      </c>
      <c r="AU266" s="233" t="s">
        <v>90</v>
      </c>
      <c r="AY266" s="19" t="s">
        <v>141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9" t="s">
        <v>88</v>
      </c>
      <c r="BK266" s="234">
        <f>ROUND(I266*H266,2)</f>
        <v>0</v>
      </c>
      <c r="BL266" s="19" t="s">
        <v>148</v>
      </c>
      <c r="BM266" s="233" t="s">
        <v>763</v>
      </c>
    </row>
    <row r="267" s="2" customFormat="1">
      <c r="A267" s="41"/>
      <c r="B267" s="42"/>
      <c r="C267" s="43"/>
      <c r="D267" s="235" t="s">
        <v>150</v>
      </c>
      <c r="E267" s="43"/>
      <c r="F267" s="236" t="s">
        <v>764</v>
      </c>
      <c r="G267" s="43"/>
      <c r="H267" s="43"/>
      <c r="I267" s="140"/>
      <c r="J267" s="43"/>
      <c r="K267" s="43"/>
      <c r="L267" s="47"/>
      <c r="M267" s="292"/>
      <c r="N267" s="293"/>
      <c r="O267" s="294"/>
      <c r="P267" s="294"/>
      <c r="Q267" s="294"/>
      <c r="R267" s="294"/>
      <c r="S267" s="294"/>
      <c r="T267" s="295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150</v>
      </c>
      <c r="AU267" s="19" t="s">
        <v>90</v>
      </c>
    </row>
    <row r="268" s="2" customFormat="1" ht="6.96" customHeight="1">
      <c r="A268" s="41"/>
      <c r="B268" s="62"/>
      <c r="C268" s="63"/>
      <c r="D268" s="63"/>
      <c r="E268" s="63"/>
      <c r="F268" s="63"/>
      <c r="G268" s="63"/>
      <c r="H268" s="63"/>
      <c r="I268" s="170"/>
      <c r="J268" s="63"/>
      <c r="K268" s="63"/>
      <c r="L268" s="47"/>
      <c r="M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</row>
  </sheetData>
  <sheetProtection sheet="1" autoFilter="0" formatColumns="0" formatRows="0" objects="1" scenarios="1" spinCount="100000" saltValue="322RIBkBFYS8ZSIgP5z5SJ6IEu4by6084mA9GhifQIlvKAr4MWmIa4JEGvTffmnQYPTUGVBMGMMZgXWrWchOTw==" hashValue="0UyodpMFVFQbQKzlnW4uPRPUaG1+GDXPrRFp3IR2NmKMo4oFYUnOnXviwocobZVeqEIvk+3l4KSeVzjevzGJlg==" algorithmName="SHA-512" password="CC35"/>
  <autoFilter ref="C85:K26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</row>
    <row r="4" s="1" customFormat="1" ht="24.96" customHeight="1">
      <c r="B4" s="22"/>
      <c r="D4" s="136" t="s">
        <v>104</v>
      </c>
      <c r="I4" s="131"/>
      <c r="L4" s="22"/>
      <c r="M4" s="137" t="s">
        <v>10</v>
      </c>
      <c r="AT4" s="19" t="s">
        <v>4</v>
      </c>
    </row>
    <row r="5" s="1" customFormat="1" ht="6.96" customHeight="1">
      <c r="B5" s="22"/>
      <c r="I5" s="131"/>
      <c r="L5" s="22"/>
    </row>
    <row r="6" s="1" customFormat="1" ht="12" customHeight="1">
      <c r="B6" s="22"/>
      <c r="D6" s="138" t="s">
        <v>16</v>
      </c>
      <c r="I6" s="131"/>
      <c r="L6" s="22"/>
    </row>
    <row r="7" s="1" customFormat="1" ht="16.5" customHeight="1">
      <c r="B7" s="22"/>
      <c r="E7" s="139" t="str">
        <f>'Rekapitulace stavby'!K6</f>
        <v>Prodloužení kanalizačního řadu A5-2a v ul. K Veltrubům, Kolín-Sendražice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113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765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2. 10. 2019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ROUND(J85,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ROUND((SUM(BE85:BE204)),  2)</f>
        <v>0</v>
      </c>
      <c r="G33" s="41"/>
      <c r="H33" s="41"/>
      <c r="I33" s="159">
        <v>0.20999999999999999</v>
      </c>
      <c r="J33" s="158">
        <f>ROUND(((SUM(BE85:BE204))*I33),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ROUND((SUM(BF85:BF204)),  2)</f>
        <v>0</v>
      </c>
      <c r="G34" s="41"/>
      <c r="H34" s="41"/>
      <c r="I34" s="159">
        <v>0.14999999999999999</v>
      </c>
      <c r="J34" s="158">
        <f>ROUND(((SUM(BF85:BF204))*I34),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ROUND((SUM(BG85:BG204)),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ROUND((SUM(BH85:BH204)),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ROUND((SUM(BI85:BI204)),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115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Prodloužení kanalizačního řadu A5-2a v ul. K Veltrubům, Kolín-Sendražice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113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Rekonstrukce a prodloužení veřejného osvětlení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2. 10. 2019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nám.78, 280 02 Kolín</v>
      </c>
      <c r="G54" s="43"/>
      <c r="H54" s="43"/>
      <c r="I54" s="144" t="s">
        <v>38</v>
      </c>
      <c r="J54" s="39" t="str">
        <f>E21</f>
        <v xml:space="preserve">LK PROJEKT s.r.o. ul.28.října 933/11, Čelákovice 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116</v>
      </c>
      <c r="D57" s="176"/>
      <c r="E57" s="176"/>
      <c r="F57" s="176"/>
      <c r="G57" s="176"/>
      <c r="H57" s="176"/>
      <c r="I57" s="177"/>
      <c r="J57" s="178" t="s">
        <v>117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J85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118</v>
      </c>
    </row>
    <row r="60" s="9" customFormat="1" ht="24.96" customHeight="1">
      <c r="A60" s="9"/>
      <c r="B60" s="180"/>
      <c r="C60" s="181"/>
      <c r="D60" s="182" t="s">
        <v>119</v>
      </c>
      <c r="E60" s="183"/>
      <c r="F60" s="183"/>
      <c r="G60" s="183"/>
      <c r="H60" s="183"/>
      <c r="I60" s="184"/>
      <c r="J60" s="185">
        <f>J86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120</v>
      </c>
      <c r="E61" s="190"/>
      <c r="F61" s="190"/>
      <c r="G61" s="190"/>
      <c r="H61" s="190"/>
      <c r="I61" s="191"/>
      <c r="J61" s="192">
        <f>J87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124</v>
      </c>
      <c r="E62" s="190"/>
      <c r="F62" s="190"/>
      <c r="G62" s="190"/>
      <c r="H62" s="190"/>
      <c r="I62" s="191"/>
      <c r="J62" s="192">
        <f>J93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80"/>
      <c r="C63" s="181"/>
      <c r="D63" s="182" t="s">
        <v>766</v>
      </c>
      <c r="E63" s="183"/>
      <c r="F63" s="183"/>
      <c r="G63" s="183"/>
      <c r="H63" s="183"/>
      <c r="I63" s="184"/>
      <c r="J63" s="185">
        <f>J100</f>
        <v>0</v>
      </c>
      <c r="K63" s="181"/>
      <c r="L63" s="18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7"/>
      <c r="C64" s="188"/>
      <c r="D64" s="189" t="s">
        <v>767</v>
      </c>
      <c r="E64" s="190"/>
      <c r="F64" s="190"/>
      <c r="G64" s="190"/>
      <c r="H64" s="190"/>
      <c r="I64" s="191"/>
      <c r="J64" s="192">
        <f>J101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768</v>
      </c>
      <c r="E65" s="190"/>
      <c r="F65" s="190"/>
      <c r="G65" s="190"/>
      <c r="H65" s="190"/>
      <c r="I65" s="191"/>
      <c r="J65" s="192">
        <f>J159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140"/>
      <c r="J66" s="43"/>
      <c r="K66" s="43"/>
      <c r="L66" s="1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173"/>
      <c r="J71" s="65"/>
      <c r="K71" s="65"/>
      <c r="L71" s="1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126</v>
      </c>
      <c r="D72" s="43"/>
      <c r="E72" s="43"/>
      <c r="F72" s="43"/>
      <c r="G72" s="43"/>
      <c r="H72" s="43"/>
      <c r="I72" s="140"/>
      <c r="J72" s="43"/>
      <c r="K72" s="43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4" t="str">
        <f>E7</f>
        <v>Prodloužení kanalizačního řadu A5-2a v ul. K Veltrubům, Kolín-Sendražice</v>
      </c>
      <c r="F75" s="34"/>
      <c r="G75" s="34"/>
      <c r="H75" s="34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113</v>
      </c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03 - Rekonstrukce a prodloužení veřejného osvětlení</v>
      </c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22</v>
      </c>
      <c r="D79" s="43"/>
      <c r="E79" s="43"/>
      <c r="F79" s="29" t="str">
        <f>F12</f>
        <v>Kolín</v>
      </c>
      <c r="G79" s="43"/>
      <c r="H79" s="43"/>
      <c r="I79" s="144" t="s">
        <v>24</v>
      </c>
      <c r="J79" s="75" t="str">
        <f>IF(J12="","",J12)</f>
        <v>2. 10. 2019</v>
      </c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40"/>
      <c r="J80" s="43"/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3.05" customHeight="1">
      <c r="A81" s="41"/>
      <c r="B81" s="42"/>
      <c r="C81" s="34" t="s">
        <v>30</v>
      </c>
      <c r="D81" s="43"/>
      <c r="E81" s="43"/>
      <c r="F81" s="29" t="str">
        <f>E15</f>
        <v>Město Kolín, Karlovo nám.78, 280 02 Kolín</v>
      </c>
      <c r="G81" s="43"/>
      <c r="H81" s="43"/>
      <c r="I81" s="144" t="s">
        <v>38</v>
      </c>
      <c r="J81" s="39" t="str">
        <f>E21</f>
        <v xml:space="preserve">LK PROJEKT s.r.o. ul.28.října 933/11, Čelákovice </v>
      </c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36</v>
      </c>
      <c r="D82" s="43"/>
      <c r="E82" s="43"/>
      <c r="F82" s="29" t="str">
        <f>IF(E18="","",E18)</f>
        <v>Vyplň údaj</v>
      </c>
      <c r="G82" s="43"/>
      <c r="H82" s="43"/>
      <c r="I82" s="144" t="s">
        <v>42</v>
      </c>
      <c r="J82" s="39" t="str">
        <f>E24</f>
        <v xml:space="preserve"> 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140"/>
      <c r="J83" s="43"/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94"/>
      <c r="B84" s="195"/>
      <c r="C84" s="196" t="s">
        <v>127</v>
      </c>
      <c r="D84" s="197" t="s">
        <v>65</v>
      </c>
      <c r="E84" s="197" t="s">
        <v>61</v>
      </c>
      <c r="F84" s="197" t="s">
        <v>62</v>
      </c>
      <c r="G84" s="197" t="s">
        <v>128</v>
      </c>
      <c r="H84" s="197" t="s">
        <v>129</v>
      </c>
      <c r="I84" s="198" t="s">
        <v>130</v>
      </c>
      <c r="J84" s="197" t="s">
        <v>117</v>
      </c>
      <c r="K84" s="199" t="s">
        <v>131</v>
      </c>
      <c r="L84" s="200"/>
      <c r="M84" s="95" t="s">
        <v>35</v>
      </c>
      <c r="N84" s="96" t="s">
        <v>50</v>
      </c>
      <c r="O84" s="96" t="s">
        <v>132</v>
      </c>
      <c r="P84" s="96" t="s">
        <v>133</v>
      </c>
      <c r="Q84" s="96" t="s">
        <v>134</v>
      </c>
      <c r="R84" s="96" t="s">
        <v>135</v>
      </c>
      <c r="S84" s="96" t="s">
        <v>136</v>
      </c>
      <c r="T84" s="97" t="s">
        <v>137</v>
      </c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</row>
    <row r="85" s="2" customFormat="1" ht="22.8" customHeight="1">
      <c r="A85" s="41"/>
      <c r="B85" s="42"/>
      <c r="C85" s="102" t="s">
        <v>138</v>
      </c>
      <c r="D85" s="43"/>
      <c r="E85" s="43"/>
      <c r="F85" s="43"/>
      <c r="G85" s="43"/>
      <c r="H85" s="43"/>
      <c r="I85" s="140"/>
      <c r="J85" s="201">
        <f>BK85</f>
        <v>0</v>
      </c>
      <c r="K85" s="43"/>
      <c r="L85" s="47"/>
      <c r="M85" s="98"/>
      <c r="N85" s="202"/>
      <c r="O85" s="99"/>
      <c r="P85" s="203">
        <f>P86+P100</f>
        <v>0</v>
      </c>
      <c r="Q85" s="99"/>
      <c r="R85" s="203">
        <f>R86+R100</f>
        <v>98.806937340000005</v>
      </c>
      <c r="S85" s="99"/>
      <c r="T85" s="204">
        <f>T86+T100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79</v>
      </c>
      <c r="AU85" s="19" t="s">
        <v>118</v>
      </c>
      <c r="BK85" s="205">
        <f>BK86+BK100</f>
        <v>0</v>
      </c>
    </row>
    <row r="86" s="12" customFormat="1" ht="25.92" customHeight="1">
      <c r="A86" s="12"/>
      <c r="B86" s="206"/>
      <c r="C86" s="207"/>
      <c r="D86" s="208" t="s">
        <v>79</v>
      </c>
      <c r="E86" s="209" t="s">
        <v>139</v>
      </c>
      <c r="F86" s="209" t="s">
        <v>140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P87+P93</f>
        <v>0</v>
      </c>
      <c r="Q86" s="214"/>
      <c r="R86" s="215">
        <f>R87+R93</f>
        <v>0</v>
      </c>
      <c r="S86" s="214"/>
      <c r="T86" s="216">
        <f>T87+T93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7" t="s">
        <v>88</v>
      </c>
      <c r="AT86" s="218" t="s">
        <v>79</v>
      </c>
      <c r="AU86" s="218" t="s">
        <v>80</v>
      </c>
      <c r="AY86" s="217" t="s">
        <v>141</v>
      </c>
      <c r="BK86" s="219">
        <f>BK87+BK93</f>
        <v>0</v>
      </c>
    </row>
    <row r="87" s="12" customFormat="1" ht="22.8" customHeight="1">
      <c r="A87" s="12"/>
      <c r="B87" s="206"/>
      <c r="C87" s="207"/>
      <c r="D87" s="208" t="s">
        <v>79</v>
      </c>
      <c r="E87" s="220" t="s">
        <v>88</v>
      </c>
      <c r="F87" s="220" t="s">
        <v>142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SUM(P88:P92)</f>
        <v>0</v>
      </c>
      <c r="Q87" s="214"/>
      <c r="R87" s="215">
        <f>SUM(R88:R92)</f>
        <v>0</v>
      </c>
      <c r="S87" s="214"/>
      <c r="T87" s="216">
        <f>SUM(T88:T92)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88</v>
      </c>
      <c r="AT87" s="218" t="s">
        <v>79</v>
      </c>
      <c r="AU87" s="218" t="s">
        <v>88</v>
      </c>
      <c r="AY87" s="217" t="s">
        <v>141</v>
      </c>
      <c r="BK87" s="219">
        <f>SUM(BK88:BK92)</f>
        <v>0</v>
      </c>
    </row>
    <row r="88" s="2" customFormat="1" ht="24" customHeight="1">
      <c r="A88" s="41"/>
      <c r="B88" s="42"/>
      <c r="C88" s="222" t="s">
        <v>88</v>
      </c>
      <c r="D88" s="222" t="s">
        <v>143</v>
      </c>
      <c r="E88" s="223" t="s">
        <v>769</v>
      </c>
      <c r="F88" s="224" t="s">
        <v>770</v>
      </c>
      <c r="G88" s="225" t="s">
        <v>216</v>
      </c>
      <c r="H88" s="226">
        <v>0.40000000000000002</v>
      </c>
      <c r="I88" s="227"/>
      <c r="J88" s="228">
        <f>ROUND(I88*H88,2)</f>
        <v>0</v>
      </c>
      <c r="K88" s="224" t="s">
        <v>147</v>
      </c>
      <c r="L88" s="47"/>
      <c r="M88" s="229" t="s">
        <v>35</v>
      </c>
      <c r="N88" s="230" t="s">
        <v>51</v>
      </c>
      <c r="O88" s="8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33" t="s">
        <v>148</v>
      </c>
      <c r="AT88" s="233" t="s">
        <v>143</v>
      </c>
      <c r="AU88" s="233" t="s">
        <v>90</v>
      </c>
      <c r="AY88" s="19" t="s">
        <v>141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88</v>
      </c>
      <c r="BK88" s="234">
        <f>ROUND(I88*H88,2)</f>
        <v>0</v>
      </c>
      <c r="BL88" s="19" t="s">
        <v>148</v>
      </c>
      <c r="BM88" s="233" t="s">
        <v>771</v>
      </c>
    </row>
    <row r="89" s="2" customFormat="1">
      <c r="A89" s="41"/>
      <c r="B89" s="42"/>
      <c r="C89" s="43"/>
      <c r="D89" s="235" t="s">
        <v>150</v>
      </c>
      <c r="E89" s="43"/>
      <c r="F89" s="236" t="s">
        <v>772</v>
      </c>
      <c r="G89" s="43"/>
      <c r="H89" s="43"/>
      <c r="I89" s="140"/>
      <c r="J89" s="43"/>
      <c r="K89" s="43"/>
      <c r="L89" s="47"/>
      <c r="M89" s="237"/>
      <c r="N89" s="238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150</v>
      </c>
      <c r="AU89" s="19" t="s">
        <v>90</v>
      </c>
    </row>
    <row r="90" s="13" customFormat="1">
      <c r="A90" s="13"/>
      <c r="B90" s="239"/>
      <c r="C90" s="240"/>
      <c r="D90" s="235" t="s">
        <v>152</v>
      </c>
      <c r="E90" s="241" t="s">
        <v>35</v>
      </c>
      <c r="F90" s="242" t="s">
        <v>773</v>
      </c>
      <c r="G90" s="240"/>
      <c r="H90" s="241" t="s">
        <v>35</v>
      </c>
      <c r="I90" s="243"/>
      <c r="J90" s="240"/>
      <c r="K90" s="240"/>
      <c r="L90" s="244"/>
      <c r="M90" s="245"/>
      <c r="N90" s="246"/>
      <c r="O90" s="246"/>
      <c r="P90" s="246"/>
      <c r="Q90" s="246"/>
      <c r="R90" s="246"/>
      <c r="S90" s="246"/>
      <c r="T90" s="24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8" t="s">
        <v>152</v>
      </c>
      <c r="AU90" s="248" t="s">
        <v>90</v>
      </c>
      <c r="AV90" s="13" t="s">
        <v>88</v>
      </c>
      <c r="AW90" s="13" t="s">
        <v>41</v>
      </c>
      <c r="AX90" s="13" t="s">
        <v>80</v>
      </c>
      <c r="AY90" s="248" t="s">
        <v>141</v>
      </c>
    </row>
    <row r="91" s="13" customFormat="1">
      <c r="A91" s="13"/>
      <c r="B91" s="239"/>
      <c r="C91" s="240"/>
      <c r="D91" s="235" t="s">
        <v>152</v>
      </c>
      <c r="E91" s="241" t="s">
        <v>35</v>
      </c>
      <c r="F91" s="242" t="s">
        <v>774</v>
      </c>
      <c r="G91" s="240"/>
      <c r="H91" s="241" t="s">
        <v>35</v>
      </c>
      <c r="I91" s="243"/>
      <c r="J91" s="240"/>
      <c r="K91" s="240"/>
      <c r="L91" s="244"/>
      <c r="M91" s="245"/>
      <c r="N91" s="246"/>
      <c r="O91" s="246"/>
      <c r="P91" s="246"/>
      <c r="Q91" s="246"/>
      <c r="R91" s="246"/>
      <c r="S91" s="246"/>
      <c r="T91" s="24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8" t="s">
        <v>152</v>
      </c>
      <c r="AU91" s="248" t="s">
        <v>90</v>
      </c>
      <c r="AV91" s="13" t="s">
        <v>88</v>
      </c>
      <c r="AW91" s="13" t="s">
        <v>41</v>
      </c>
      <c r="AX91" s="13" t="s">
        <v>80</v>
      </c>
      <c r="AY91" s="248" t="s">
        <v>141</v>
      </c>
    </row>
    <row r="92" s="14" customFormat="1">
      <c r="A92" s="14"/>
      <c r="B92" s="249"/>
      <c r="C92" s="250"/>
      <c r="D92" s="235" t="s">
        <v>152</v>
      </c>
      <c r="E92" s="251" t="s">
        <v>35</v>
      </c>
      <c r="F92" s="252" t="s">
        <v>775</v>
      </c>
      <c r="G92" s="250"/>
      <c r="H92" s="253">
        <v>0.40000000000000002</v>
      </c>
      <c r="I92" s="254"/>
      <c r="J92" s="250"/>
      <c r="K92" s="250"/>
      <c r="L92" s="255"/>
      <c r="M92" s="256"/>
      <c r="N92" s="257"/>
      <c r="O92" s="257"/>
      <c r="P92" s="257"/>
      <c r="Q92" s="257"/>
      <c r="R92" s="257"/>
      <c r="S92" s="257"/>
      <c r="T92" s="25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9" t="s">
        <v>152</v>
      </c>
      <c r="AU92" s="259" t="s">
        <v>90</v>
      </c>
      <c r="AV92" s="14" t="s">
        <v>90</v>
      </c>
      <c r="AW92" s="14" t="s">
        <v>41</v>
      </c>
      <c r="AX92" s="14" t="s">
        <v>88</v>
      </c>
      <c r="AY92" s="259" t="s">
        <v>141</v>
      </c>
    </row>
    <row r="93" s="12" customFormat="1" ht="22.8" customHeight="1">
      <c r="A93" s="12"/>
      <c r="B93" s="206"/>
      <c r="C93" s="207"/>
      <c r="D93" s="208" t="s">
        <v>79</v>
      </c>
      <c r="E93" s="220" t="s">
        <v>555</v>
      </c>
      <c r="F93" s="220" t="s">
        <v>556</v>
      </c>
      <c r="G93" s="207"/>
      <c r="H93" s="207"/>
      <c r="I93" s="210"/>
      <c r="J93" s="221">
        <f>BK93</f>
        <v>0</v>
      </c>
      <c r="K93" s="207"/>
      <c r="L93" s="212"/>
      <c r="M93" s="213"/>
      <c r="N93" s="214"/>
      <c r="O93" s="214"/>
      <c r="P93" s="215">
        <f>SUM(P94:P99)</f>
        <v>0</v>
      </c>
      <c r="Q93" s="214"/>
      <c r="R93" s="215">
        <f>SUM(R94:R99)</f>
        <v>0</v>
      </c>
      <c r="S93" s="214"/>
      <c r="T93" s="216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7" t="s">
        <v>88</v>
      </c>
      <c r="AT93" s="218" t="s">
        <v>79</v>
      </c>
      <c r="AU93" s="218" t="s">
        <v>88</v>
      </c>
      <c r="AY93" s="217" t="s">
        <v>141</v>
      </c>
      <c r="BK93" s="219">
        <f>SUM(BK94:BK99)</f>
        <v>0</v>
      </c>
    </row>
    <row r="94" s="2" customFormat="1" ht="24" customHeight="1">
      <c r="A94" s="41"/>
      <c r="B94" s="42"/>
      <c r="C94" s="222" t="s">
        <v>90</v>
      </c>
      <c r="D94" s="222" t="s">
        <v>143</v>
      </c>
      <c r="E94" s="223" t="s">
        <v>776</v>
      </c>
      <c r="F94" s="224" t="s">
        <v>571</v>
      </c>
      <c r="G94" s="225" t="s">
        <v>301</v>
      </c>
      <c r="H94" s="226">
        <v>0.88</v>
      </c>
      <c r="I94" s="227"/>
      <c r="J94" s="228">
        <f>ROUND(I94*H94,2)</f>
        <v>0</v>
      </c>
      <c r="K94" s="224" t="s">
        <v>147</v>
      </c>
      <c r="L94" s="47"/>
      <c r="M94" s="229" t="s">
        <v>35</v>
      </c>
      <c r="N94" s="230" t="s">
        <v>51</v>
      </c>
      <c r="O94" s="87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33" t="s">
        <v>148</v>
      </c>
      <c r="AT94" s="233" t="s">
        <v>143</v>
      </c>
      <c r="AU94" s="233" t="s">
        <v>90</v>
      </c>
      <c r="AY94" s="19" t="s">
        <v>141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9" t="s">
        <v>88</v>
      </c>
      <c r="BK94" s="234">
        <f>ROUND(I94*H94,2)</f>
        <v>0</v>
      </c>
      <c r="BL94" s="19" t="s">
        <v>148</v>
      </c>
      <c r="BM94" s="233" t="s">
        <v>777</v>
      </c>
    </row>
    <row r="95" s="2" customFormat="1">
      <c r="A95" s="41"/>
      <c r="B95" s="42"/>
      <c r="C95" s="43"/>
      <c r="D95" s="235" t="s">
        <v>150</v>
      </c>
      <c r="E95" s="43"/>
      <c r="F95" s="236" t="s">
        <v>778</v>
      </c>
      <c r="G95" s="43"/>
      <c r="H95" s="43"/>
      <c r="I95" s="140"/>
      <c r="J95" s="43"/>
      <c r="K95" s="43"/>
      <c r="L95" s="47"/>
      <c r="M95" s="237"/>
      <c r="N95" s="238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150</v>
      </c>
      <c r="AU95" s="19" t="s">
        <v>90</v>
      </c>
    </row>
    <row r="96" s="13" customFormat="1">
      <c r="A96" s="13"/>
      <c r="B96" s="239"/>
      <c r="C96" s="240"/>
      <c r="D96" s="235" t="s">
        <v>152</v>
      </c>
      <c r="E96" s="241" t="s">
        <v>35</v>
      </c>
      <c r="F96" s="242" t="s">
        <v>773</v>
      </c>
      <c r="G96" s="240"/>
      <c r="H96" s="241" t="s">
        <v>35</v>
      </c>
      <c r="I96" s="243"/>
      <c r="J96" s="240"/>
      <c r="K96" s="240"/>
      <c r="L96" s="244"/>
      <c r="M96" s="245"/>
      <c r="N96" s="246"/>
      <c r="O96" s="246"/>
      <c r="P96" s="246"/>
      <c r="Q96" s="246"/>
      <c r="R96" s="246"/>
      <c r="S96" s="246"/>
      <c r="T96" s="24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8" t="s">
        <v>152</v>
      </c>
      <c r="AU96" s="248" t="s">
        <v>90</v>
      </c>
      <c r="AV96" s="13" t="s">
        <v>88</v>
      </c>
      <c r="AW96" s="13" t="s">
        <v>41</v>
      </c>
      <c r="AX96" s="13" t="s">
        <v>80</v>
      </c>
      <c r="AY96" s="248" t="s">
        <v>141</v>
      </c>
    </row>
    <row r="97" s="13" customFormat="1">
      <c r="A97" s="13"/>
      <c r="B97" s="239"/>
      <c r="C97" s="240"/>
      <c r="D97" s="235" t="s">
        <v>152</v>
      </c>
      <c r="E97" s="241" t="s">
        <v>35</v>
      </c>
      <c r="F97" s="242" t="s">
        <v>779</v>
      </c>
      <c r="G97" s="240"/>
      <c r="H97" s="241" t="s">
        <v>35</v>
      </c>
      <c r="I97" s="243"/>
      <c r="J97" s="240"/>
      <c r="K97" s="240"/>
      <c r="L97" s="244"/>
      <c r="M97" s="245"/>
      <c r="N97" s="246"/>
      <c r="O97" s="246"/>
      <c r="P97" s="246"/>
      <c r="Q97" s="246"/>
      <c r="R97" s="246"/>
      <c r="S97" s="246"/>
      <c r="T97" s="24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8" t="s">
        <v>152</v>
      </c>
      <c r="AU97" s="248" t="s">
        <v>90</v>
      </c>
      <c r="AV97" s="13" t="s">
        <v>88</v>
      </c>
      <c r="AW97" s="13" t="s">
        <v>41</v>
      </c>
      <c r="AX97" s="13" t="s">
        <v>80</v>
      </c>
      <c r="AY97" s="248" t="s">
        <v>141</v>
      </c>
    </row>
    <row r="98" s="13" customFormat="1">
      <c r="A98" s="13"/>
      <c r="B98" s="239"/>
      <c r="C98" s="240"/>
      <c r="D98" s="235" t="s">
        <v>152</v>
      </c>
      <c r="E98" s="241" t="s">
        <v>35</v>
      </c>
      <c r="F98" s="242" t="s">
        <v>774</v>
      </c>
      <c r="G98" s="240"/>
      <c r="H98" s="241" t="s">
        <v>35</v>
      </c>
      <c r="I98" s="243"/>
      <c r="J98" s="240"/>
      <c r="K98" s="240"/>
      <c r="L98" s="244"/>
      <c r="M98" s="245"/>
      <c r="N98" s="246"/>
      <c r="O98" s="246"/>
      <c r="P98" s="246"/>
      <c r="Q98" s="246"/>
      <c r="R98" s="246"/>
      <c r="S98" s="246"/>
      <c r="T98" s="24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8" t="s">
        <v>152</v>
      </c>
      <c r="AU98" s="248" t="s">
        <v>90</v>
      </c>
      <c r="AV98" s="13" t="s">
        <v>88</v>
      </c>
      <c r="AW98" s="13" t="s">
        <v>41</v>
      </c>
      <c r="AX98" s="13" t="s">
        <v>80</v>
      </c>
      <c r="AY98" s="248" t="s">
        <v>141</v>
      </c>
    </row>
    <row r="99" s="14" customFormat="1">
      <c r="A99" s="14"/>
      <c r="B99" s="249"/>
      <c r="C99" s="250"/>
      <c r="D99" s="235" t="s">
        <v>152</v>
      </c>
      <c r="E99" s="251" t="s">
        <v>35</v>
      </c>
      <c r="F99" s="252" t="s">
        <v>780</v>
      </c>
      <c r="G99" s="250"/>
      <c r="H99" s="253">
        <v>0.88</v>
      </c>
      <c r="I99" s="254"/>
      <c r="J99" s="250"/>
      <c r="K99" s="250"/>
      <c r="L99" s="255"/>
      <c r="M99" s="256"/>
      <c r="N99" s="257"/>
      <c r="O99" s="257"/>
      <c r="P99" s="257"/>
      <c r="Q99" s="257"/>
      <c r="R99" s="257"/>
      <c r="S99" s="257"/>
      <c r="T99" s="25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9" t="s">
        <v>152</v>
      </c>
      <c r="AU99" s="259" t="s">
        <v>90</v>
      </c>
      <c r="AV99" s="14" t="s">
        <v>90</v>
      </c>
      <c r="AW99" s="14" t="s">
        <v>41</v>
      </c>
      <c r="AX99" s="14" t="s">
        <v>88</v>
      </c>
      <c r="AY99" s="259" t="s">
        <v>141</v>
      </c>
    </row>
    <row r="100" s="12" customFormat="1" ht="25.92" customHeight="1">
      <c r="A100" s="12"/>
      <c r="B100" s="206"/>
      <c r="C100" s="207"/>
      <c r="D100" s="208" t="s">
        <v>79</v>
      </c>
      <c r="E100" s="209" t="s">
        <v>337</v>
      </c>
      <c r="F100" s="209" t="s">
        <v>781</v>
      </c>
      <c r="G100" s="207"/>
      <c r="H100" s="207"/>
      <c r="I100" s="210"/>
      <c r="J100" s="211">
        <f>BK100</f>
        <v>0</v>
      </c>
      <c r="K100" s="207"/>
      <c r="L100" s="212"/>
      <c r="M100" s="213"/>
      <c r="N100" s="214"/>
      <c r="O100" s="214"/>
      <c r="P100" s="215">
        <f>P101+P159</f>
        <v>0</v>
      </c>
      <c r="Q100" s="214"/>
      <c r="R100" s="215">
        <f>R101+R159</f>
        <v>98.806937340000005</v>
      </c>
      <c r="S100" s="214"/>
      <c r="T100" s="216">
        <f>T101+T159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7" t="s">
        <v>159</v>
      </c>
      <c r="AT100" s="218" t="s">
        <v>79</v>
      </c>
      <c r="AU100" s="218" t="s">
        <v>80</v>
      </c>
      <c r="AY100" s="217" t="s">
        <v>141</v>
      </c>
      <c r="BK100" s="219">
        <f>BK101+BK159</f>
        <v>0</v>
      </c>
    </row>
    <row r="101" s="12" customFormat="1" ht="22.8" customHeight="1">
      <c r="A101" s="12"/>
      <c r="B101" s="206"/>
      <c r="C101" s="207"/>
      <c r="D101" s="208" t="s">
        <v>79</v>
      </c>
      <c r="E101" s="220" t="s">
        <v>782</v>
      </c>
      <c r="F101" s="220" t="s">
        <v>783</v>
      </c>
      <c r="G101" s="207"/>
      <c r="H101" s="207"/>
      <c r="I101" s="210"/>
      <c r="J101" s="221">
        <f>BK101</f>
        <v>0</v>
      </c>
      <c r="K101" s="207"/>
      <c r="L101" s="212"/>
      <c r="M101" s="213"/>
      <c r="N101" s="214"/>
      <c r="O101" s="214"/>
      <c r="P101" s="215">
        <f>SUM(P102:P158)</f>
        <v>0</v>
      </c>
      <c r="Q101" s="214"/>
      <c r="R101" s="215">
        <f>SUM(R102:R158)</f>
        <v>7.6239949999999999</v>
      </c>
      <c r="S101" s="214"/>
      <c r="T101" s="216">
        <f>SUM(T102:T158)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7" t="s">
        <v>159</v>
      </c>
      <c r="AT101" s="218" t="s">
        <v>79</v>
      </c>
      <c r="AU101" s="218" t="s">
        <v>88</v>
      </c>
      <c r="AY101" s="217" t="s">
        <v>141</v>
      </c>
      <c r="BK101" s="219">
        <f>SUM(BK102:BK158)</f>
        <v>0</v>
      </c>
    </row>
    <row r="102" s="2" customFormat="1" ht="16.5" customHeight="1">
      <c r="A102" s="41"/>
      <c r="B102" s="42"/>
      <c r="C102" s="222" t="s">
        <v>159</v>
      </c>
      <c r="D102" s="222" t="s">
        <v>143</v>
      </c>
      <c r="E102" s="223" t="s">
        <v>784</v>
      </c>
      <c r="F102" s="224" t="s">
        <v>785</v>
      </c>
      <c r="G102" s="225" t="s">
        <v>365</v>
      </c>
      <c r="H102" s="226">
        <v>15</v>
      </c>
      <c r="I102" s="227"/>
      <c r="J102" s="228">
        <f>ROUND(I102*H102,2)</f>
        <v>0</v>
      </c>
      <c r="K102" s="224" t="s">
        <v>147</v>
      </c>
      <c r="L102" s="47"/>
      <c r="M102" s="229" t="s">
        <v>35</v>
      </c>
      <c r="N102" s="230" t="s">
        <v>51</v>
      </c>
      <c r="O102" s="87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33" t="s">
        <v>557</v>
      </c>
      <c r="AT102" s="233" t="s">
        <v>143</v>
      </c>
      <c r="AU102" s="233" t="s">
        <v>90</v>
      </c>
      <c r="AY102" s="19" t="s">
        <v>141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9" t="s">
        <v>88</v>
      </c>
      <c r="BK102" s="234">
        <f>ROUND(I102*H102,2)</f>
        <v>0</v>
      </c>
      <c r="BL102" s="19" t="s">
        <v>557</v>
      </c>
      <c r="BM102" s="233" t="s">
        <v>786</v>
      </c>
    </row>
    <row r="103" s="13" customFormat="1">
      <c r="A103" s="13"/>
      <c r="B103" s="239"/>
      <c r="C103" s="240"/>
      <c r="D103" s="235" t="s">
        <v>152</v>
      </c>
      <c r="E103" s="241" t="s">
        <v>35</v>
      </c>
      <c r="F103" s="242" t="s">
        <v>773</v>
      </c>
      <c r="G103" s="240"/>
      <c r="H103" s="241" t="s">
        <v>35</v>
      </c>
      <c r="I103" s="243"/>
      <c r="J103" s="240"/>
      <c r="K103" s="240"/>
      <c r="L103" s="244"/>
      <c r="M103" s="245"/>
      <c r="N103" s="246"/>
      <c r="O103" s="246"/>
      <c r="P103" s="246"/>
      <c r="Q103" s="246"/>
      <c r="R103" s="246"/>
      <c r="S103" s="246"/>
      <c r="T103" s="24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8" t="s">
        <v>152</v>
      </c>
      <c r="AU103" s="248" t="s">
        <v>90</v>
      </c>
      <c r="AV103" s="13" t="s">
        <v>88</v>
      </c>
      <c r="AW103" s="13" t="s">
        <v>41</v>
      </c>
      <c r="AX103" s="13" t="s">
        <v>80</v>
      </c>
      <c r="AY103" s="248" t="s">
        <v>141</v>
      </c>
    </row>
    <row r="104" s="14" customFormat="1">
      <c r="A104" s="14"/>
      <c r="B104" s="249"/>
      <c r="C104" s="250"/>
      <c r="D104" s="235" t="s">
        <v>152</v>
      </c>
      <c r="E104" s="251" t="s">
        <v>35</v>
      </c>
      <c r="F104" s="252" t="s">
        <v>8</v>
      </c>
      <c r="G104" s="250"/>
      <c r="H104" s="253">
        <v>15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152</v>
      </c>
      <c r="AU104" s="259" t="s">
        <v>90</v>
      </c>
      <c r="AV104" s="14" t="s">
        <v>90</v>
      </c>
      <c r="AW104" s="14" t="s">
        <v>41</v>
      </c>
      <c r="AX104" s="14" t="s">
        <v>88</v>
      </c>
      <c r="AY104" s="259" t="s">
        <v>141</v>
      </c>
    </row>
    <row r="105" s="2" customFormat="1" ht="16.5" customHeight="1">
      <c r="A105" s="41"/>
      <c r="B105" s="42"/>
      <c r="C105" s="222" t="s">
        <v>148</v>
      </c>
      <c r="D105" s="222" t="s">
        <v>143</v>
      </c>
      <c r="E105" s="223" t="s">
        <v>787</v>
      </c>
      <c r="F105" s="224" t="s">
        <v>788</v>
      </c>
      <c r="G105" s="225" t="s">
        <v>365</v>
      </c>
      <c r="H105" s="226">
        <v>14</v>
      </c>
      <c r="I105" s="227"/>
      <c r="J105" s="228">
        <f>ROUND(I105*H105,2)</f>
        <v>0</v>
      </c>
      <c r="K105" s="224" t="s">
        <v>147</v>
      </c>
      <c r="L105" s="47"/>
      <c r="M105" s="229" t="s">
        <v>35</v>
      </c>
      <c r="N105" s="230" t="s">
        <v>51</v>
      </c>
      <c r="O105" s="87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33" t="s">
        <v>557</v>
      </c>
      <c r="AT105" s="233" t="s">
        <v>143</v>
      </c>
      <c r="AU105" s="233" t="s">
        <v>90</v>
      </c>
      <c r="AY105" s="19" t="s">
        <v>141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88</v>
      </c>
      <c r="BK105" s="234">
        <f>ROUND(I105*H105,2)</f>
        <v>0</v>
      </c>
      <c r="BL105" s="19" t="s">
        <v>557</v>
      </c>
      <c r="BM105" s="233" t="s">
        <v>789</v>
      </c>
    </row>
    <row r="106" s="13" customFormat="1">
      <c r="A106" s="13"/>
      <c r="B106" s="239"/>
      <c r="C106" s="240"/>
      <c r="D106" s="235" t="s">
        <v>152</v>
      </c>
      <c r="E106" s="241" t="s">
        <v>35</v>
      </c>
      <c r="F106" s="242" t="s">
        <v>773</v>
      </c>
      <c r="G106" s="240"/>
      <c r="H106" s="241" t="s">
        <v>35</v>
      </c>
      <c r="I106" s="243"/>
      <c r="J106" s="240"/>
      <c r="K106" s="240"/>
      <c r="L106" s="244"/>
      <c r="M106" s="245"/>
      <c r="N106" s="246"/>
      <c r="O106" s="246"/>
      <c r="P106" s="246"/>
      <c r="Q106" s="246"/>
      <c r="R106" s="246"/>
      <c r="S106" s="246"/>
      <c r="T106" s="24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8" t="s">
        <v>152</v>
      </c>
      <c r="AU106" s="248" t="s">
        <v>90</v>
      </c>
      <c r="AV106" s="13" t="s">
        <v>88</v>
      </c>
      <c r="AW106" s="13" t="s">
        <v>41</v>
      </c>
      <c r="AX106" s="13" t="s">
        <v>80</v>
      </c>
      <c r="AY106" s="248" t="s">
        <v>141</v>
      </c>
    </row>
    <row r="107" s="14" customFormat="1">
      <c r="A107" s="14"/>
      <c r="B107" s="249"/>
      <c r="C107" s="250"/>
      <c r="D107" s="235" t="s">
        <v>152</v>
      </c>
      <c r="E107" s="251" t="s">
        <v>35</v>
      </c>
      <c r="F107" s="252" t="s">
        <v>255</v>
      </c>
      <c r="G107" s="250"/>
      <c r="H107" s="253">
        <v>14</v>
      </c>
      <c r="I107" s="254"/>
      <c r="J107" s="250"/>
      <c r="K107" s="250"/>
      <c r="L107" s="255"/>
      <c r="M107" s="256"/>
      <c r="N107" s="257"/>
      <c r="O107" s="257"/>
      <c r="P107" s="257"/>
      <c r="Q107" s="257"/>
      <c r="R107" s="257"/>
      <c r="S107" s="257"/>
      <c r="T107" s="25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9" t="s">
        <v>152</v>
      </c>
      <c r="AU107" s="259" t="s">
        <v>90</v>
      </c>
      <c r="AV107" s="14" t="s">
        <v>90</v>
      </c>
      <c r="AW107" s="14" t="s">
        <v>41</v>
      </c>
      <c r="AX107" s="14" t="s">
        <v>88</v>
      </c>
      <c r="AY107" s="259" t="s">
        <v>141</v>
      </c>
    </row>
    <row r="108" s="2" customFormat="1" ht="16.5" customHeight="1">
      <c r="A108" s="41"/>
      <c r="B108" s="42"/>
      <c r="C108" s="282" t="s">
        <v>176</v>
      </c>
      <c r="D108" s="282" t="s">
        <v>337</v>
      </c>
      <c r="E108" s="283" t="s">
        <v>790</v>
      </c>
      <c r="F108" s="284" t="s">
        <v>791</v>
      </c>
      <c r="G108" s="285" t="s">
        <v>365</v>
      </c>
      <c r="H108" s="286">
        <v>14</v>
      </c>
      <c r="I108" s="287"/>
      <c r="J108" s="288">
        <f>ROUND(I108*H108,2)</f>
        <v>0</v>
      </c>
      <c r="K108" s="284" t="s">
        <v>147</v>
      </c>
      <c r="L108" s="289"/>
      <c r="M108" s="290" t="s">
        <v>35</v>
      </c>
      <c r="N108" s="291" t="s">
        <v>51</v>
      </c>
      <c r="O108" s="87"/>
      <c r="P108" s="231">
        <f>O108*H108</f>
        <v>0</v>
      </c>
      <c r="Q108" s="231">
        <v>0.00017000000000000001</v>
      </c>
      <c r="R108" s="231">
        <f>Q108*H108</f>
        <v>0.0023800000000000002</v>
      </c>
      <c r="S108" s="231">
        <v>0</v>
      </c>
      <c r="T108" s="232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33" t="s">
        <v>792</v>
      </c>
      <c r="AT108" s="233" t="s">
        <v>337</v>
      </c>
      <c r="AU108" s="233" t="s">
        <v>90</v>
      </c>
      <c r="AY108" s="19" t="s">
        <v>141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88</v>
      </c>
      <c r="BK108" s="234">
        <f>ROUND(I108*H108,2)</f>
        <v>0</v>
      </c>
      <c r="BL108" s="19" t="s">
        <v>792</v>
      </c>
      <c r="BM108" s="233" t="s">
        <v>793</v>
      </c>
    </row>
    <row r="109" s="2" customFormat="1" ht="16.5" customHeight="1">
      <c r="A109" s="41"/>
      <c r="B109" s="42"/>
      <c r="C109" s="222" t="s">
        <v>183</v>
      </c>
      <c r="D109" s="222" t="s">
        <v>143</v>
      </c>
      <c r="E109" s="223" t="s">
        <v>794</v>
      </c>
      <c r="F109" s="224" t="s">
        <v>795</v>
      </c>
      <c r="G109" s="225" t="s">
        <v>365</v>
      </c>
      <c r="H109" s="226">
        <v>14</v>
      </c>
      <c r="I109" s="227"/>
      <c r="J109" s="228">
        <f>ROUND(I109*H109,2)</f>
        <v>0</v>
      </c>
      <c r="K109" s="224" t="s">
        <v>147</v>
      </c>
      <c r="L109" s="47"/>
      <c r="M109" s="229" t="s">
        <v>35</v>
      </c>
      <c r="N109" s="230" t="s">
        <v>51</v>
      </c>
      <c r="O109" s="87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33" t="s">
        <v>557</v>
      </c>
      <c r="AT109" s="233" t="s">
        <v>143</v>
      </c>
      <c r="AU109" s="233" t="s">
        <v>90</v>
      </c>
      <c r="AY109" s="19" t="s">
        <v>141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9" t="s">
        <v>88</v>
      </c>
      <c r="BK109" s="234">
        <f>ROUND(I109*H109,2)</f>
        <v>0</v>
      </c>
      <c r="BL109" s="19" t="s">
        <v>557</v>
      </c>
      <c r="BM109" s="233" t="s">
        <v>796</v>
      </c>
    </row>
    <row r="110" s="13" customFormat="1">
      <c r="A110" s="13"/>
      <c r="B110" s="239"/>
      <c r="C110" s="240"/>
      <c r="D110" s="235" t="s">
        <v>152</v>
      </c>
      <c r="E110" s="241" t="s">
        <v>35</v>
      </c>
      <c r="F110" s="242" t="s">
        <v>773</v>
      </c>
      <c r="G110" s="240"/>
      <c r="H110" s="241" t="s">
        <v>35</v>
      </c>
      <c r="I110" s="243"/>
      <c r="J110" s="240"/>
      <c r="K110" s="240"/>
      <c r="L110" s="244"/>
      <c r="M110" s="245"/>
      <c r="N110" s="246"/>
      <c r="O110" s="246"/>
      <c r="P110" s="246"/>
      <c r="Q110" s="246"/>
      <c r="R110" s="246"/>
      <c r="S110" s="246"/>
      <c r="T110" s="24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8" t="s">
        <v>152</v>
      </c>
      <c r="AU110" s="248" t="s">
        <v>90</v>
      </c>
      <c r="AV110" s="13" t="s">
        <v>88</v>
      </c>
      <c r="AW110" s="13" t="s">
        <v>41</v>
      </c>
      <c r="AX110" s="13" t="s">
        <v>80</v>
      </c>
      <c r="AY110" s="248" t="s">
        <v>141</v>
      </c>
    </row>
    <row r="111" s="14" customFormat="1">
      <c r="A111" s="14"/>
      <c r="B111" s="249"/>
      <c r="C111" s="250"/>
      <c r="D111" s="235" t="s">
        <v>152</v>
      </c>
      <c r="E111" s="251" t="s">
        <v>35</v>
      </c>
      <c r="F111" s="252" t="s">
        <v>255</v>
      </c>
      <c r="G111" s="250"/>
      <c r="H111" s="253">
        <v>14</v>
      </c>
      <c r="I111" s="254"/>
      <c r="J111" s="250"/>
      <c r="K111" s="250"/>
      <c r="L111" s="255"/>
      <c r="M111" s="256"/>
      <c r="N111" s="257"/>
      <c r="O111" s="257"/>
      <c r="P111" s="257"/>
      <c r="Q111" s="257"/>
      <c r="R111" s="257"/>
      <c r="S111" s="257"/>
      <c r="T111" s="25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9" t="s">
        <v>152</v>
      </c>
      <c r="AU111" s="259" t="s">
        <v>90</v>
      </c>
      <c r="AV111" s="14" t="s">
        <v>90</v>
      </c>
      <c r="AW111" s="14" t="s">
        <v>41</v>
      </c>
      <c r="AX111" s="14" t="s">
        <v>88</v>
      </c>
      <c r="AY111" s="259" t="s">
        <v>141</v>
      </c>
    </row>
    <row r="112" s="2" customFormat="1" ht="16.5" customHeight="1">
      <c r="A112" s="41"/>
      <c r="B112" s="42"/>
      <c r="C112" s="282" t="s">
        <v>189</v>
      </c>
      <c r="D112" s="282" t="s">
        <v>337</v>
      </c>
      <c r="E112" s="283" t="s">
        <v>797</v>
      </c>
      <c r="F112" s="284" t="s">
        <v>798</v>
      </c>
      <c r="G112" s="285" t="s">
        <v>365</v>
      </c>
      <c r="H112" s="286">
        <v>14</v>
      </c>
      <c r="I112" s="287"/>
      <c r="J112" s="288">
        <f>ROUND(I112*H112,2)</f>
        <v>0</v>
      </c>
      <c r="K112" s="284" t="s">
        <v>35</v>
      </c>
      <c r="L112" s="289"/>
      <c r="M112" s="290" t="s">
        <v>35</v>
      </c>
      <c r="N112" s="291" t="s">
        <v>51</v>
      </c>
      <c r="O112" s="87"/>
      <c r="P112" s="231">
        <f>O112*H112</f>
        <v>0</v>
      </c>
      <c r="Q112" s="231">
        <v>0.22</v>
      </c>
      <c r="R112" s="231">
        <f>Q112*H112</f>
        <v>3.0800000000000001</v>
      </c>
      <c r="S112" s="231">
        <v>0</v>
      </c>
      <c r="T112" s="232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33" t="s">
        <v>799</v>
      </c>
      <c r="AT112" s="233" t="s">
        <v>337</v>
      </c>
      <c r="AU112" s="233" t="s">
        <v>90</v>
      </c>
      <c r="AY112" s="19" t="s">
        <v>141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88</v>
      </c>
      <c r="BK112" s="234">
        <f>ROUND(I112*H112,2)</f>
        <v>0</v>
      </c>
      <c r="BL112" s="19" t="s">
        <v>557</v>
      </c>
      <c r="BM112" s="233" t="s">
        <v>800</v>
      </c>
    </row>
    <row r="113" s="2" customFormat="1" ht="16.5" customHeight="1">
      <c r="A113" s="41"/>
      <c r="B113" s="42"/>
      <c r="C113" s="222" t="s">
        <v>196</v>
      </c>
      <c r="D113" s="222" t="s">
        <v>143</v>
      </c>
      <c r="E113" s="223" t="s">
        <v>801</v>
      </c>
      <c r="F113" s="224" t="s">
        <v>802</v>
      </c>
      <c r="G113" s="225" t="s">
        <v>365</v>
      </c>
      <c r="H113" s="226">
        <v>14</v>
      </c>
      <c r="I113" s="227"/>
      <c r="J113" s="228">
        <f>ROUND(I113*H113,2)</f>
        <v>0</v>
      </c>
      <c r="K113" s="224" t="s">
        <v>147</v>
      </c>
      <c r="L113" s="47"/>
      <c r="M113" s="229" t="s">
        <v>35</v>
      </c>
      <c r="N113" s="230" t="s">
        <v>51</v>
      </c>
      <c r="O113" s="87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33" t="s">
        <v>557</v>
      </c>
      <c r="AT113" s="233" t="s">
        <v>143</v>
      </c>
      <c r="AU113" s="233" t="s">
        <v>90</v>
      </c>
      <c r="AY113" s="19" t="s">
        <v>141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9" t="s">
        <v>88</v>
      </c>
      <c r="BK113" s="234">
        <f>ROUND(I113*H113,2)</f>
        <v>0</v>
      </c>
      <c r="BL113" s="19" t="s">
        <v>557</v>
      </c>
      <c r="BM113" s="233" t="s">
        <v>803</v>
      </c>
    </row>
    <row r="114" s="13" customFormat="1">
      <c r="A114" s="13"/>
      <c r="B114" s="239"/>
      <c r="C114" s="240"/>
      <c r="D114" s="235" t="s">
        <v>152</v>
      </c>
      <c r="E114" s="241" t="s">
        <v>35</v>
      </c>
      <c r="F114" s="242" t="s">
        <v>773</v>
      </c>
      <c r="G114" s="240"/>
      <c r="H114" s="241" t="s">
        <v>35</v>
      </c>
      <c r="I114" s="243"/>
      <c r="J114" s="240"/>
      <c r="K114" s="240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152</v>
      </c>
      <c r="AU114" s="248" t="s">
        <v>90</v>
      </c>
      <c r="AV114" s="13" t="s">
        <v>88</v>
      </c>
      <c r="AW114" s="13" t="s">
        <v>41</v>
      </c>
      <c r="AX114" s="13" t="s">
        <v>80</v>
      </c>
      <c r="AY114" s="248" t="s">
        <v>141</v>
      </c>
    </row>
    <row r="115" s="14" customFormat="1">
      <c r="A115" s="14"/>
      <c r="B115" s="249"/>
      <c r="C115" s="250"/>
      <c r="D115" s="235" t="s">
        <v>152</v>
      </c>
      <c r="E115" s="251" t="s">
        <v>35</v>
      </c>
      <c r="F115" s="252" t="s">
        <v>255</v>
      </c>
      <c r="G115" s="250"/>
      <c r="H115" s="253">
        <v>14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152</v>
      </c>
      <c r="AU115" s="259" t="s">
        <v>90</v>
      </c>
      <c r="AV115" s="14" t="s">
        <v>90</v>
      </c>
      <c r="AW115" s="14" t="s">
        <v>41</v>
      </c>
      <c r="AX115" s="14" t="s">
        <v>88</v>
      </c>
      <c r="AY115" s="259" t="s">
        <v>141</v>
      </c>
    </row>
    <row r="116" s="2" customFormat="1" ht="16.5" customHeight="1">
      <c r="A116" s="41"/>
      <c r="B116" s="42"/>
      <c r="C116" s="282" t="s">
        <v>202</v>
      </c>
      <c r="D116" s="282" t="s">
        <v>337</v>
      </c>
      <c r="E116" s="283" t="s">
        <v>804</v>
      </c>
      <c r="F116" s="284" t="s">
        <v>805</v>
      </c>
      <c r="G116" s="285" t="s">
        <v>365</v>
      </c>
      <c r="H116" s="286">
        <v>14</v>
      </c>
      <c r="I116" s="287"/>
      <c r="J116" s="288">
        <f>ROUND(I116*H116,2)</f>
        <v>0</v>
      </c>
      <c r="K116" s="284" t="s">
        <v>35</v>
      </c>
      <c r="L116" s="289"/>
      <c r="M116" s="290" t="s">
        <v>35</v>
      </c>
      <c r="N116" s="291" t="s">
        <v>51</v>
      </c>
      <c r="O116" s="87"/>
      <c r="P116" s="231">
        <f>O116*H116</f>
        <v>0</v>
      </c>
      <c r="Q116" s="231">
        <v>0.021000000000000001</v>
      </c>
      <c r="R116" s="231">
        <f>Q116*H116</f>
        <v>0.29400000000000004</v>
      </c>
      <c r="S116" s="231">
        <v>0</v>
      </c>
      <c r="T116" s="232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33" t="s">
        <v>799</v>
      </c>
      <c r="AT116" s="233" t="s">
        <v>337</v>
      </c>
      <c r="AU116" s="233" t="s">
        <v>90</v>
      </c>
      <c r="AY116" s="19" t="s">
        <v>141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88</v>
      </c>
      <c r="BK116" s="234">
        <f>ROUND(I116*H116,2)</f>
        <v>0</v>
      </c>
      <c r="BL116" s="19" t="s">
        <v>557</v>
      </c>
      <c r="BM116" s="233" t="s">
        <v>806</v>
      </c>
    </row>
    <row r="117" s="2" customFormat="1" ht="16.5" customHeight="1">
      <c r="A117" s="41"/>
      <c r="B117" s="42"/>
      <c r="C117" s="222" t="s">
        <v>209</v>
      </c>
      <c r="D117" s="222" t="s">
        <v>143</v>
      </c>
      <c r="E117" s="223" t="s">
        <v>807</v>
      </c>
      <c r="F117" s="224" t="s">
        <v>808</v>
      </c>
      <c r="G117" s="225" t="s">
        <v>365</v>
      </c>
      <c r="H117" s="226">
        <v>14</v>
      </c>
      <c r="I117" s="227"/>
      <c r="J117" s="228">
        <f>ROUND(I117*H117,2)</f>
        <v>0</v>
      </c>
      <c r="K117" s="224" t="s">
        <v>147</v>
      </c>
      <c r="L117" s="47"/>
      <c r="M117" s="229" t="s">
        <v>35</v>
      </c>
      <c r="N117" s="230" t="s">
        <v>51</v>
      </c>
      <c r="O117" s="87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33" t="s">
        <v>557</v>
      </c>
      <c r="AT117" s="233" t="s">
        <v>143</v>
      </c>
      <c r="AU117" s="233" t="s">
        <v>90</v>
      </c>
      <c r="AY117" s="19" t="s">
        <v>141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9" t="s">
        <v>88</v>
      </c>
      <c r="BK117" s="234">
        <f>ROUND(I117*H117,2)</f>
        <v>0</v>
      </c>
      <c r="BL117" s="19" t="s">
        <v>557</v>
      </c>
      <c r="BM117" s="233" t="s">
        <v>809</v>
      </c>
    </row>
    <row r="118" s="13" customFormat="1">
      <c r="A118" s="13"/>
      <c r="B118" s="239"/>
      <c r="C118" s="240"/>
      <c r="D118" s="235" t="s">
        <v>152</v>
      </c>
      <c r="E118" s="241" t="s">
        <v>35</v>
      </c>
      <c r="F118" s="242" t="s">
        <v>773</v>
      </c>
      <c r="G118" s="240"/>
      <c r="H118" s="241" t="s">
        <v>35</v>
      </c>
      <c r="I118" s="243"/>
      <c r="J118" s="240"/>
      <c r="K118" s="240"/>
      <c r="L118" s="244"/>
      <c r="M118" s="245"/>
      <c r="N118" s="246"/>
      <c r="O118" s="246"/>
      <c r="P118" s="246"/>
      <c r="Q118" s="246"/>
      <c r="R118" s="246"/>
      <c r="S118" s="246"/>
      <c r="T118" s="24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8" t="s">
        <v>152</v>
      </c>
      <c r="AU118" s="248" t="s">
        <v>90</v>
      </c>
      <c r="AV118" s="13" t="s">
        <v>88</v>
      </c>
      <c r="AW118" s="13" t="s">
        <v>41</v>
      </c>
      <c r="AX118" s="13" t="s">
        <v>80</v>
      </c>
      <c r="AY118" s="248" t="s">
        <v>141</v>
      </c>
    </row>
    <row r="119" s="14" customFormat="1">
      <c r="A119" s="14"/>
      <c r="B119" s="249"/>
      <c r="C119" s="250"/>
      <c r="D119" s="235" t="s">
        <v>152</v>
      </c>
      <c r="E119" s="251" t="s">
        <v>35</v>
      </c>
      <c r="F119" s="252" t="s">
        <v>255</v>
      </c>
      <c r="G119" s="250"/>
      <c r="H119" s="253">
        <v>14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152</v>
      </c>
      <c r="AU119" s="259" t="s">
        <v>90</v>
      </c>
      <c r="AV119" s="14" t="s">
        <v>90</v>
      </c>
      <c r="AW119" s="14" t="s">
        <v>41</v>
      </c>
      <c r="AX119" s="14" t="s">
        <v>88</v>
      </c>
      <c r="AY119" s="259" t="s">
        <v>141</v>
      </c>
    </row>
    <row r="120" s="2" customFormat="1" ht="16.5" customHeight="1">
      <c r="A120" s="41"/>
      <c r="B120" s="42"/>
      <c r="C120" s="282" t="s">
        <v>213</v>
      </c>
      <c r="D120" s="282" t="s">
        <v>337</v>
      </c>
      <c r="E120" s="283" t="s">
        <v>810</v>
      </c>
      <c r="F120" s="284" t="s">
        <v>811</v>
      </c>
      <c r="G120" s="285" t="s">
        <v>365</v>
      </c>
      <c r="H120" s="286">
        <v>14</v>
      </c>
      <c r="I120" s="287"/>
      <c r="J120" s="288">
        <f>ROUND(I120*H120,2)</f>
        <v>0</v>
      </c>
      <c r="K120" s="284" t="s">
        <v>35</v>
      </c>
      <c r="L120" s="289"/>
      <c r="M120" s="290" t="s">
        <v>35</v>
      </c>
      <c r="N120" s="291" t="s">
        <v>51</v>
      </c>
      <c r="O120" s="87"/>
      <c r="P120" s="231">
        <f>O120*H120</f>
        <v>0</v>
      </c>
      <c r="Q120" s="231">
        <v>0.001</v>
      </c>
      <c r="R120" s="231">
        <f>Q120*H120</f>
        <v>0.014</v>
      </c>
      <c r="S120" s="231">
        <v>0</v>
      </c>
      <c r="T120" s="232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33" t="s">
        <v>799</v>
      </c>
      <c r="AT120" s="233" t="s">
        <v>337</v>
      </c>
      <c r="AU120" s="233" t="s">
        <v>90</v>
      </c>
      <c r="AY120" s="19" t="s">
        <v>141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9" t="s">
        <v>88</v>
      </c>
      <c r="BK120" s="234">
        <f>ROUND(I120*H120,2)</f>
        <v>0</v>
      </c>
      <c r="BL120" s="19" t="s">
        <v>557</v>
      </c>
      <c r="BM120" s="233" t="s">
        <v>812</v>
      </c>
    </row>
    <row r="121" s="2" customFormat="1" ht="24" customHeight="1">
      <c r="A121" s="41"/>
      <c r="B121" s="42"/>
      <c r="C121" s="222" t="s">
        <v>221</v>
      </c>
      <c r="D121" s="222" t="s">
        <v>143</v>
      </c>
      <c r="E121" s="223" t="s">
        <v>813</v>
      </c>
      <c r="F121" s="224" t="s">
        <v>814</v>
      </c>
      <c r="G121" s="225" t="s">
        <v>171</v>
      </c>
      <c r="H121" s="226">
        <v>465</v>
      </c>
      <c r="I121" s="227"/>
      <c r="J121" s="228">
        <f>ROUND(I121*H121,2)</f>
        <v>0</v>
      </c>
      <c r="K121" s="224" t="s">
        <v>147</v>
      </c>
      <c r="L121" s="47"/>
      <c r="M121" s="229" t="s">
        <v>35</v>
      </c>
      <c r="N121" s="230" t="s">
        <v>51</v>
      </c>
      <c r="O121" s="87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33" t="s">
        <v>557</v>
      </c>
      <c r="AT121" s="233" t="s">
        <v>143</v>
      </c>
      <c r="AU121" s="233" t="s">
        <v>90</v>
      </c>
      <c r="AY121" s="19" t="s">
        <v>141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9" t="s">
        <v>88</v>
      </c>
      <c r="BK121" s="234">
        <f>ROUND(I121*H121,2)</f>
        <v>0</v>
      </c>
      <c r="BL121" s="19" t="s">
        <v>557</v>
      </c>
      <c r="BM121" s="233" t="s">
        <v>815</v>
      </c>
    </row>
    <row r="122" s="13" customFormat="1">
      <c r="A122" s="13"/>
      <c r="B122" s="239"/>
      <c r="C122" s="240"/>
      <c r="D122" s="235" t="s">
        <v>152</v>
      </c>
      <c r="E122" s="241" t="s">
        <v>35</v>
      </c>
      <c r="F122" s="242" t="s">
        <v>773</v>
      </c>
      <c r="G122" s="240"/>
      <c r="H122" s="241" t="s">
        <v>35</v>
      </c>
      <c r="I122" s="243"/>
      <c r="J122" s="240"/>
      <c r="K122" s="240"/>
      <c r="L122" s="244"/>
      <c r="M122" s="245"/>
      <c r="N122" s="246"/>
      <c r="O122" s="246"/>
      <c r="P122" s="246"/>
      <c r="Q122" s="246"/>
      <c r="R122" s="246"/>
      <c r="S122" s="246"/>
      <c r="T122" s="24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8" t="s">
        <v>152</v>
      </c>
      <c r="AU122" s="248" t="s">
        <v>90</v>
      </c>
      <c r="AV122" s="13" t="s">
        <v>88</v>
      </c>
      <c r="AW122" s="13" t="s">
        <v>41</v>
      </c>
      <c r="AX122" s="13" t="s">
        <v>80</v>
      </c>
      <c r="AY122" s="248" t="s">
        <v>141</v>
      </c>
    </row>
    <row r="123" s="13" customFormat="1">
      <c r="A123" s="13"/>
      <c r="B123" s="239"/>
      <c r="C123" s="240"/>
      <c r="D123" s="235" t="s">
        <v>152</v>
      </c>
      <c r="E123" s="241" t="s">
        <v>35</v>
      </c>
      <c r="F123" s="242" t="s">
        <v>816</v>
      </c>
      <c r="G123" s="240"/>
      <c r="H123" s="241" t="s">
        <v>35</v>
      </c>
      <c r="I123" s="243"/>
      <c r="J123" s="240"/>
      <c r="K123" s="240"/>
      <c r="L123" s="244"/>
      <c r="M123" s="245"/>
      <c r="N123" s="246"/>
      <c r="O123" s="246"/>
      <c r="P123" s="246"/>
      <c r="Q123" s="246"/>
      <c r="R123" s="246"/>
      <c r="S123" s="246"/>
      <c r="T123" s="24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8" t="s">
        <v>152</v>
      </c>
      <c r="AU123" s="248" t="s">
        <v>90</v>
      </c>
      <c r="AV123" s="13" t="s">
        <v>88</v>
      </c>
      <c r="AW123" s="13" t="s">
        <v>41</v>
      </c>
      <c r="AX123" s="13" t="s">
        <v>80</v>
      </c>
      <c r="AY123" s="248" t="s">
        <v>141</v>
      </c>
    </row>
    <row r="124" s="14" customFormat="1">
      <c r="A124" s="14"/>
      <c r="B124" s="249"/>
      <c r="C124" s="250"/>
      <c r="D124" s="235" t="s">
        <v>152</v>
      </c>
      <c r="E124" s="251" t="s">
        <v>35</v>
      </c>
      <c r="F124" s="252" t="s">
        <v>817</v>
      </c>
      <c r="G124" s="250"/>
      <c r="H124" s="253">
        <v>465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152</v>
      </c>
      <c r="AU124" s="259" t="s">
        <v>90</v>
      </c>
      <c r="AV124" s="14" t="s">
        <v>90</v>
      </c>
      <c r="AW124" s="14" t="s">
        <v>41</v>
      </c>
      <c r="AX124" s="14" t="s">
        <v>88</v>
      </c>
      <c r="AY124" s="259" t="s">
        <v>141</v>
      </c>
    </row>
    <row r="125" s="2" customFormat="1" ht="16.5" customHeight="1">
      <c r="A125" s="41"/>
      <c r="B125" s="42"/>
      <c r="C125" s="282" t="s">
        <v>228</v>
      </c>
      <c r="D125" s="282" t="s">
        <v>337</v>
      </c>
      <c r="E125" s="283" t="s">
        <v>818</v>
      </c>
      <c r="F125" s="284" t="s">
        <v>819</v>
      </c>
      <c r="G125" s="285" t="s">
        <v>671</v>
      </c>
      <c r="H125" s="286">
        <v>288.30000000000001</v>
      </c>
      <c r="I125" s="287"/>
      <c r="J125" s="288">
        <f>ROUND(I125*H125,2)</f>
        <v>0</v>
      </c>
      <c r="K125" s="284" t="s">
        <v>147</v>
      </c>
      <c r="L125" s="289"/>
      <c r="M125" s="290" t="s">
        <v>35</v>
      </c>
      <c r="N125" s="291" t="s">
        <v>51</v>
      </c>
      <c r="O125" s="87"/>
      <c r="P125" s="231">
        <f>O125*H125</f>
        <v>0</v>
      </c>
      <c r="Q125" s="231">
        <v>0.001</v>
      </c>
      <c r="R125" s="231">
        <f>Q125*H125</f>
        <v>0.2883</v>
      </c>
      <c r="S125" s="231">
        <v>0</v>
      </c>
      <c r="T125" s="232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33" t="s">
        <v>792</v>
      </c>
      <c r="AT125" s="233" t="s">
        <v>337</v>
      </c>
      <c r="AU125" s="233" t="s">
        <v>90</v>
      </c>
      <c r="AY125" s="19" t="s">
        <v>141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88</v>
      </c>
      <c r="BK125" s="234">
        <f>ROUND(I125*H125,2)</f>
        <v>0</v>
      </c>
      <c r="BL125" s="19" t="s">
        <v>792</v>
      </c>
      <c r="BM125" s="233" t="s">
        <v>820</v>
      </c>
    </row>
    <row r="126" s="14" customFormat="1">
      <c r="A126" s="14"/>
      <c r="B126" s="249"/>
      <c r="C126" s="250"/>
      <c r="D126" s="235" t="s">
        <v>152</v>
      </c>
      <c r="E126" s="251" t="s">
        <v>35</v>
      </c>
      <c r="F126" s="252" t="s">
        <v>821</v>
      </c>
      <c r="G126" s="250"/>
      <c r="H126" s="253">
        <v>288.30000000000001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152</v>
      </c>
      <c r="AU126" s="259" t="s">
        <v>90</v>
      </c>
      <c r="AV126" s="14" t="s">
        <v>90</v>
      </c>
      <c r="AW126" s="14" t="s">
        <v>41</v>
      </c>
      <c r="AX126" s="14" t="s">
        <v>88</v>
      </c>
      <c r="AY126" s="259" t="s">
        <v>141</v>
      </c>
    </row>
    <row r="127" s="2" customFormat="1" ht="16.5" customHeight="1">
      <c r="A127" s="41"/>
      <c r="B127" s="42"/>
      <c r="C127" s="282" t="s">
        <v>255</v>
      </c>
      <c r="D127" s="282" t="s">
        <v>337</v>
      </c>
      <c r="E127" s="283" t="s">
        <v>822</v>
      </c>
      <c r="F127" s="284" t="s">
        <v>823</v>
      </c>
      <c r="G127" s="285" t="s">
        <v>365</v>
      </c>
      <c r="H127" s="286">
        <v>28</v>
      </c>
      <c r="I127" s="287"/>
      <c r="J127" s="288">
        <f>ROUND(I127*H127,2)</f>
        <v>0</v>
      </c>
      <c r="K127" s="284" t="s">
        <v>147</v>
      </c>
      <c r="L127" s="289"/>
      <c r="M127" s="290" t="s">
        <v>35</v>
      </c>
      <c r="N127" s="291" t="s">
        <v>51</v>
      </c>
      <c r="O127" s="87"/>
      <c r="P127" s="231">
        <f>O127*H127</f>
        <v>0</v>
      </c>
      <c r="Q127" s="231">
        <v>0.00042999999999999999</v>
      </c>
      <c r="R127" s="231">
        <f>Q127*H127</f>
        <v>0.01204</v>
      </c>
      <c r="S127" s="231">
        <v>0</v>
      </c>
      <c r="T127" s="232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33" t="s">
        <v>792</v>
      </c>
      <c r="AT127" s="233" t="s">
        <v>337</v>
      </c>
      <c r="AU127" s="233" t="s">
        <v>90</v>
      </c>
      <c r="AY127" s="19" t="s">
        <v>141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9" t="s">
        <v>88</v>
      </c>
      <c r="BK127" s="234">
        <f>ROUND(I127*H127,2)</f>
        <v>0</v>
      </c>
      <c r="BL127" s="19" t="s">
        <v>792</v>
      </c>
      <c r="BM127" s="233" t="s">
        <v>824</v>
      </c>
    </row>
    <row r="128" s="14" customFormat="1">
      <c r="A128" s="14"/>
      <c r="B128" s="249"/>
      <c r="C128" s="250"/>
      <c r="D128" s="235" t="s">
        <v>152</v>
      </c>
      <c r="E128" s="251" t="s">
        <v>35</v>
      </c>
      <c r="F128" s="252" t="s">
        <v>825</v>
      </c>
      <c r="G128" s="250"/>
      <c r="H128" s="253">
        <v>28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152</v>
      </c>
      <c r="AU128" s="259" t="s">
        <v>90</v>
      </c>
      <c r="AV128" s="14" t="s">
        <v>90</v>
      </c>
      <c r="AW128" s="14" t="s">
        <v>41</v>
      </c>
      <c r="AX128" s="14" t="s">
        <v>88</v>
      </c>
      <c r="AY128" s="259" t="s">
        <v>141</v>
      </c>
    </row>
    <row r="129" s="2" customFormat="1" ht="24" customHeight="1">
      <c r="A129" s="41"/>
      <c r="B129" s="42"/>
      <c r="C129" s="222" t="s">
        <v>8</v>
      </c>
      <c r="D129" s="222" t="s">
        <v>143</v>
      </c>
      <c r="E129" s="223" t="s">
        <v>826</v>
      </c>
      <c r="F129" s="224" t="s">
        <v>827</v>
      </c>
      <c r="G129" s="225" t="s">
        <v>365</v>
      </c>
      <c r="H129" s="226">
        <v>1</v>
      </c>
      <c r="I129" s="227"/>
      <c r="J129" s="228">
        <f>ROUND(I129*H129,2)</f>
        <v>0</v>
      </c>
      <c r="K129" s="224" t="s">
        <v>147</v>
      </c>
      <c r="L129" s="47"/>
      <c r="M129" s="229" t="s">
        <v>35</v>
      </c>
      <c r="N129" s="230" t="s">
        <v>51</v>
      </c>
      <c r="O129" s="87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33" t="s">
        <v>557</v>
      </c>
      <c r="AT129" s="233" t="s">
        <v>143</v>
      </c>
      <c r="AU129" s="233" t="s">
        <v>90</v>
      </c>
      <c r="AY129" s="19" t="s">
        <v>141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9" t="s">
        <v>88</v>
      </c>
      <c r="BK129" s="234">
        <f>ROUND(I129*H129,2)</f>
        <v>0</v>
      </c>
      <c r="BL129" s="19" t="s">
        <v>557</v>
      </c>
      <c r="BM129" s="233" t="s">
        <v>828</v>
      </c>
    </row>
    <row r="130" s="2" customFormat="1">
      <c r="A130" s="41"/>
      <c r="B130" s="42"/>
      <c r="C130" s="43"/>
      <c r="D130" s="235" t="s">
        <v>150</v>
      </c>
      <c r="E130" s="43"/>
      <c r="F130" s="236" t="s">
        <v>829</v>
      </c>
      <c r="G130" s="43"/>
      <c r="H130" s="43"/>
      <c r="I130" s="140"/>
      <c r="J130" s="43"/>
      <c r="K130" s="43"/>
      <c r="L130" s="47"/>
      <c r="M130" s="237"/>
      <c r="N130" s="238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150</v>
      </c>
      <c r="AU130" s="19" t="s">
        <v>90</v>
      </c>
    </row>
    <row r="131" s="13" customFormat="1">
      <c r="A131" s="13"/>
      <c r="B131" s="239"/>
      <c r="C131" s="240"/>
      <c r="D131" s="235" t="s">
        <v>152</v>
      </c>
      <c r="E131" s="241" t="s">
        <v>35</v>
      </c>
      <c r="F131" s="242" t="s">
        <v>773</v>
      </c>
      <c r="G131" s="240"/>
      <c r="H131" s="241" t="s">
        <v>35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152</v>
      </c>
      <c r="AU131" s="248" t="s">
        <v>90</v>
      </c>
      <c r="AV131" s="13" t="s">
        <v>88</v>
      </c>
      <c r="AW131" s="13" t="s">
        <v>41</v>
      </c>
      <c r="AX131" s="13" t="s">
        <v>80</v>
      </c>
      <c r="AY131" s="248" t="s">
        <v>141</v>
      </c>
    </row>
    <row r="132" s="14" customFormat="1">
      <c r="A132" s="14"/>
      <c r="B132" s="249"/>
      <c r="C132" s="250"/>
      <c r="D132" s="235" t="s">
        <v>152</v>
      </c>
      <c r="E132" s="251" t="s">
        <v>35</v>
      </c>
      <c r="F132" s="252" t="s">
        <v>88</v>
      </c>
      <c r="G132" s="250"/>
      <c r="H132" s="253">
        <v>1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152</v>
      </c>
      <c r="AU132" s="259" t="s">
        <v>90</v>
      </c>
      <c r="AV132" s="14" t="s">
        <v>90</v>
      </c>
      <c r="AW132" s="14" t="s">
        <v>41</v>
      </c>
      <c r="AX132" s="14" t="s">
        <v>88</v>
      </c>
      <c r="AY132" s="259" t="s">
        <v>141</v>
      </c>
    </row>
    <row r="133" s="2" customFormat="1" ht="24" customHeight="1">
      <c r="A133" s="41"/>
      <c r="B133" s="42"/>
      <c r="C133" s="222" t="s">
        <v>270</v>
      </c>
      <c r="D133" s="222" t="s">
        <v>143</v>
      </c>
      <c r="E133" s="223" t="s">
        <v>830</v>
      </c>
      <c r="F133" s="224" t="s">
        <v>831</v>
      </c>
      <c r="G133" s="225" t="s">
        <v>365</v>
      </c>
      <c r="H133" s="226">
        <v>1</v>
      </c>
      <c r="I133" s="227"/>
      <c r="J133" s="228">
        <f>ROUND(I133*H133,2)</f>
        <v>0</v>
      </c>
      <c r="K133" s="224" t="s">
        <v>147</v>
      </c>
      <c r="L133" s="47"/>
      <c r="M133" s="229" t="s">
        <v>35</v>
      </c>
      <c r="N133" s="230" t="s">
        <v>51</v>
      </c>
      <c r="O133" s="87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33" t="s">
        <v>557</v>
      </c>
      <c r="AT133" s="233" t="s">
        <v>143</v>
      </c>
      <c r="AU133" s="233" t="s">
        <v>90</v>
      </c>
      <c r="AY133" s="19" t="s">
        <v>141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9" t="s">
        <v>88</v>
      </c>
      <c r="BK133" s="234">
        <f>ROUND(I133*H133,2)</f>
        <v>0</v>
      </c>
      <c r="BL133" s="19" t="s">
        <v>557</v>
      </c>
      <c r="BM133" s="233" t="s">
        <v>832</v>
      </c>
    </row>
    <row r="134" s="2" customFormat="1">
      <c r="A134" s="41"/>
      <c r="B134" s="42"/>
      <c r="C134" s="43"/>
      <c r="D134" s="235" t="s">
        <v>150</v>
      </c>
      <c r="E134" s="43"/>
      <c r="F134" s="236" t="s">
        <v>829</v>
      </c>
      <c r="G134" s="43"/>
      <c r="H134" s="43"/>
      <c r="I134" s="140"/>
      <c r="J134" s="43"/>
      <c r="K134" s="43"/>
      <c r="L134" s="47"/>
      <c r="M134" s="237"/>
      <c r="N134" s="238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150</v>
      </c>
      <c r="AU134" s="19" t="s">
        <v>90</v>
      </c>
    </row>
    <row r="135" s="13" customFormat="1">
      <c r="A135" s="13"/>
      <c r="B135" s="239"/>
      <c r="C135" s="240"/>
      <c r="D135" s="235" t="s">
        <v>152</v>
      </c>
      <c r="E135" s="241" t="s">
        <v>35</v>
      </c>
      <c r="F135" s="242" t="s">
        <v>773</v>
      </c>
      <c r="G135" s="240"/>
      <c r="H135" s="241" t="s">
        <v>35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152</v>
      </c>
      <c r="AU135" s="248" t="s">
        <v>90</v>
      </c>
      <c r="AV135" s="13" t="s">
        <v>88</v>
      </c>
      <c r="AW135" s="13" t="s">
        <v>41</v>
      </c>
      <c r="AX135" s="13" t="s">
        <v>80</v>
      </c>
      <c r="AY135" s="248" t="s">
        <v>141</v>
      </c>
    </row>
    <row r="136" s="14" customFormat="1">
      <c r="A136" s="14"/>
      <c r="B136" s="249"/>
      <c r="C136" s="250"/>
      <c r="D136" s="235" t="s">
        <v>152</v>
      </c>
      <c r="E136" s="251" t="s">
        <v>35</v>
      </c>
      <c r="F136" s="252" t="s">
        <v>88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152</v>
      </c>
      <c r="AU136" s="259" t="s">
        <v>90</v>
      </c>
      <c r="AV136" s="14" t="s">
        <v>90</v>
      </c>
      <c r="AW136" s="14" t="s">
        <v>41</v>
      </c>
      <c r="AX136" s="14" t="s">
        <v>88</v>
      </c>
      <c r="AY136" s="259" t="s">
        <v>141</v>
      </c>
    </row>
    <row r="137" s="2" customFormat="1" ht="16.5" customHeight="1">
      <c r="A137" s="41"/>
      <c r="B137" s="42"/>
      <c r="C137" s="222" t="s">
        <v>274</v>
      </c>
      <c r="D137" s="222" t="s">
        <v>143</v>
      </c>
      <c r="E137" s="223" t="s">
        <v>833</v>
      </c>
      <c r="F137" s="224" t="s">
        <v>834</v>
      </c>
      <c r="G137" s="225" t="s">
        <v>365</v>
      </c>
      <c r="H137" s="226">
        <v>5</v>
      </c>
      <c r="I137" s="227"/>
      <c r="J137" s="228">
        <f>ROUND(I137*H137,2)</f>
        <v>0</v>
      </c>
      <c r="K137" s="224" t="s">
        <v>147</v>
      </c>
      <c r="L137" s="47"/>
      <c r="M137" s="229" t="s">
        <v>35</v>
      </c>
      <c r="N137" s="230" t="s">
        <v>51</v>
      </c>
      <c r="O137" s="87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33" t="s">
        <v>557</v>
      </c>
      <c r="AT137" s="233" t="s">
        <v>143</v>
      </c>
      <c r="AU137" s="233" t="s">
        <v>90</v>
      </c>
      <c r="AY137" s="19" t="s">
        <v>141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88</v>
      </c>
      <c r="BK137" s="234">
        <f>ROUND(I137*H137,2)</f>
        <v>0</v>
      </c>
      <c r="BL137" s="19" t="s">
        <v>557</v>
      </c>
      <c r="BM137" s="233" t="s">
        <v>835</v>
      </c>
    </row>
    <row r="138" s="13" customFormat="1">
      <c r="A138" s="13"/>
      <c r="B138" s="239"/>
      <c r="C138" s="240"/>
      <c r="D138" s="235" t="s">
        <v>152</v>
      </c>
      <c r="E138" s="241" t="s">
        <v>35</v>
      </c>
      <c r="F138" s="242" t="s">
        <v>773</v>
      </c>
      <c r="G138" s="240"/>
      <c r="H138" s="241" t="s">
        <v>35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152</v>
      </c>
      <c r="AU138" s="248" t="s">
        <v>90</v>
      </c>
      <c r="AV138" s="13" t="s">
        <v>88</v>
      </c>
      <c r="AW138" s="13" t="s">
        <v>41</v>
      </c>
      <c r="AX138" s="13" t="s">
        <v>80</v>
      </c>
      <c r="AY138" s="248" t="s">
        <v>141</v>
      </c>
    </row>
    <row r="139" s="14" customFormat="1">
      <c r="A139" s="14"/>
      <c r="B139" s="249"/>
      <c r="C139" s="250"/>
      <c r="D139" s="235" t="s">
        <v>152</v>
      </c>
      <c r="E139" s="251" t="s">
        <v>35</v>
      </c>
      <c r="F139" s="252" t="s">
        <v>176</v>
      </c>
      <c r="G139" s="250"/>
      <c r="H139" s="253">
        <v>5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152</v>
      </c>
      <c r="AU139" s="259" t="s">
        <v>90</v>
      </c>
      <c r="AV139" s="14" t="s">
        <v>90</v>
      </c>
      <c r="AW139" s="14" t="s">
        <v>41</v>
      </c>
      <c r="AX139" s="14" t="s">
        <v>88</v>
      </c>
      <c r="AY139" s="259" t="s">
        <v>141</v>
      </c>
    </row>
    <row r="140" s="2" customFormat="1" ht="16.5" customHeight="1">
      <c r="A140" s="41"/>
      <c r="B140" s="42"/>
      <c r="C140" s="222" t="s">
        <v>280</v>
      </c>
      <c r="D140" s="222" t="s">
        <v>143</v>
      </c>
      <c r="E140" s="223" t="s">
        <v>836</v>
      </c>
      <c r="F140" s="224" t="s">
        <v>837</v>
      </c>
      <c r="G140" s="225" t="s">
        <v>365</v>
      </c>
      <c r="H140" s="226">
        <v>15</v>
      </c>
      <c r="I140" s="227"/>
      <c r="J140" s="228">
        <f>ROUND(I140*H140,2)</f>
        <v>0</v>
      </c>
      <c r="K140" s="224" t="s">
        <v>147</v>
      </c>
      <c r="L140" s="47"/>
      <c r="M140" s="229" t="s">
        <v>35</v>
      </c>
      <c r="N140" s="230" t="s">
        <v>51</v>
      </c>
      <c r="O140" s="8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33" t="s">
        <v>557</v>
      </c>
      <c r="AT140" s="233" t="s">
        <v>143</v>
      </c>
      <c r="AU140" s="233" t="s">
        <v>90</v>
      </c>
      <c r="AY140" s="19" t="s">
        <v>141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9" t="s">
        <v>88</v>
      </c>
      <c r="BK140" s="234">
        <f>ROUND(I140*H140,2)</f>
        <v>0</v>
      </c>
      <c r="BL140" s="19" t="s">
        <v>557</v>
      </c>
      <c r="BM140" s="233" t="s">
        <v>838</v>
      </c>
    </row>
    <row r="141" s="13" customFormat="1">
      <c r="A141" s="13"/>
      <c r="B141" s="239"/>
      <c r="C141" s="240"/>
      <c r="D141" s="235" t="s">
        <v>152</v>
      </c>
      <c r="E141" s="241" t="s">
        <v>35</v>
      </c>
      <c r="F141" s="242" t="s">
        <v>773</v>
      </c>
      <c r="G141" s="240"/>
      <c r="H141" s="241" t="s">
        <v>35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152</v>
      </c>
      <c r="AU141" s="248" t="s">
        <v>90</v>
      </c>
      <c r="AV141" s="13" t="s">
        <v>88</v>
      </c>
      <c r="AW141" s="13" t="s">
        <v>41</v>
      </c>
      <c r="AX141" s="13" t="s">
        <v>80</v>
      </c>
      <c r="AY141" s="248" t="s">
        <v>141</v>
      </c>
    </row>
    <row r="142" s="13" customFormat="1">
      <c r="A142" s="13"/>
      <c r="B142" s="239"/>
      <c r="C142" s="240"/>
      <c r="D142" s="235" t="s">
        <v>152</v>
      </c>
      <c r="E142" s="241" t="s">
        <v>35</v>
      </c>
      <c r="F142" s="242" t="s">
        <v>839</v>
      </c>
      <c r="G142" s="240"/>
      <c r="H142" s="241" t="s">
        <v>35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152</v>
      </c>
      <c r="AU142" s="248" t="s">
        <v>90</v>
      </c>
      <c r="AV142" s="13" t="s">
        <v>88</v>
      </c>
      <c r="AW142" s="13" t="s">
        <v>41</v>
      </c>
      <c r="AX142" s="13" t="s">
        <v>80</v>
      </c>
      <c r="AY142" s="248" t="s">
        <v>141</v>
      </c>
    </row>
    <row r="143" s="14" customFormat="1">
      <c r="A143" s="14"/>
      <c r="B143" s="249"/>
      <c r="C143" s="250"/>
      <c r="D143" s="235" t="s">
        <v>152</v>
      </c>
      <c r="E143" s="251" t="s">
        <v>35</v>
      </c>
      <c r="F143" s="252" t="s">
        <v>8</v>
      </c>
      <c r="G143" s="250"/>
      <c r="H143" s="253">
        <v>15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152</v>
      </c>
      <c r="AU143" s="259" t="s">
        <v>90</v>
      </c>
      <c r="AV143" s="14" t="s">
        <v>90</v>
      </c>
      <c r="AW143" s="14" t="s">
        <v>41</v>
      </c>
      <c r="AX143" s="14" t="s">
        <v>88</v>
      </c>
      <c r="AY143" s="259" t="s">
        <v>141</v>
      </c>
    </row>
    <row r="144" s="2" customFormat="1" ht="16.5" customHeight="1">
      <c r="A144" s="41"/>
      <c r="B144" s="42"/>
      <c r="C144" s="222" t="s">
        <v>285</v>
      </c>
      <c r="D144" s="222" t="s">
        <v>143</v>
      </c>
      <c r="E144" s="223" t="s">
        <v>840</v>
      </c>
      <c r="F144" s="224" t="s">
        <v>841</v>
      </c>
      <c r="G144" s="225" t="s">
        <v>842</v>
      </c>
      <c r="H144" s="226">
        <v>1</v>
      </c>
      <c r="I144" s="227"/>
      <c r="J144" s="228">
        <f>ROUND(I144*H144,2)</f>
        <v>0</v>
      </c>
      <c r="K144" s="224" t="s">
        <v>147</v>
      </c>
      <c r="L144" s="47"/>
      <c r="M144" s="229" t="s">
        <v>35</v>
      </c>
      <c r="N144" s="230" t="s">
        <v>51</v>
      </c>
      <c r="O144" s="87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33" t="s">
        <v>557</v>
      </c>
      <c r="AT144" s="233" t="s">
        <v>143</v>
      </c>
      <c r="AU144" s="233" t="s">
        <v>90</v>
      </c>
      <c r="AY144" s="19" t="s">
        <v>141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9" t="s">
        <v>88</v>
      </c>
      <c r="BK144" s="234">
        <f>ROUND(I144*H144,2)</f>
        <v>0</v>
      </c>
      <c r="BL144" s="19" t="s">
        <v>557</v>
      </c>
      <c r="BM144" s="233" t="s">
        <v>843</v>
      </c>
    </row>
    <row r="145" s="13" customFormat="1">
      <c r="A145" s="13"/>
      <c r="B145" s="239"/>
      <c r="C145" s="240"/>
      <c r="D145" s="235" t="s">
        <v>152</v>
      </c>
      <c r="E145" s="241" t="s">
        <v>35</v>
      </c>
      <c r="F145" s="242" t="s">
        <v>773</v>
      </c>
      <c r="G145" s="240"/>
      <c r="H145" s="241" t="s">
        <v>35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152</v>
      </c>
      <c r="AU145" s="248" t="s">
        <v>90</v>
      </c>
      <c r="AV145" s="13" t="s">
        <v>88</v>
      </c>
      <c r="AW145" s="13" t="s">
        <v>41</v>
      </c>
      <c r="AX145" s="13" t="s">
        <v>80</v>
      </c>
      <c r="AY145" s="248" t="s">
        <v>141</v>
      </c>
    </row>
    <row r="146" s="14" customFormat="1">
      <c r="A146" s="14"/>
      <c r="B146" s="249"/>
      <c r="C146" s="250"/>
      <c r="D146" s="235" t="s">
        <v>152</v>
      </c>
      <c r="E146" s="251" t="s">
        <v>35</v>
      </c>
      <c r="F146" s="252" t="s">
        <v>88</v>
      </c>
      <c r="G146" s="250"/>
      <c r="H146" s="253">
        <v>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152</v>
      </c>
      <c r="AU146" s="259" t="s">
        <v>90</v>
      </c>
      <c r="AV146" s="14" t="s">
        <v>90</v>
      </c>
      <c r="AW146" s="14" t="s">
        <v>41</v>
      </c>
      <c r="AX146" s="14" t="s">
        <v>88</v>
      </c>
      <c r="AY146" s="259" t="s">
        <v>141</v>
      </c>
    </row>
    <row r="147" s="2" customFormat="1" ht="24" customHeight="1">
      <c r="A147" s="41"/>
      <c r="B147" s="42"/>
      <c r="C147" s="222" t="s">
        <v>289</v>
      </c>
      <c r="D147" s="222" t="s">
        <v>143</v>
      </c>
      <c r="E147" s="223" t="s">
        <v>844</v>
      </c>
      <c r="F147" s="224" t="s">
        <v>845</v>
      </c>
      <c r="G147" s="225" t="s">
        <v>171</v>
      </c>
      <c r="H147" s="226">
        <v>465</v>
      </c>
      <c r="I147" s="227"/>
      <c r="J147" s="228">
        <f>ROUND(I147*H147,2)</f>
        <v>0</v>
      </c>
      <c r="K147" s="224" t="s">
        <v>147</v>
      </c>
      <c r="L147" s="47"/>
      <c r="M147" s="229" t="s">
        <v>35</v>
      </c>
      <c r="N147" s="230" t="s">
        <v>51</v>
      </c>
      <c r="O147" s="87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33" t="s">
        <v>557</v>
      </c>
      <c r="AT147" s="233" t="s">
        <v>143</v>
      </c>
      <c r="AU147" s="233" t="s">
        <v>90</v>
      </c>
      <c r="AY147" s="19" t="s">
        <v>141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9" t="s">
        <v>88</v>
      </c>
      <c r="BK147" s="234">
        <f>ROUND(I147*H147,2)</f>
        <v>0</v>
      </c>
      <c r="BL147" s="19" t="s">
        <v>557</v>
      </c>
      <c r="BM147" s="233" t="s">
        <v>846</v>
      </c>
    </row>
    <row r="148" s="13" customFormat="1">
      <c r="A148" s="13"/>
      <c r="B148" s="239"/>
      <c r="C148" s="240"/>
      <c r="D148" s="235" t="s">
        <v>152</v>
      </c>
      <c r="E148" s="241" t="s">
        <v>35</v>
      </c>
      <c r="F148" s="242" t="s">
        <v>773</v>
      </c>
      <c r="G148" s="240"/>
      <c r="H148" s="241" t="s">
        <v>35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152</v>
      </c>
      <c r="AU148" s="248" t="s">
        <v>90</v>
      </c>
      <c r="AV148" s="13" t="s">
        <v>88</v>
      </c>
      <c r="AW148" s="13" t="s">
        <v>41</v>
      </c>
      <c r="AX148" s="13" t="s">
        <v>80</v>
      </c>
      <c r="AY148" s="248" t="s">
        <v>141</v>
      </c>
    </row>
    <row r="149" s="13" customFormat="1">
      <c r="A149" s="13"/>
      <c r="B149" s="239"/>
      <c r="C149" s="240"/>
      <c r="D149" s="235" t="s">
        <v>152</v>
      </c>
      <c r="E149" s="241" t="s">
        <v>35</v>
      </c>
      <c r="F149" s="242" t="s">
        <v>816</v>
      </c>
      <c r="G149" s="240"/>
      <c r="H149" s="241" t="s">
        <v>35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152</v>
      </c>
      <c r="AU149" s="248" t="s">
        <v>90</v>
      </c>
      <c r="AV149" s="13" t="s">
        <v>88</v>
      </c>
      <c r="AW149" s="13" t="s">
        <v>41</v>
      </c>
      <c r="AX149" s="13" t="s">
        <v>80</v>
      </c>
      <c r="AY149" s="248" t="s">
        <v>141</v>
      </c>
    </row>
    <row r="150" s="14" customFormat="1">
      <c r="A150" s="14"/>
      <c r="B150" s="249"/>
      <c r="C150" s="250"/>
      <c r="D150" s="235" t="s">
        <v>152</v>
      </c>
      <c r="E150" s="251" t="s">
        <v>35</v>
      </c>
      <c r="F150" s="252" t="s">
        <v>817</v>
      </c>
      <c r="G150" s="250"/>
      <c r="H150" s="253">
        <v>465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152</v>
      </c>
      <c r="AU150" s="259" t="s">
        <v>90</v>
      </c>
      <c r="AV150" s="14" t="s">
        <v>90</v>
      </c>
      <c r="AW150" s="14" t="s">
        <v>41</v>
      </c>
      <c r="AX150" s="14" t="s">
        <v>88</v>
      </c>
      <c r="AY150" s="259" t="s">
        <v>141</v>
      </c>
    </row>
    <row r="151" s="2" customFormat="1" ht="16.5" customHeight="1">
      <c r="A151" s="41"/>
      <c r="B151" s="42"/>
      <c r="C151" s="282" t="s">
        <v>7</v>
      </c>
      <c r="D151" s="282" t="s">
        <v>337</v>
      </c>
      <c r="E151" s="283" t="s">
        <v>847</v>
      </c>
      <c r="F151" s="284" t="s">
        <v>848</v>
      </c>
      <c r="G151" s="285" t="s">
        <v>171</v>
      </c>
      <c r="H151" s="286">
        <v>534.75</v>
      </c>
      <c r="I151" s="287"/>
      <c r="J151" s="288">
        <f>ROUND(I151*H151,2)</f>
        <v>0</v>
      </c>
      <c r="K151" s="284" t="s">
        <v>147</v>
      </c>
      <c r="L151" s="289"/>
      <c r="M151" s="290" t="s">
        <v>35</v>
      </c>
      <c r="N151" s="291" t="s">
        <v>51</v>
      </c>
      <c r="O151" s="87"/>
      <c r="P151" s="231">
        <f>O151*H151</f>
        <v>0</v>
      </c>
      <c r="Q151" s="231">
        <v>0.00089999999999999998</v>
      </c>
      <c r="R151" s="231">
        <f>Q151*H151</f>
        <v>0.48127500000000001</v>
      </c>
      <c r="S151" s="231">
        <v>0</v>
      </c>
      <c r="T151" s="232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33" t="s">
        <v>792</v>
      </c>
      <c r="AT151" s="233" t="s">
        <v>337</v>
      </c>
      <c r="AU151" s="233" t="s">
        <v>90</v>
      </c>
      <c r="AY151" s="19" t="s">
        <v>141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9" t="s">
        <v>88</v>
      </c>
      <c r="BK151" s="234">
        <f>ROUND(I151*H151,2)</f>
        <v>0</v>
      </c>
      <c r="BL151" s="19" t="s">
        <v>792</v>
      </c>
      <c r="BM151" s="233" t="s">
        <v>849</v>
      </c>
    </row>
    <row r="152" s="14" customFormat="1">
      <c r="A152" s="14"/>
      <c r="B152" s="249"/>
      <c r="C152" s="250"/>
      <c r="D152" s="235" t="s">
        <v>152</v>
      </c>
      <c r="E152" s="250"/>
      <c r="F152" s="252" t="s">
        <v>850</v>
      </c>
      <c r="G152" s="250"/>
      <c r="H152" s="253">
        <v>534.75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152</v>
      </c>
      <c r="AU152" s="259" t="s">
        <v>90</v>
      </c>
      <c r="AV152" s="14" t="s">
        <v>90</v>
      </c>
      <c r="AW152" s="14" t="s">
        <v>4</v>
      </c>
      <c r="AX152" s="14" t="s">
        <v>88</v>
      </c>
      <c r="AY152" s="259" t="s">
        <v>141</v>
      </c>
    </row>
    <row r="153" s="2" customFormat="1" ht="24" customHeight="1">
      <c r="A153" s="41"/>
      <c r="B153" s="42"/>
      <c r="C153" s="222" t="s">
        <v>298</v>
      </c>
      <c r="D153" s="222" t="s">
        <v>143</v>
      </c>
      <c r="E153" s="223" t="s">
        <v>851</v>
      </c>
      <c r="F153" s="224" t="s">
        <v>852</v>
      </c>
      <c r="G153" s="225" t="s">
        <v>365</v>
      </c>
      <c r="H153" s="226">
        <v>5</v>
      </c>
      <c r="I153" s="227"/>
      <c r="J153" s="228">
        <f>ROUND(I153*H153,2)</f>
        <v>0</v>
      </c>
      <c r="K153" s="224" t="s">
        <v>35</v>
      </c>
      <c r="L153" s="47"/>
      <c r="M153" s="229" t="s">
        <v>35</v>
      </c>
      <c r="N153" s="230" t="s">
        <v>51</v>
      </c>
      <c r="O153" s="87"/>
      <c r="P153" s="231">
        <f>O153*H153</f>
        <v>0</v>
      </c>
      <c r="Q153" s="231">
        <v>0.20000000000000001</v>
      </c>
      <c r="R153" s="231">
        <f>Q153*H153</f>
        <v>1</v>
      </c>
      <c r="S153" s="231">
        <v>0</v>
      </c>
      <c r="T153" s="232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33" t="s">
        <v>557</v>
      </c>
      <c r="AT153" s="233" t="s">
        <v>143</v>
      </c>
      <c r="AU153" s="233" t="s">
        <v>90</v>
      </c>
      <c r="AY153" s="19" t="s">
        <v>141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9" t="s">
        <v>88</v>
      </c>
      <c r="BK153" s="234">
        <f>ROUND(I153*H153,2)</f>
        <v>0</v>
      </c>
      <c r="BL153" s="19" t="s">
        <v>557</v>
      </c>
      <c r="BM153" s="233" t="s">
        <v>853</v>
      </c>
    </row>
    <row r="154" s="13" customFormat="1">
      <c r="A154" s="13"/>
      <c r="B154" s="239"/>
      <c r="C154" s="240"/>
      <c r="D154" s="235" t="s">
        <v>152</v>
      </c>
      <c r="E154" s="241" t="s">
        <v>35</v>
      </c>
      <c r="F154" s="242" t="s">
        <v>773</v>
      </c>
      <c r="G154" s="240"/>
      <c r="H154" s="241" t="s">
        <v>35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152</v>
      </c>
      <c r="AU154" s="248" t="s">
        <v>90</v>
      </c>
      <c r="AV154" s="13" t="s">
        <v>88</v>
      </c>
      <c r="AW154" s="13" t="s">
        <v>41</v>
      </c>
      <c r="AX154" s="13" t="s">
        <v>80</v>
      </c>
      <c r="AY154" s="248" t="s">
        <v>141</v>
      </c>
    </row>
    <row r="155" s="14" customFormat="1">
      <c r="A155" s="14"/>
      <c r="B155" s="249"/>
      <c r="C155" s="250"/>
      <c r="D155" s="235" t="s">
        <v>152</v>
      </c>
      <c r="E155" s="251" t="s">
        <v>35</v>
      </c>
      <c r="F155" s="252" t="s">
        <v>176</v>
      </c>
      <c r="G155" s="250"/>
      <c r="H155" s="253">
        <v>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152</v>
      </c>
      <c r="AU155" s="259" t="s">
        <v>90</v>
      </c>
      <c r="AV155" s="14" t="s">
        <v>90</v>
      </c>
      <c r="AW155" s="14" t="s">
        <v>41</v>
      </c>
      <c r="AX155" s="14" t="s">
        <v>88</v>
      </c>
      <c r="AY155" s="259" t="s">
        <v>141</v>
      </c>
    </row>
    <row r="156" s="2" customFormat="1" ht="16.5" customHeight="1">
      <c r="A156" s="41"/>
      <c r="B156" s="42"/>
      <c r="C156" s="222" t="s">
        <v>308</v>
      </c>
      <c r="D156" s="222" t="s">
        <v>143</v>
      </c>
      <c r="E156" s="223" t="s">
        <v>854</v>
      </c>
      <c r="F156" s="224" t="s">
        <v>855</v>
      </c>
      <c r="G156" s="225" t="s">
        <v>171</v>
      </c>
      <c r="H156" s="226">
        <v>245.19999999999999</v>
      </c>
      <c r="I156" s="227"/>
      <c r="J156" s="228">
        <f>ROUND(I156*H156,2)</f>
        <v>0</v>
      </c>
      <c r="K156" s="224" t="s">
        <v>35</v>
      </c>
      <c r="L156" s="47"/>
      <c r="M156" s="229" t="s">
        <v>35</v>
      </c>
      <c r="N156" s="230" t="s">
        <v>51</v>
      </c>
      <c r="O156" s="87"/>
      <c r="P156" s="231">
        <f>O156*H156</f>
        <v>0</v>
      </c>
      <c r="Q156" s="231">
        <v>0.01</v>
      </c>
      <c r="R156" s="231">
        <f>Q156*H156</f>
        <v>2.452</v>
      </c>
      <c r="S156" s="231">
        <v>0</v>
      </c>
      <c r="T156" s="232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33" t="s">
        <v>557</v>
      </c>
      <c r="AT156" s="233" t="s">
        <v>143</v>
      </c>
      <c r="AU156" s="233" t="s">
        <v>90</v>
      </c>
      <c r="AY156" s="19" t="s">
        <v>141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9" t="s">
        <v>88</v>
      </c>
      <c r="BK156" s="234">
        <f>ROUND(I156*H156,2)</f>
        <v>0</v>
      </c>
      <c r="BL156" s="19" t="s">
        <v>557</v>
      </c>
      <c r="BM156" s="233" t="s">
        <v>856</v>
      </c>
    </row>
    <row r="157" s="13" customFormat="1">
      <c r="A157" s="13"/>
      <c r="B157" s="239"/>
      <c r="C157" s="240"/>
      <c r="D157" s="235" t="s">
        <v>152</v>
      </c>
      <c r="E157" s="241" t="s">
        <v>35</v>
      </c>
      <c r="F157" s="242" t="s">
        <v>773</v>
      </c>
      <c r="G157" s="240"/>
      <c r="H157" s="241" t="s">
        <v>35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152</v>
      </c>
      <c r="AU157" s="248" t="s">
        <v>90</v>
      </c>
      <c r="AV157" s="13" t="s">
        <v>88</v>
      </c>
      <c r="AW157" s="13" t="s">
        <v>41</v>
      </c>
      <c r="AX157" s="13" t="s">
        <v>80</v>
      </c>
      <c r="AY157" s="248" t="s">
        <v>141</v>
      </c>
    </row>
    <row r="158" s="14" customFormat="1">
      <c r="A158" s="14"/>
      <c r="B158" s="249"/>
      <c r="C158" s="250"/>
      <c r="D158" s="235" t="s">
        <v>152</v>
      </c>
      <c r="E158" s="251" t="s">
        <v>35</v>
      </c>
      <c r="F158" s="252" t="s">
        <v>857</v>
      </c>
      <c r="G158" s="250"/>
      <c r="H158" s="253">
        <v>245.19999999999999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152</v>
      </c>
      <c r="AU158" s="259" t="s">
        <v>90</v>
      </c>
      <c r="AV158" s="14" t="s">
        <v>90</v>
      </c>
      <c r="AW158" s="14" t="s">
        <v>41</v>
      </c>
      <c r="AX158" s="14" t="s">
        <v>88</v>
      </c>
      <c r="AY158" s="259" t="s">
        <v>141</v>
      </c>
    </row>
    <row r="159" s="12" customFormat="1" ht="22.8" customHeight="1">
      <c r="A159" s="12"/>
      <c r="B159" s="206"/>
      <c r="C159" s="207"/>
      <c r="D159" s="208" t="s">
        <v>79</v>
      </c>
      <c r="E159" s="220" t="s">
        <v>858</v>
      </c>
      <c r="F159" s="220" t="s">
        <v>859</v>
      </c>
      <c r="G159" s="207"/>
      <c r="H159" s="207"/>
      <c r="I159" s="210"/>
      <c r="J159" s="221">
        <f>BK159</f>
        <v>0</v>
      </c>
      <c r="K159" s="207"/>
      <c r="L159" s="212"/>
      <c r="M159" s="213"/>
      <c r="N159" s="214"/>
      <c r="O159" s="214"/>
      <c r="P159" s="215">
        <f>SUM(P160:P204)</f>
        <v>0</v>
      </c>
      <c r="Q159" s="214"/>
      <c r="R159" s="215">
        <f>SUM(R160:R204)</f>
        <v>91.182942340000011</v>
      </c>
      <c r="S159" s="214"/>
      <c r="T159" s="216">
        <f>SUM(T160:T204)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7" t="s">
        <v>159</v>
      </c>
      <c r="AT159" s="218" t="s">
        <v>79</v>
      </c>
      <c r="AU159" s="218" t="s">
        <v>88</v>
      </c>
      <c r="AY159" s="217" t="s">
        <v>141</v>
      </c>
      <c r="BK159" s="219">
        <f>SUM(BK160:BK204)</f>
        <v>0</v>
      </c>
    </row>
    <row r="160" s="2" customFormat="1" ht="16.5" customHeight="1">
      <c r="A160" s="41"/>
      <c r="B160" s="42"/>
      <c r="C160" s="222" t="s">
        <v>319</v>
      </c>
      <c r="D160" s="222" t="s">
        <v>143</v>
      </c>
      <c r="E160" s="223" t="s">
        <v>860</v>
      </c>
      <c r="F160" s="224" t="s">
        <v>861</v>
      </c>
      <c r="G160" s="225" t="s">
        <v>862</v>
      </c>
      <c r="H160" s="226">
        <v>0.42299999999999999</v>
      </c>
      <c r="I160" s="227"/>
      <c r="J160" s="228">
        <f>ROUND(I160*H160,2)</f>
        <v>0</v>
      </c>
      <c r="K160" s="224" t="s">
        <v>147</v>
      </c>
      <c r="L160" s="47"/>
      <c r="M160" s="229" t="s">
        <v>35</v>
      </c>
      <c r="N160" s="230" t="s">
        <v>51</v>
      </c>
      <c r="O160" s="87"/>
      <c r="P160" s="231">
        <f>O160*H160</f>
        <v>0</v>
      </c>
      <c r="Q160" s="231">
        <v>0.0019300000000000001</v>
      </c>
      <c r="R160" s="231">
        <f>Q160*H160</f>
        <v>0.00081638999999999995</v>
      </c>
      <c r="S160" s="231">
        <v>0</v>
      </c>
      <c r="T160" s="232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33" t="s">
        <v>557</v>
      </c>
      <c r="AT160" s="233" t="s">
        <v>143</v>
      </c>
      <c r="AU160" s="233" t="s">
        <v>90</v>
      </c>
      <c r="AY160" s="19" t="s">
        <v>141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9" t="s">
        <v>88</v>
      </c>
      <c r="BK160" s="234">
        <f>ROUND(I160*H160,2)</f>
        <v>0</v>
      </c>
      <c r="BL160" s="19" t="s">
        <v>557</v>
      </c>
      <c r="BM160" s="233" t="s">
        <v>863</v>
      </c>
    </row>
    <row r="161" s="2" customFormat="1">
      <c r="A161" s="41"/>
      <c r="B161" s="42"/>
      <c r="C161" s="43"/>
      <c r="D161" s="235" t="s">
        <v>150</v>
      </c>
      <c r="E161" s="43"/>
      <c r="F161" s="236" t="s">
        <v>864</v>
      </c>
      <c r="G161" s="43"/>
      <c r="H161" s="43"/>
      <c r="I161" s="140"/>
      <c r="J161" s="43"/>
      <c r="K161" s="43"/>
      <c r="L161" s="47"/>
      <c r="M161" s="237"/>
      <c r="N161" s="238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150</v>
      </c>
      <c r="AU161" s="19" t="s">
        <v>90</v>
      </c>
    </row>
    <row r="162" s="13" customFormat="1">
      <c r="A162" s="13"/>
      <c r="B162" s="239"/>
      <c r="C162" s="240"/>
      <c r="D162" s="235" t="s">
        <v>152</v>
      </c>
      <c r="E162" s="241" t="s">
        <v>35</v>
      </c>
      <c r="F162" s="242" t="s">
        <v>773</v>
      </c>
      <c r="G162" s="240"/>
      <c r="H162" s="241" t="s">
        <v>35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152</v>
      </c>
      <c r="AU162" s="248" t="s">
        <v>90</v>
      </c>
      <c r="AV162" s="13" t="s">
        <v>88</v>
      </c>
      <c r="AW162" s="13" t="s">
        <v>41</v>
      </c>
      <c r="AX162" s="13" t="s">
        <v>80</v>
      </c>
      <c r="AY162" s="248" t="s">
        <v>141</v>
      </c>
    </row>
    <row r="163" s="14" customFormat="1">
      <c r="A163" s="14"/>
      <c r="B163" s="249"/>
      <c r="C163" s="250"/>
      <c r="D163" s="235" t="s">
        <v>152</v>
      </c>
      <c r="E163" s="251" t="s">
        <v>35</v>
      </c>
      <c r="F163" s="252" t="s">
        <v>865</v>
      </c>
      <c r="G163" s="250"/>
      <c r="H163" s="253">
        <v>0.42299999999999999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152</v>
      </c>
      <c r="AU163" s="259" t="s">
        <v>90</v>
      </c>
      <c r="AV163" s="14" t="s">
        <v>90</v>
      </c>
      <c r="AW163" s="14" t="s">
        <v>41</v>
      </c>
      <c r="AX163" s="14" t="s">
        <v>88</v>
      </c>
      <c r="AY163" s="259" t="s">
        <v>141</v>
      </c>
    </row>
    <row r="164" s="2" customFormat="1" ht="24" customHeight="1">
      <c r="A164" s="41"/>
      <c r="B164" s="42"/>
      <c r="C164" s="222" t="s">
        <v>336</v>
      </c>
      <c r="D164" s="222" t="s">
        <v>143</v>
      </c>
      <c r="E164" s="223" t="s">
        <v>866</v>
      </c>
      <c r="F164" s="224" t="s">
        <v>867</v>
      </c>
      <c r="G164" s="225" t="s">
        <v>216</v>
      </c>
      <c r="H164" s="226">
        <v>2.2000000000000002</v>
      </c>
      <c r="I164" s="227"/>
      <c r="J164" s="228">
        <f>ROUND(I164*H164,2)</f>
        <v>0</v>
      </c>
      <c r="K164" s="224" t="s">
        <v>147</v>
      </c>
      <c r="L164" s="47"/>
      <c r="M164" s="229" t="s">
        <v>35</v>
      </c>
      <c r="N164" s="230" t="s">
        <v>51</v>
      </c>
      <c r="O164" s="87"/>
      <c r="P164" s="231">
        <f>O164*H164</f>
        <v>0</v>
      </c>
      <c r="Q164" s="231">
        <v>2.2563399999999998</v>
      </c>
      <c r="R164" s="231">
        <f>Q164*H164</f>
        <v>4.9639480000000002</v>
      </c>
      <c r="S164" s="231">
        <v>0</v>
      </c>
      <c r="T164" s="232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33" t="s">
        <v>557</v>
      </c>
      <c r="AT164" s="233" t="s">
        <v>143</v>
      </c>
      <c r="AU164" s="233" t="s">
        <v>90</v>
      </c>
      <c r="AY164" s="19" t="s">
        <v>141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9" t="s">
        <v>88</v>
      </c>
      <c r="BK164" s="234">
        <f>ROUND(I164*H164,2)</f>
        <v>0</v>
      </c>
      <c r="BL164" s="19" t="s">
        <v>557</v>
      </c>
      <c r="BM164" s="233" t="s">
        <v>868</v>
      </c>
    </row>
    <row r="165" s="13" customFormat="1">
      <c r="A165" s="13"/>
      <c r="B165" s="239"/>
      <c r="C165" s="240"/>
      <c r="D165" s="235" t="s">
        <v>152</v>
      </c>
      <c r="E165" s="241" t="s">
        <v>35</v>
      </c>
      <c r="F165" s="242" t="s">
        <v>773</v>
      </c>
      <c r="G165" s="240"/>
      <c r="H165" s="241" t="s">
        <v>35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152</v>
      </c>
      <c r="AU165" s="248" t="s">
        <v>90</v>
      </c>
      <c r="AV165" s="13" t="s">
        <v>88</v>
      </c>
      <c r="AW165" s="13" t="s">
        <v>41</v>
      </c>
      <c r="AX165" s="13" t="s">
        <v>80</v>
      </c>
      <c r="AY165" s="248" t="s">
        <v>141</v>
      </c>
    </row>
    <row r="166" s="13" customFormat="1">
      <c r="A166" s="13"/>
      <c r="B166" s="239"/>
      <c r="C166" s="240"/>
      <c r="D166" s="235" t="s">
        <v>152</v>
      </c>
      <c r="E166" s="241" t="s">
        <v>35</v>
      </c>
      <c r="F166" s="242" t="s">
        <v>869</v>
      </c>
      <c r="G166" s="240"/>
      <c r="H166" s="241" t="s">
        <v>35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152</v>
      </c>
      <c r="AU166" s="248" t="s">
        <v>90</v>
      </c>
      <c r="AV166" s="13" t="s">
        <v>88</v>
      </c>
      <c r="AW166" s="13" t="s">
        <v>41</v>
      </c>
      <c r="AX166" s="13" t="s">
        <v>80</v>
      </c>
      <c r="AY166" s="248" t="s">
        <v>141</v>
      </c>
    </row>
    <row r="167" s="14" customFormat="1">
      <c r="A167" s="14"/>
      <c r="B167" s="249"/>
      <c r="C167" s="250"/>
      <c r="D167" s="235" t="s">
        <v>152</v>
      </c>
      <c r="E167" s="251" t="s">
        <v>35</v>
      </c>
      <c r="F167" s="252" t="s">
        <v>870</v>
      </c>
      <c r="G167" s="250"/>
      <c r="H167" s="253">
        <v>2.2000000000000002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152</v>
      </c>
      <c r="AU167" s="259" t="s">
        <v>90</v>
      </c>
      <c r="AV167" s="14" t="s">
        <v>90</v>
      </c>
      <c r="AW167" s="14" t="s">
        <v>41</v>
      </c>
      <c r="AX167" s="14" t="s">
        <v>88</v>
      </c>
      <c r="AY167" s="259" t="s">
        <v>141</v>
      </c>
    </row>
    <row r="168" s="2" customFormat="1" ht="16.5" customHeight="1">
      <c r="A168" s="41"/>
      <c r="B168" s="42"/>
      <c r="C168" s="222" t="s">
        <v>342</v>
      </c>
      <c r="D168" s="222" t="s">
        <v>143</v>
      </c>
      <c r="E168" s="223" t="s">
        <v>871</v>
      </c>
      <c r="F168" s="224" t="s">
        <v>872</v>
      </c>
      <c r="G168" s="225" t="s">
        <v>301</v>
      </c>
      <c r="H168" s="226">
        <v>0.11</v>
      </c>
      <c r="I168" s="227"/>
      <c r="J168" s="228">
        <f>ROUND(I168*H168,2)</f>
        <v>0</v>
      </c>
      <c r="K168" s="224" t="s">
        <v>147</v>
      </c>
      <c r="L168" s="47"/>
      <c r="M168" s="229" t="s">
        <v>35</v>
      </c>
      <c r="N168" s="230" t="s">
        <v>51</v>
      </c>
      <c r="O168" s="87"/>
      <c r="P168" s="231">
        <f>O168*H168</f>
        <v>0</v>
      </c>
      <c r="Q168" s="231">
        <v>1.0601700000000001</v>
      </c>
      <c r="R168" s="231">
        <f>Q168*H168</f>
        <v>0.11661870000000001</v>
      </c>
      <c r="S168" s="231">
        <v>0</v>
      </c>
      <c r="T168" s="232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33" t="s">
        <v>557</v>
      </c>
      <c r="AT168" s="233" t="s">
        <v>143</v>
      </c>
      <c r="AU168" s="233" t="s">
        <v>90</v>
      </c>
      <c r="AY168" s="19" t="s">
        <v>141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88</v>
      </c>
      <c r="BK168" s="234">
        <f>ROUND(I168*H168,2)</f>
        <v>0</v>
      </c>
      <c r="BL168" s="19" t="s">
        <v>557</v>
      </c>
      <c r="BM168" s="233" t="s">
        <v>873</v>
      </c>
    </row>
    <row r="169" s="13" customFormat="1">
      <c r="A169" s="13"/>
      <c r="B169" s="239"/>
      <c r="C169" s="240"/>
      <c r="D169" s="235" t="s">
        <v>152</v>
      </c>
      <c r="E169" s="241" t="s">
        <v>35</v>
      </c>
      <c r="F169" s="242" t="s">
        <v>773</v>
      </c>
      <c r="G169" s="240"/>
      <c r="H169" s="241" t="s">
        <v>35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152</v>
      </c>
      <c r="AU169" s="248" t="s">
        <v>90</v>
      </c>
      <c r="AV169" s="13" t="s">
        <v>88</v>
      </c>
      <c r="AW169" s="13" t="s">
        <v>41</v>
      </c>
      <c r="AX169" s="13" t="s">
        <v>80</v>
      </c>
      <c r="AY169" s="248" t="s">
        <v>141</v>
      </c>
    </row>
    <row r="170" s="13" customFormat="1">
      <c r="A170" s="13"/>
      <c r="B170" s="239"/>
      <c r="C170" s="240"/>
      <c r="D170" s="235" t="s">
        <v>152</v>
      </c>
      <c r="E170" s="241" t="s">
        <v>35</v>
      </c>
      <c r="F170" s="242" t="s">
        <v>874</v>
      </c>
      <c r="G170" s="240"/>
      <c r="H170" s="241" t="s">
        <v>35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152</v>
      </c>
      <c r="AU170" s="248" t="s">
        <v>90</v>
      </c>
      <c r="AV170" s="13" t="s">
        <v>88</v>
      </c>
      <c r="AW170" s="13" t="s">
        <v>41</v>
      </c>
      <c r="AX170" s="13" t="s">
        <v>80</v>
      </c>
      <c r="AY170" s="248" t="s">
        <v>141</v>
      </c>
    </row>
    <row r="171" s="14" customFormat="1">
      <c r="A171" s="14"/>
      <c r="B171" s="249"/>
      <c r="C171" s="250"/>
      <c r="D171" s="235" t="s">
        <v>152</v>
      </c>
      <c r="E171" s="251" t="s">
        <v>35</v>
      </c>
      <c r="F171" s="252" t="s">
        <v>875</v>
      </c>
      <c r="G171" s="250"/>
      <c r="H171" s="253">
        <v>0.11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152</v>
      </c>
      <c r="AU171" s="259" t="s">
        <v>90</v>
      </c>
      <c r="AV171" s="14" t="s">
        <v>90</v>
      </c>
      <c r="AW171" s="14" t="s">
        <v>41</v>
      </c>
      <c r="AX171" s="14" t="s">
        <v>88</v>
      </c>
      <c r="AY171" s="259" t="s">
        <v>141</v>
      </c>
    </row>
    <row r="172" s="2" customFormat="1" ht="36" customHeight="1">
      <c r="A172" s="41"/>
      <c r="B172" s="42"/>
      <c r="C172" s="222" t="s">
        <v>354</v>
      </c>
      <c r="D172" s="222" t="s">
        <v>143</v>
      </c>
      <c r="E172" s="223" t="s">
        <v>876</v>
      </c>
      <c r="F172" s="224" t="s">
        <v>877</v>
      </c>
      <c r="G172" s="225" t="s">
        <v>171</v>
      </c>
      <c r="H172" s="226">
        <v>417</v>
      </c>
      <c r="I172" s="227"/>
      <c r="J172" s="228">
        <f>ROUND(I172*H172,2)</f>
        <v>0</v>
      </c>
      <c r="K172" s="224" t="s">
        <v>147</v>
      </c>
      <c r="L172" s="47"/>
      <c r="M172" s="229" t="s">
        <v>35</v>
      </c>
      <c r="N172" s="230" t="s">
        <v>51</v>
      </c>
      <c r="O172" s="8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33" t="s">
        <v>557</v>
      </c>
      <c r="AT172" s="233" t="s">
        <v>143</v>
      </c>
      <c r="AU172" s="233" t="s">
        <v>90</v>
      </c>
      <c r="AY172" s="19" t="s">
        <v>141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9" t="s">
        <v>88</v>
      </c>
      <c r="BK172" s="234">
        <f>ROUND(I172*H172,2)</f>
        <v>0</v>
      </c>
      <c r="BL172" s="19" t="s">
        <v>557</v>
      </c>
      <c r="BM172" s="233" t="s">
        <v>878</v>
      </c>
    </row>
    <row r="173" s="2" customFormat="1">
      <c r="A173" s="41"/>
      <c r="B173" s="42"/>
      <c r="C173" s="43"/>
      <c r="D173" s="235" t="s">
        <v>150</v>
      </c>
      <c r="E173" s="43"/>
      <c r="F173" s="236" t="s">
        <v>879</v>
      </c>
      <c r="G173" s="43"/>
      <c r="H173" s="43"/>
      <c r="I173" s="140"/>
      <c r="J173" s="43"/>
      <c r="K173" s="43"/>
      <c r="L173" s="47"/>
      <c r="M173" s="237"/>
      <c r="N173" s="238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150</v>
      </c>
      <c r="AU173" s="19" t="s">
        <v>90</v>
      </c>
    </row>
    <row r="174" s="13" customFormat="1">
      <c r="A174" s="13"/>
      <c r="B174" s="239"/>
      <c r="C174" s="240"/>
      <c r="D174" s="235" t="s">
        <v>152</v>
      </c>
      <c r="E174" s="241" t="s">
        <v>35</v>
      </c>
      <c r="F174" s="242" t="s">
        <v>773</v>
      </c>
      <c r="G174" s="240"/>
      <c r="H174" s="241" t="s">
        <v>35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152</v>
      </c>
      <c r="AU174" s="248" t="s">
        <v>90</v>
      </c>
      <c r="AV174" s="13" t="s">
        <v>88</v>
      </c>
      <c r="AW174" s="13" t="s">
        <v>41</v>
      </c>
      <c r="AX174" s="13" t="s">
        <v>80</v>
      </c>
      <c r="AY174" s="248" t="s">
        <v>141</v>
      </c>
    </row>
    <row r="175" s="14" customFormat="1">
      <c r="A175" s="14"/>
      <c r="B175" s="249"/>
      <c r="C175" s="250"/>
      <c r="D175" s="235" t="s">
        <v>152</v>
      </c>
      <c r="E175" s="251" t="s">
        <v>35</v>
      </c>
      <c r="F175" s="252" t="s">
        <v>880</v>
      </c>
      <c r="G175" s="250"/>
      <c r="H175" s="253">
        <v>417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152</v>
      </c>
      <c r="AU175" s="259" t="s">
        <v>90</v>
      </c>
      <c r="AV175" s="14" t="s">
        <v>90</v>
      </c>
      <c r="AW175" s="14" t="s">
        <v>41</v>
      </c>
      <c r="AX175" s="14" t="s">
        <v>88</v>
      </c>
      <c r="AY175" s="259" t="s">
        <v>141</v>
      </c>
    </row>
    <row r="176" s="2" customFormat="1" ht="36" customHeight="1">
      <c r="A176" s="41"/>
      <c r="B176" s="42"/>
      <c r="C176" s="222" t="s">
        <v>362</v>
      </c>
      <c r="D176" s="222" t="s">
        <v>143</v>
      </c>
      <c r="E176" s="223" t="s">
        <v>881</v>
      </c>
      <c r="F176" s="224" t="s">
        <v>882</v>
      </c>
      <c r="G176" s="225" t="s">
        <v>171</v>
      </c>
      <c r="H176" s="226">
        <v>6</v>
      </c>
      <c r="I176" s="227"/>
      <c r="J176" s="228">
        <f>ROUND(I176*H176,2)</f>
        <v>0</v>
      </c>
      <c r="K176" s="224" t="s">
        <v>147</v>
      </c>
      <c r="L176" s="47"/>
      <c r="M176" s="229" t="s">
        <v>35</v>
      </c>
      <c r="N176" s="230" t="s">
        <v>51</v>
      </c>
      <c r="O176" s="87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33" t="s">
        <v>557</v>
      </c>
      <c r="AT176" s="233" t="s">
        <v>143</v>
      </c>
      <c r="AU176" s="233" t="s">
        <v>90</v>
      </c>
      <c r="AY176" s="19" t="s">
        <v>141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9" t="s">
        <v>88</v>
      </c>
      <c r="BK176" s="234">
        <f>ROUND(I176*H176,2)</f>
        <v>0</v>
      </c>
      <c r="BL176" s="19" t="s">
        <v>557</v>
      </c>
      <c r="BM176" s="233" t="s">
        <v>883</v>
      </c>
    </row>
    <row r="177" s="2" customFormat="1">
      <c r="A177" s="41"/>
      <c r="B177" s="42"/>
      <c r="C177" s="43"/>
      <c r="D177" s="235" t="s">
        <v>150</v>
      </c>
      <c r="E177" s="43"/>
      <c r="F177" s="236" t="s">
        <v>879</v>
      </c>
      <c r="G177" s="43"/>
      <c r="H177" s="43"/>
      <c r="I177" s="140"/>
      <c r="J177" s="43"/>
      <c r="K177" s="43"/>
      <c r="L177" s="47"/>
      <c r="M177" s="237"/>
      <c r="N177" s="238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19" t="s">
        <v>150</v>
      </c>
      <c r="AU177" s="19" t="s">
        <v>90</v>
      </c>
    </row>
    <row r="178" s="13" customFormat="1">
      <c r="A178" s="13"/>
      <c r="B178" s="239"/>
      <c r="C178" s="240"/>
      <c r="D178" s="235" t="s">
        <v>152</v>
      </c>
      <c r="E178" s="241" t="s">
        <v>35</v>
      </c>
      <c r="F178" s="242" t="s">
        <v>773</v>
      </c>
      <c r="G178" s="240"/>
      <c r="H178" s="241" t="s">
        <v>35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152</v>
      </c>
      <c r="AU178" s="248" t="s">
        <v>90</v>
      </c>
      <c r="AV178" s="13" t="s">
        <v>88</v>
      </c>
      <c r="AW178" s="13" t="s">
        <v>41</v>
      </c>
      <c r="AX178" s="13" t="s">
        <v>80</v>
      </c>
      <c r="AY178" s="248" t="s">
        <v>141</v>
      </c>
    </row>
    <row r="179" s="14" customFormat="1">
      <c r="A179" s="14"/>
      <c r="B179" s="249"/>
      <c r="C179" s="250"/>
      <c r="D179" s="235" t="s">
        <v>152</v>
      </c>
      <c r="E179" s="251" t="s">
        <v>35</v>
      </c>
      <c r="F179" s="252" t="s">
        <v>183</v>
      </c>
      <c r="G179" s="250"/>
      <c r="H179" s="253">
        <v>6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152</v>
      </c>
      <c r="AU179" s="259" t="s">
        <v>90</v>
      </c>
      <c r="AV179" s="14" t="s">
        <v>90</v>
      </c>
      <c r="AW179" s="14" t="s">
        <v>41</v>
      </c>
      <c r="AX179" s="14" t="s">
        <v>88</v>
      </c>
      <c r="AY179" s="259" t="s">
        <v>141</v>
      </c>
    </row>
    <row r="180" s="2" customFormat="1" ht="24" customHeight="1">
      <c r="A180" s="41"/>
      <c r="B180" s="42"/>
      <c r="C180" s="222" t="s">
        <v>368</v>
      </c>
      <c r="D180" s="222" t="s">
        <v>143</v>
      </c>
      <c r="E180" s="223" t="s">
        <v>884</v>
      </c>
      <c r="F180" s="224" t="s">
        <v>885</v>
      </c>
      <c r="G180" s="225" t="s">
        <v>171</v>
      </c>
      <c r="H180" s="226">
        <v>423</v>
      </c>
      <c r="I180" s="227"/>
      <c r="J180" s="228">
        <f>ROUND(I180*H180,2)</f>
        <v>0</v>
      </c>
      <c r="K180" s="224" t="s">
        <v>147</v>
      </c>
      <c r="L180" s="47"/>
      <c r="M180" s="229" t="s">
        <v>35</v>
      </c>
      <c r="N180" s="230" t="s">
        <v>51</v>
      </c>
      <c r="O180" s="87"/>
      <c r="P180" s="231">
        <f>O180*H180</f>
        <v>0</v>
      </c>
      <c r="Q180" s="231">
        <v>0.20300000000000001</v>
      </c>
      <c r="R180" s="231">
        <f>Q180*H180</f>
        <v>85.869</v>
      </c>
      <c r="S180" s="231">
        <v>0</v>
      </c>
      <c r="T180" s="232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33" t="s">
        <v>557</v>
      </c>
      <c r="AT180" s="233" t="s">
        <v>143</v>
      </c>
      <c r="AU180" s="233" t="s">
        <v>90</v>
      </c>
      <c r="AY180" s="19" t="s">
        <v>141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9" t="s">
        <v>88</v>
      </c>
      <c r="BK180" s="234">
        <f>ROUND(I180*H180,2)</f>
        <v>0</v>
      </c>
      <c r="BL180" s="19" t="s">
        <v>557</v>
      </c>
      <c r="BM180" s="233" t="s">
        <v>886</v>
      </c>
    </row>
    <row r="181" s="2" customFormat="1">
      <c r="A181" s="41"/>
      <c r="B181" s="42"/>
      <c r="C181" s="43"/>
      <c r="D181" s="235" t="s">
        <v>150</v>
      </c>
      <c r="E181" s="43"/>
      <c r="F181" s="236" t="s">
        <v>887</v>
      </c>
      <c r="G181" s="43"/>
      <c r="H181" s="43"/>
      <c r="I181" s="140"/>
      <c r="J181" s="43"/>
      <c r="K181" s="43"/>
      <c r="L181" s="47"/>
      <c r="M181" s="237"/>
      <c r="N181" s="238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150</v>
      </c>
      <c r="AU181" s="19" t="s">
        <v>90</v>
      </c>
    </row>
    <row r="182" s="13" customFormat="1">
      <c r="A182" s="13"/>
      <c r="B182" s="239"/>
      <c r="C182" s="240"/>
      <c r="D182" s="235" t="s">
        <v>152</v>
      </c>
      <c r="E182" s="241" t="s">
        <v>35</v>
      </c>
      <c r="F182" s="242" t="s">
        <v>773</v>
      </c>
      <c r="G182" s="240"/>
      <c r="H182" s="241" t="s">
        <v>35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152</v>
      </c>
      <c r="AU182" s="248" t="s">
        <v>90</v>
      </c>
      <c r="AV182" s="13" t="s">
        <v>88</v>
      </c>
      <c r="AW182" s="13" t="s">
        <v>41</v>
      </c>
      <c r="AX182" s="13" t="s">
        <v>80</v>
      </c>
      <c r="AY182" s="248" t="s">
        <v>141</v>
      </c>
    </row>
    <row r="183" s="14" customFormat="1">
      <c r="A183" s="14"/>
      <c r="B183" s="249"/>
      <c r="C183" s="250"/>
      <c r="D183" s="235" t="s">
        <v>152</v>
      </c>
      <c r="E183" s="251" t="s">
        <v>35</v>
      </c>
      <c r="F183" s="252" t="s">
        <v>888</v>
      </c>
      <c r="G183" s="250"/>
      <c r="H183" s="253">
        <v>423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152</v>
      </c>
      <c r="AU183" s="259" t="s">
        <v>90</v>
      </c>
      <c r="AV183" s="14" t="s">
        <v>90</v>
      </c>
      <c r="AW183" s="14" t="s">
        <v>41</v>
      </c>
      <c r="AX183" s="14" t="s">
        <v>88</v>
      </c>
      <c r="AY183" s="259" t="s">
        <v>141</v>
      </c>
    </row>
    <row r="184" s="2" customFormat="1" ht="24" customHeight="1">
      <c r="A184" s="41"/>
      <c r="B184" s="42"/>
      <c r="C184" s="222" t="s">
        <v>372</v>
      </c>
      <c r="D184" s="222" t="s">
        <v>143</v>
      </c>
      <c r="E184" s="223" t="s">
        <v>889</v>
      </c>
      <c r="F184" s="224" t="s">
        <v>890</v>
      </c>
      <c r="G184" s="225" t="s">
        <v>171</v>
      </c>
      <c r="H184" s="226">
        <v>423</v>
      </c>
      <c r="I184" s="227"/>
      <c r="J184" s="228">
        <f>ROUND(I184*H184,2)</f>
        <v>0</v>
      </c>
      <c r="K184" s="224" t="s">
        <v>147</v>
      </c>
      <c r="L184" s="47"/>
      <c r="M184" s="229" t="s">
        <v>35</v>
      </c>
      <c r="N184" s="230" t="s">
        <v>51</v>
      </c>
      <c r="O184" s="87"/>
      <c r="P184" s="231">
        <f>O184*H184</f>
        <v>0</v>
      </c>
      <c r="Q184" s="231">
        <v>6.9999999999999994E-05</v>
      </c>
      <c r="R184" s="231">
        <f>Q184*H184</f>
        <v>0.029609999999999997</v>
      </c>
      <c r="S184" s="231">
        <v>0</v>
      </c>
      <c r="T184" s="232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33" t="s">
        <v>557</v>
      </c>
      <c r="AT184" s="233" t="s">
        <v>143</v>
      </c>
      <c r="AU184" s="233" t="s">
        <v>90</v>
      </c>
      <c r="AY184" s="19" t="s">
        <v>141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9" t="s">
        <v>88</v>
      </c>
      <c r="BK184" s="234">
        <f>ROUND(I184*H184,2)</f>
        <v>0</v>
      </c>
      <c r="BL184" s="19" t="s">
        <v>557</v>
      </c>
      <c r="BM184" s="233" t="s">
        <v>891</v>
      </c>
    </row>
    <row r="185" s="13" customFormat="1">
      <c r="A185" s="13"/>
      <c r="B185" s="239"/>
      <c r="C185" s="240"/>
      <c r="D185" s="235" t="s">
        <v>152</v>
      </c>
      <c r="E185" s="241" t="s">
        <v>35</v>
      </c>
      <c r="F185" s="242" t="s">
        <v>773</v>
      </c>
      <c r="G185" s="240"/>
      <c r="H185" s="241" t="s">
        <v>35</v>
      </c>
      <c r="I185" s="243"/>
      <c r="J185" s="240"/>
      <c r="K185" s="240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152</v>
      </c>
      <c r="AU185" s="248" t="s">
        <v>90</v>
      </c>
      <c r="AV185" s="13" t="s">
        <v>88</v>
      </c>
      <c r="AW185" s="13" t="s">
        <v>41</v>
      </c>
      <c r="AX185" s="13" t="s">
        <v>80</v>
      </c>
      <c r="AY185" s="248" t="s">
        <v>141</v>
      </c>
    </row>
    <row r="186" s="14" customFormat="1">
      <c r="A186" s="14"/>
      <c r="B186" s="249"/>
      <c r="C186" s="250"/>
      <c r="D186" s="235" t="s">
        <v>152</v>
      </c>
      <c r="E186" s="251" t="s">
        <v>35</v>
      </c>
      <c r="F186" s="252" t="s">
        <v>888</v>
      </c>
      <c r="G186" s="250"/>
      <c r="H186" s="253">
        <v>423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152</v>
      </c>
      <c r="AU186" s="259" t="s">
        <v>90</v>
      </c>
      <c r="AV186" s="14" t="s">
        <v>90</v>
      </c>
      <c r="AW186" s="14" t="s">
        <v>41</v>
      </c>
      <c r="AX186" s="14" t="s">
        <v>88</v>
      </c>
      <c r="AY186" s="259" t="s">
        <v>141</v>
      </c>
    </row>
    <row r="187" s="2" customFormat="1" ht="16.5" customHeight="1">
      <c r="A187" s="41"/>
      <c r="B187" s="42"/>
      <c r="C187" s="222" t="s">
        <v>376</v>
      </c>
      <c r="D187" s="222" t="s">
        <v>143</v>
      </c>
      <c r="E187" s="223" t="s">
        <v>892</v>
      </c>
      <c r="F187" s="224" t="s">
        <v>893</v>
      </c>
      <c r="G187" s="225" t="s">
        <v>171</v>
      </c>
      <c r="H187" s="226">
        <v>465</v>
      </c>
      <c r="I187" s="227"/>
      <c r="J187" s="228">
        <f>ROUND(I187*H187,2)</f>
        <v>0</v>
      </c>
      <c r="K187" s="224" t="s">
        <v>147</v>
      </c>
      <c r="L187" s="47"/>
      <c r="M187" s="229" t="s">
        <v>35</v>
      </c>
      <c r="N187" s="230" t="s">
        <v>51</v>
      </c>
      <c r="O187" s="87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33" t="s">
        <v>557</v>
      </c>
      <c r="AT187" s="233" t="s">
        <v>143</v>
      </c>
      <c r="AU187" s="233" t="s">
        <v>90</v>
      </c>
      <c r="AY187" s="19" t="s">
        <v>141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9" t="s">
        <v>88</v>
      </c>
      <c r="BK187" s="234">
        <f>ROUND(I187*H187,2)</f>
        <v>0</v>
      </c>
      <c r="BL187" s="19" t="s">
        <v>557</v>
      </c>
      <c r="BM187" s="233" t="s">
        <v>894</v>
      </c>
    </row>
    <row r="188" s="13" customFormat="1">
      <c r="A188" s="13"/>
      <c r="B188" s="239"/>
      <c r="C188" s="240"/>
      <c r="D188" s="235" t="s">
        <v>152</v>
      </c>
      <c r="E188" s="241" t="s">
        <v>35</v>
      </c>
      <c r="F188" s="242" t="s">
        <v>773</v>
      </c>
      <c r="G188" s="240"/>
      <c r="H188" s="241" t="s">
        <v>35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152</v>
      </c>
      <c r="AU188" s="248" t="s">
        <v>90</v>
      </c>
      <c r="AV188" s="13" t="s">
        <v>88</v>
      </c>
      <c r="AW188" s="13" t="s">
        <v>41</v>
      </c>
      <c r="AX188" s="13" t="s">
        <v>80</v>
      </c>
      <c r="AY188" s="248" t="s">
        <v>141</v>
      </c>
    </row>
    <row r="189" s="13" customFormat="1">
      <c r="A189" s="13"/>
      <c r="B189" s="239"/>
      <c r="C189" s="240"/>
      <c r="D189" s="235" t="s">
        <v>152</v>
      </c>
      <c r="E189" s="241" t="s">
        <v>35</v>
      </c>
      <c r="F189" s="242" t="s">
        <v>895</v>
      </c>
      <c r="G189" s="240"/>
      <c r="H189" s="241" t="s">
        <v>35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152</v>
      </c>
      <c r="AU189" s="248" t="s">
        <v>90</v>
      </c>
      <c r="AV189" s="13" t="s">
        <v>88</v>
      </c>
      <c r="AW189" s="13" t="s">
        <v>41</v>
      </c>
      <c r="AX189" s="13" t="s">
        <v>80</v>
      </c>
      <c r="AY189" s="248" t="s">
        <v>141</v>
      </c>
    </row>
    <row r="190" s="14" customFormat="1">
      <c r="A190" s="14"/>
      <c r="B190" s="249"/>
      <c r="C190" s="250"/>
      <c r="D190" s="235" t="s">
        <v>152</v>
      </c>
      <c r="E190" s="251" t="s">
        <v>35</v>
      </c>
      <c r="F190" s="252" t="s">
        <v>817</v>
      </c>
      <c r="G190" s="250"/>
      <c r="H190" s="253">
        <v>465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152</v>
      </c>
      <c r="AU190" s="259" t="s">
        <v>90</v>
      </c>
      <c r="AV190" s="14" t="s">
        <v>90</v>
      </c>
      <c r="AW190" s="14" t="s">
        <v>41</v>
      </c>
      <c r="AX190" s="14" t="s">
        <v>88</v>
      </c>
      <c r="AY190" s="259" t="s">
        <v>141</v>
      </c>
    </row>
    <row r="191" s="2" customFormat="1" ht="16.5" customHeight="1">
      <c r="A191" s="41"/>
      <c r="B191" s="42"/>
      <c r="C191" s="282" t="s">
        <v>381</v>
      </c>
      <c r="D191" s="282" t="s">
        <v>337</v>
      </c>
      <c r="E191" s="283" t="s">
        <v>896</v>
      </c>
      <c r="F191" s="284" t="s">
        <v>897</v>
      </c>
      <c r="G191" s="285" t="s">
        <v>171</v>
      </c>
      <c r="H191" s="286">
        <v>471.97500000000002</v>
      </c>
      <c r="I191" s="287"/>
      <c r="J191" s="288">
        <f>ROUND(I191*H191,2)</f>
        <v>0</v>
      </c>
      <c r="K191" s="284" t="s">
        <v>147</v>
      </c>
      <c r="L191" s="289"/>
      <c r="M191" s="290" t="s">
        <v>35</v>
      </c>
      <c r="N191" s="291" t="s">
        <v>51</v>
      </c>
      <c r="O191" s="87"/>
      <c r="P191" s="231">
        <f>O191*H191</f>
        <v>0</v>
      </c>
      <c r="Q191" s="231">
        <v>0.00042999999999999999</v>
      </c>
      <c r="R191" s="231">
        <f>Q191*H191</f>
        <v>0.20294925</v>
      </c>
      <c r="S191" s="231">
        <v>0</v>
      </c>
      <c r="T191" s="232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33" t="s">
        <v>792</v>
      </c>
      <c r="AT191" s="233" t="s">
        <v>337</v>
      </c>
      <c r="AU191" s="233" t="s">
        <v>90</v>
      </c>
      <c r="AY191" s="19" t="s">
        <v>141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88</v>
      </c>
      <c r="BK191" s="234">
        <f>ROUND(I191*H191,2)</f>
        <v>0</v>
      </c>
      <c r="BL191" s="19" t="s">
        <v>792</v>
      </c>
      <c r="BM191" s="233" t="s">
        <v>898</v>
      </c>
    </row>
    <row r="192" s="14" customFormat="1">
      <c r="A192" s="14"/>
      <c r="B192" s="249"/>
      <c r="C192" s="250"/>
      <c r="D192" s="235" t="s">
        <v>152</v>
      </c>
      <c r="E192" s="250"/>
      <c r="F192" s="252" t="s">
        <v>899</v>
      </c>
      <c r="G192" s="250"/>
      <c r="H192" s="253">
        <v>471.97500000000002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152</v>
      </c>
      <c r="AU192" s="259" t="s">
        <v>90</v>
      </c>
      <c r="AV192" s="14" t="s">
        <v>90</v>
      </c>
      <c r="AW192" s="14" t="s">
        <v>4</v>
      </c>
      <c r="AX192" s="14" t="s">
        <v>88</v>
      </c>
      <c r="AY192" s="259" t="s">
        <v>141</v>
      </c>
    </row>
    <row r="193" s="2" customFormat="1" ht="24" customHeight="1">
      <c r="A193" s="41"/>
      <c r="B193" s="42"/>
      <c r="C193" s="222" t="s">
        <v>391</v>
      </c>
      <c r="D193" s="222" t="s">
        <v>143</v>
      </c>
      <c r="E193" s="223" t="s">
        <v>900</v>
      </c>
      <c r="F193" s="224" t="s">
        <v>901</v>
      </c>
      <c r="G193" s="225" t="s">
        <v>171</v>
      </c>
      <c r="H193" s="226">
        <v>417</v>
      </c>
      <c r="I193" s="227"/>
      <c r="J193" s="228">
        <f>ROUND(I193*H193,2)</f>
        <v>0</v>
      </c>
      <c r="K193" s="224" t="s">
        <v>147</v>
      </c>
      <c r="L193" s="47"/>
      <c r="M193" s="229" t="s">
        <v>35</v>
      </c>
      <c r="N193" s="230" t="s">
        <v>51</v>
      </c>
      <c r="O193" s="87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33" t="s">
        <v>557</v>
      </c>
      <c r="AT193" s="233" t="s">
        <v>143</v>
      </c>
      <c r="AU193" s="233" t="s">
        <v>90</v>
      </c>
      <c r="AY193" s="19" t="s">
        <v>141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88</v>
      </c>
      <c r="BK193" s="234">
        <f>ROUND(I193*H193,2)</f>
        <v>0</v>
      </c>
      <c r="BL193" s="19" t="s">
        <v>557</v>
      </c>
      <c r="BM193" s="233" t="s">
        <v>902</v>
      </c>
    </row>
    <row r="194" s="13" customFormat="1">
      <c r="A194" s="13"/>
      <c r="B194" s="239"/>
      <c r="C194" s="240"/>
      <c r="D194" s="235" t="s">
        <v>152</v>
      </c>
      <c r="E194" s="241" t="s">
        <v>35</v>
      </c>
      <c r="F194" s="242" t="s">
        <v>773</v>
      </c>
      <c r="G194" s="240"/>
      <c r="H194" s="241" t="s">
        <v>35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152</v>
      </c>
      <c r="AU194" s="248" t="s">
        <v>90</v>
      </c>
      <c r="AV194" s="13" t="s">
        <v>88</v>
      </c>
      <c r="AW194" s="13" t="s">
        <v>41</v>
      </c>
      <c r="AX194" s="13" t="s">
        <v>80</v>
      </c>
      <c r="AY194" s="248" t="s">
        <v>141</v>
      </c>
    </row>
    <row r="195" s="14" customFormat="1">
      <c r="A195" s="14"/>
      <c r="B195" s="249"/>
      <c r="C195" s="250"/>
      <c r="D195" s="235" t="s">
        <v>152</v>
      </c>
      <c r="E195" s="251" t="s">
        <v>35</v>
      </c>
      <c r="F195" s="252" t="s">
        <v>880</v>
      </c>
      <c r="G195" s="250"/>
      <c r="H195" s="253">
        <v>417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152</v>
      </c>
      <c r="AU195" s="259" t="s">
        <v>90</v>
      </c>
      <c r="AV195" s="14" t="s">
        <v>90</v>
      </c>
      <c r="AW195" s="14" t="s">
        <v>41</v>
      </c>
      <c r="AX195" s="14" t="s">
        <v>88</v>
      </c>
      <c r="AY195" s="259" t="s">
        <v>141</v>
      </c>
    </row>
    <row r="196" s="2" customFormat="1" ht="24" customHeight="1">
      <c r="A196" s="41"/>
      <c r="B196" s="42"/>
      <c r="C196" s="222" t="s">
        <v>398</v>
      </c>
      <c r="D196" s="222" t="s">
        <v>143</v>
      </c>
      <c r="E196" s="223" t="s">
        <v>903</v>
      </c>
      <c r="F196" s="224" t="s">
        <v>904</v>
      </c>
      <c r="G196" s="225" t="s">
        <v>171</v>
      </c>
      <c r="H196" s="226">
        <v>6</v>
      </c>
      <c r="I196" s="227"/>
      <c r="J196" s="228">
        <f>ROUND(I196*H196,2)</f>
        <v>0</v>
      </c>
      <c r="K196" s="224" t="s">
        <v>147</v>
      </c>
      <c r="L196" s="47"/>
      <c r="M196" s="229" t="s">
        <v>35</v>
      </c>
      <c r="N196" s="230" t="s">
        <v>51</v>
      </c>
      <c r="O196" s="8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33" t="s">
        <v>557</v>
      </c>
      <c r="AT196" s="233" t="s">
        <v>143</v>
      </c>
      <c r="AU196" s="233" t="s">
        <v>90</v>
      </c>
      <c r="AY196" s="19" t="s">
        <v>141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9" t="s">
        <v>88</v>
      </c>
      <c r="BK196" s="234">
        <f>ROUND(I196*H196,2)</f>
        <v>0</v>
      </c>
      <c r="BL196" s="19" t="s">
        <v>557</v>
      </c>
      <c r="BM196" s="233" t="s">
        <v>905</v>
      </c>
    </row>
    <row r="197" s="13" customFormat="1">
      <c r="A197" s="13"/>
      <c r="B197" s="239"/>
      <c r="C197" s="240"/>
      <c r="D197" s="235" t="s">
        <v>152</v>
      </c>
      <c r="E197" s="241" t="s">
        <v>35</v>
      </c>
      <c r="F197" s="242" t="s">
        <v>773</v>
      </c>
      <c r="G197" s="240"/>
      <c r="H197" s="241" t="s">
        <v>35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152</v>
      </c>
      <c r="AU197" s="248" t="s">
        <v>90</v>
      </c>
      <c r="AV197" s="13" t="s">
        <v>88</v>
      </c>
      <c r="AW197" s="13" t="s">
        <v>41</v>
      </c>
      <c r="AX197" s="13" t="s">
        <v>80</v>
      </c>
      <c r="AY197" s="248" t="s">
        <v>141</v>
      </c>
    </row>
    <row r="198" s="14" customFormat="1">
      <c r="A198" s="14"/>
      <c r="B198" s="249"/>
      <c r="C198" s="250"/>
      <c r="D198" s="235" t="s">
        <v>152</v>
      </c>
      <c r="E198" s="251" t="s">
        <v>35</v>
      </c>
      <c r="F198" s="252" t="s">
        <v>183</v>
      </c>
      <c r="G198" s="250"/>
      <c r="H198" s="253">
        <v>6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152</v>
      </c>
      <c r="AU198" s="259" t="s">
        <v>90</v>
      </c>
      <c r="AV198" s="14" t="s">
        <v>90</v>
      </c>
      <c r="AW198" s="14" t="s">
        <v>41</v>
      </c>
      <c r="AX198" s="14" t="s">
        <v>88</v>
      </c>
      <c r="AY198" s="259" t="s">
        <v>141</v>
      </c>
    </row>
    <row r="199" s="2" customFormat="1" ht="24" customHeight="1">
      <c r="A199" s="41"/>
      <c r="B199" s="42"/>
      <c r="C199" s="222" t="s">
        <v>405</v>
      </c>
      <c r="D199" s="222" t="s">
        <v>143</v>
      </c>
      <c r="E199" s="223" t="s">
        <v>906</v>
      </c>
      <c r="F199" s="224" t="s">
        <v>907</v>
      </c>
      <c r="G199" s="225" t="s">
        <v>216</v>
      </c>
      <c r="H199" s="226">
        <v>0.40000000000000002</v>
      </c>
      <c r="I199" s="227"/>
      <c r="J199" s="228">
        <f>ROUND(I199*H199,2)</f>
        <v>0</v>
      </c>
      <c r="K199" s="224" t="s">
        <v>35</v>
      </c>
      <c r="L199" s="47"/>
      <c r="M199" s="229" t="s">
        <v>35</v>
      </c>
      <c r="N199" s="230" t="s">
        <v>51</v>
      </c>
      <c r="O199" s="87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33" t="s">
        <v>557</v>
      </c>
      <c r="AT199" s="233" t="s">
        <v>143</v>
      </c>
      <c r="AU199" s="233" t="s">
        <v>90</v>
      </c>
      <c r="AY199" s="19" t="s">
        <v>141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9" t="s">
        <v>88</v>
      </c>
      <c r="BK199" s="234">
        <f>ROUND(I199*H199,2)</f>
        <v>0</v>
      </c>
      <c r="BL199" s="19" t="s">
        <v>557</v>
      </c>
      <c r="BM199" s="233" t="s">
        <v>908</v>
      </c>
    </row>
    <row r="200" s="2" customFormat="1">
      <c r="A200" s="41"/>
      <c r="B200" s="42"/>
      <c r="C200" s="43"/>
      <c r="D200" s="235" t="s">
        <v>150</v>
      </c>
      <c r="E200" s="43"/>
      <c r="F200" s="236" t="s">
        <v>909</v>
      </c>
      <c r="G200" s="43"/>
      <c r="H200" s="43"/>
      <c r="I200" s="140"/>
      <c r="J200" s="43"/>
      <c r="K200" s="43"/>
      <c r="L200" s="47"/>
      <c r="M200" s="237"/>
      <c r="N200" s="238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150</v>
      </c>
      <c r="AU200" s="19" t="s">
        <v>90</v>
      </c>
    </row>
    <row r="201" s="13" customFormat="1">
      <c r="A201" s="13"/>
      <c r="B201" s="239"/>
      <c r="C201" s="240"/>
      <c r="D201" s="235" t="s">
        <v>152</v>
      </c>
      <c r="E201" s="241" t="s">
        <v>35</v>
      </c>
      <c r="F201" s="242" t="s">
        <v>773</v>
      </c>
      <c r="G201" s="240"/>
      <c r="H201" s="241" t="s">
        <v>35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152</v>
      </c>
      <c r="AU201" s="248" t="s">
        <v>90</v>
      </c>
      <c r="AV201" s="13" t="s">
        <v>88</v>
      </c>
      <c r="AW201" s="13" t="s">
        <v>41</v>
      </c>
      <c r="AX201" s="13" t="s">
        <v>80</v>
      </c>
      <c r="AY201" s="248" t="s">
        <v>141</v>
      </c>
    </row>
    <row r="202" s="13" customFormat="1">
      <c r="A202" s="13"/>
      <c r="B202" s="239"/>
      <c r="C202" s="240"/>
      <c r="D202" s="235" t="s">
        <v>152</v>
      </c>
      <c r="E202" s="241" t="s">
        <v>35</v>
      </c>
      <c r="F202" s="242" t="s">
        <v>774</v>
      </c>
      <c r="G202" s="240"/>
      <c r="H202" s="241" t="s">
        <v>35</v>
      </c>
      <c r="I202" s="243"/>
      <c r="J202" s="240"/>
      <c r="K202" s="240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152</v>
      </c>
      <c r="AU202" s="248" t="s">
        <v>90</v>
      </c>
      <c r="AV202" s="13" t="s">
        <v>88</v>
      </c>
      <c r="AW202" s="13" t="s">
        <v>41</v>
      </c>
      <c r="AX202" s="13" t="s">
        <v>80</v>
      </c>
      <c r="AY202" s="248" t="s">
        <v>141</v>
      </c>
    </row>
    <row r="203" s="14" customFormat="1">
      <c r="A203" s="14"/>
      <c r="B203" s="249"/>
      <c r="C203" s="250"/>
      <c r="D203" s="235" t="s">
        <v>152</v>
      </c>
      <c r="E203" s="251" t="s">
        <v>35</v>
      </c>
      <c r="F203" s="252" t="s">
        <v>775</v>
      </c>
      <c r="G203" s="250"/>
      <c r="H203" s="253">
        <v>0.40000000000000002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152</v>
      </c>
      <c r="AU203" s="259" t="s">
        <v>90</v>
      </c>
      <c r="AV203" s="14" t="s">
        <v>90</v>
      </c>
      <c r="AW203" s="14" t="s">
        <v>41</v>
      </c>
      <c r="AX203" s="14" t="s">
        <v>80</v>
      </c>
      <c r="AY203" s="259" t="s">
        <v>141</v>
      </c>
    </row>
    <row r="204" s="15" customFormat="1">
      <c r="A204" s="15"/>
      <c r="B204" s="260"/>
      <c r="C204" s="261"/>
      <c r="D204" s="235" t="s">
        <v>152</v>
      </c>
      <c r="E204" s="262" t="s">
        <v>35</v>
      </c>
      <c r="F204" s="263" t="s">
        <v>168</v>
      </c>
      <c r="G204" s="261"/>
      <c r="H204" s="264">
        <v>0.40000000000000002</v>
      </c>
      <c r="I204" s="265"/>
      <c r="J204" s="261"/>
      <c r="K204" s="261"/>
      <c r="L204" s="266"/>
      <c r="M204" s="296"/>
      <c r="N204" s="297"/>
      <c r="O204" s="297"/>
      <c r="P204" s="297"/>
      <c r="Q204" s="297"/>
      <c r="R204" s="297"/>
      <c r="S204" s="297"/>
      <c r="T204" s="29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152</v>
      </c>
      <c r="AU204" s="270" t="s">
        <v>90</v>
      </c>
      <c r="AV204" s="15" t="s">
        <v>148</v>
      </c>
      <c r="AW204" s="15" t="s">
        <v>41</v>
      </c>
      <c r="AX204" s="15" t="s">
        <v>88</v>
      </c>
      <c r="AY204" s="270" t="s">
        <v>141</v>
      </c>
    </row>
    <row r="205" s="2" customFormat="1" ht="6.96" customHeight="1">
      <c r="A205" s="41"/>
      <c r="B205" s="62"/>
      <c r="C205" s="63"/>
      <c r="D205" s="63"/>
      <c r="E205" s="63"/>
      <c r="F205" s="63"/>
      <c r="G205" s="63"/>
      <c r="H205" s="63"/>
      <c r="I205" s="170"/>
      <c r="J205" s="63"/>
      <c r="K205" s="63"/>
      <c r="L205" s="47"/>
      <c r="M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</row>
  </sheetData>
  <sheetProtection sheet="1" autoFilter="0" formatColumns="0" formatRows="0" objects="1" scenarios="1" spinCount="100000" saltValue="R8TW4pAYBvvPbNobsdG/cpk+JEfXO0s2AzkTHCq6jNDjGLtSBOWzwpIEOSr19e10reJV9c+7w6hPpPV69pAI3A==" hashValue="jfY9FiRVDydGB137eLFrGVW7RljeOOym9d8JN+NDzCuBLSCzjMZvgCbNiIrOdS2dEhDr9JUv/kTtDP2JS5Fm1Q==" algorithmName="SHA-512" password="CC35"/>
  <autoFilter ref="C84:K20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</row>
    <row r="4" s="1" customFormat="1" ht="24.96" customHeight="1">
      <c r="B4" s="22"/>
      <c r="D4" s="136" t="s">
        <v>104</v>
      </c>
      <c r="I4" s="131"/>
      <c r="L4" s="22"/>
      <c r="M4" s="137" t="s">
        <v>10</v>
      </c>
      <c r="AT4" s="19" t="s">
        <v>4</v>
      </c>
    </row>
    <row r="5" s="1" customFormat="1" ht="6.96" customHeight="1">
      <c r="B5" s="22"/>
      <c r="I5" s="131"/>
      <c r="L5" s="22"/>
    </row>
    <row r="6" s="1" customFormat="1" ht="12" customHeight="1">
      <c r="B6" s="22"/>
      <c r="D6" s="138" t="s">
        <v>16</v>
      </c>
      <c r="I6" s="131"/>
      <c r="L6" s="22"/>
    </row>
    <row r="7" s="1" customFormat="1" ht="16.5" customHeight="1">
      <c r="B7" s="22"/>
      <c r="E7" s="139" t="str">
        <f>'Rekapitulace stavby'!K6</f>
        <v>Prodloužení kanalizačního řadu A5-2a v ul. K Veltrubům, Kolín-Sendražice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113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910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2. 10. 2019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ROUND(J83,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ROUND((SUM(BE83:BE111)),  2)</f>
        <v>0</v>
      </c>
      <c r="G33" s="41"/>
      <c r="H33" s="41"/>
      <c r="I33" s="159">
        <v>0.20999999999999999</v>
      </c>
      <c r="J33" s="158">
        <f>ROUND(((SUM(BE83:BE111))*I33),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ROUND((SUM(BF83:BF111)),  2)</f>
        <v>0</v>
      </c>
      <c r="G34" s="41"/>
      <c r="H34" s="41"/>
      <c r="I34" s="159">
        <v>0.14999999999999999</v>
      </c>
      <c r="J34" s="158">
        <f>ROUND(((SUM(BF83:BF111))*I34),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ROUND((SUM(BG83:BG111)),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ROUND((SUM(BH83:BH111)),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ROUND((SUM(BI83:BI111)),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115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Prodloužení kanalizačního řadu A5-2a v ul. K Veltrubům, Kolín-Sendražice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113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Vedlejší rozpočtové náklady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2. 10. 2019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nám.78, 280 02 Kolín</v>
      </c>
      <c r="G54" s="43"/>
      <c r="H54" s="43"/>
      <c r="I54" s="144" t="s">
        <v>38</v>
      </c>
      <c r="J54" s="39" t="str">
        <f>E21</f>
        <v xml:space="preserve">LK PROJEKT s.r.o. ul.28.října 933/11, Čelákovice 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116</v>
      </c>
      <c r="D57" s="176"/>
      <c r="E57" s="176"/>
      <c r="F57" s="176"/>
      <c r="G57" s="176"/>
      <c r="H57" s="176"/>
      <c r="I57" s="177"/>
      <c r="J57" s="178" t="s">
        <v>117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J83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118</v>
      </c>
    </row>
    <row r="60" s="9" customFormat="1" ht="24.96" customHeight="1">
      <c r="A60" s="9"/>
      <c r="B60" s="180"/>
      <c r="C60" s="181"/>
      <c r="D60" s="182" t="s">
        <v>911</v>
      </c>
      <c r="E60" s="183"/>
      <c r="F60" s="183"/>
      <c r="G60" s="183"/>
      <c r="H60" s="183"/>
      <c r="I60" s="184"/>
      <c r="J60" s="185">
        <f>J84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912</v>
      </c>
      <c r="E61" s="190"/>
      <c r="F61" s="190"/>
      <c r="G61" s="190"/>
      <c r="H61" s="190"/>
      <c r="I61" s="191"/>
      <c r="J61" s="192">
        <f>J85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913</v>
      </c>
      <c r="E62" s="190"/>
      <c r="F62" s="190"/>
      <c r="G62" s="190"/>
      <c r="H62" s="190"/>
      <c r="I62" s="191"/>
      <c r="J62" s="192">
        <f>J94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914</v>
      </c>
      <c r="E63" s="190"/>
      <c r="F63" s="190"/>
      <c r="G63" s="190"/>
      <c r="H63" s="190"/>
      <c r="I63" s="191"/>
      <c r="J63" s="192">
        <f>J107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140"/>
      <c r="J64" s="43"/>
      <c r="K64" s="43"/>
      <c r="L64" s="1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170"/>
      <c r="J65" s="63"/>
      <c r="K65" s="63"/>
      <c r="L65" s="1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173"/>
      <c r="J69" s="65"/>
      <c r="K69" s="65"/>
      <c r="L69" s="1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5" t="s">
        <v>126</v>
      </c>
      <c r="D70" s="43"/>
      <c r="E70" s="43"/>
      <c r="F70" s="43"/>
      <c r="G70" s="43"/>
      <c r="H70" s="43"/>
      <c r="I70" s="140"/>
      <c r="J70" s="43"/>
      <c r="K70" s="43"/>
      <c r="L70" s="1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140"/>
      <c r="J71" s="43"/>
      <c r="K71" s="43"/>
      <c r="L71" s="1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4" t="s">
        <v>16</v>
      </c>
      <c r="D72" s="43"/>
      <c r="E72" s="43"/>
      <c r="F72" s="43"/>
      <c r="G72" s="43"/>
      <c r="H72" s="43"/>
      <c r="I72" s="140"/>
      <c r="J72" s="43"/>
      <c r="K72" s="43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4" t="str">
        <f>E7</f>
        <v>Prodloužení kanalizačního řadu A5-2a v ul. K Veltrubům, Kolín-Sendražice</v>
      </c>
      <c r="F73" s="34"/>
      <c r="G73" s="34"/>
      <c r="H73" s="34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113</v>
      </c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04 - Vedlejší rozpočtové náklady</v>
      </c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22</v>
      </c>
      <c r="D77" s="43"/>
      <c r="E77" s="43"/>
      <c r="F77" s="29" t="str">
        <f>F12</f>
        <v>Kolín</v>
      </c>
      <c r="G77" s="43"/>
      <c r="H77" s="43"/>
      <c r="I77" s="144" t="s">
        <v>24</v>
      </c>
      <c r="J77" s="75" t="str">
        <f>IF(J12="","",J12)</f>
        <v>2. 10. 2019</v>
      </c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3.05" customHeight="1">
      <c r="A79" s="41"/>
      <c r="B79" s="42"/>
      <c r="C79" s="34" t="s">
        <v>30</v>
      </c>
      <c r="D79" s="43"/>
      <c r="E79" s="43"/>
      <c r="F79" s="29" t="str">
        <f>E15</f>
        <v>Město Kolín, Karlovo nám.78, 280 02 Kolín</v>
      </c>
      <c r="G79" s="43"/>
      <c r="H79" s="43"/>
      <c r="I79" s="144" t="s">
        <v>38</v>
      </c>
      <c r="J79" s="39" t="str">
        <f>E21</f>
        <v xml:space="preserve">LK PROJEKT s.r.o. ul.28.října 933/11, Čelákovice </v>
      </c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4" t="s">
        <v>36</v>
      </c>
      <c r="D80" s="43"/>
      <c r="E80" s="43"/>
      <c r="F80" s="29" t="str">
        <f>IF(E18="","",E18)</f>
        <v>Vyplň údaj</v>
      </c>
      <c r="G80" s="43"/>
      <c r="H80" s="43"/>
      <c r="I80" s="144" t="s">
        <v>42</v>
      </c>
      <c r="J80" s="39" t="str">
        <f>E24</f>
        <v xml:space="preserve"> </v>
      </c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94"/>
      <c r="B82" s="195"/>
      <c r="C82" s="196" t="s">
        <v>127</v>
      </c>
      <c r="D82" s="197" t="s">
        <v>65</v>
      </c>
      <c r="E82" s="197" t="s">
        <v>61</v>
      </c>
      <c r="F82" s="197" t="s">
        <v>62</v>
      </c>
      <c r="G82" s="197" t="s">
        <v>128</v>
      </c>
      <c r="H82" s="197" t="s">
        <v>129</v>
      </c>
      <c r="I82" s="198" t="s">
        <v>130</v>
      </c>
      <c r="J82" s="197" t="s">
        <v>117</v>
      </c>
      <c r="K82" s="199" t="s">
        <v>131</v>
      </c>
      <c r="L82" s="200"/>
      <c r="M82" s="95" t="s">
        <v>35</v>
      </c>
      <c r="N82" s="96" t="s">
        <v>50</v>
      </c>
      <c r="O82" s="96" t="s">
        <v>132</v>
      </c>
      <c r="P82" s="96" t="s">
        <v>133</v>
      </c>
      <c r="Q82" s="96" t="s">
        <v>134</v>
      </c>
      <c r="R82" s="96" t="s">
        <v>135</v>
      </c>
      <c r="S82" s="96" t="s">
        <v>136</v>
      </c>
      <c r="T82" s="97" t="s">
        <v>137</v>
      </c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</row>
    <row r="83" s="2" customFormat="1" ht="22.8" customHeight="1">
      <c r="A83" s="41"/>
      <c r="B83" s="42"/>
      <c r="C83" s="102" t="s">
        <v>138</v>
      </c>
      <c r="D83" s="43"/>
      <c r="E83" s="43"/>
      <c r="F83" s="43"/>
      <c r="G83" s="43"/>
      <c r="H83" s="43"/>
      <c r="I83" s="140"/>
      <c r="J83" s="201">
        <f>BK83</f>
        <v>0</v>
      </c>
      <c r="K83" s="43"/>
      <c r="L83" s="47"/>
      <c r="M83" s="98"/>
      <c r="N83" s="202"/>
      <c r="O83" s="99"/>
      <c r="P83" s="203">
        <f>P84</f>
        <v>0</v>
      </c>
      <c r="Q83" s="99"/>
      <c r="R83" s="203">
        <f>R84</f>
        <v>0</v>
      </c>
      <c r="S83" s="99"/>
      <c r="T83" s="204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19" t="s">
        <v>79</v>
      </c>
      <c r="AU83" s="19" t="s">
        <v>118</v>
      </c>
      <c r="BK83" s="205">
        <f>BK84</f>
        <v>0</v>
      </c>
    </row>
    <row r="84" s="12" customFormat="1" ht="25.92" customHeight="1">
      <c r="A84" s="12"/>
      <c r="B84" s="206"/>
      <c r="C84" s="207"/>
      <c r="D84" s="208" t="s">
        <v>79</v>
      </c>
      <c r="E84" s="209" t="s">
        <v>915</v>
      </c>
      <c r="F84" s="209" t="s">
        <v>98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P85+P94+P107</f>
        <v>0</v>
      </c>
      <c r="Q84" s="214"/>
      <c r="R84" s="215">
        <f>R85+R94+R107</f>
        <v>0</v>
      </c>
      <c r="S84" s="214"/>
      <c r="T84" s="216">
        <f>T85+T94+T107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7" t="s">
        <v>176</v>
      </c>
      <c r="AT84" s="218" t="s">
        <v>79</v>
      </c>
      <c r="AU84" s="218" t="s">
        <v>80</v>
      </c>
      <c r="AY84" s="217" t="s">
        <v>141</v>
      </c>
      <c r="BK84" s="219">
        <f>BK85+BK94+BK107</f>
        <v>0</v>
      </c>
    </row>
    <row r="85" s="12" customFormat="1" ht="22.8" customHeight="1">
      <c r="A85" s="12"/>
      <c r="B85" s="206"/>
      <c r="C85" s="207"/>
      <c r="D85" s="208" t="s">
        <v>79</v>
      </c>
      <c r="E85" s="220" t="s">
        <v>916</v>
      </c>
      <c r="F85" s="220" t="s">
        <v>917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SUM(P86:P93)</f>
        <v>0</v>
      </c>
      <c r="Q85" s="214"/>
      <c r="R85" s="215">
        <f>SUM(R86:R93)</f>
        <v>0</v>
      </c>
      <c r="S85" s="214"/>
      <c r="T85" s="216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7" t="s">
        <v>176</v>
      </c>
      <c r="AT85" s="218" t="s">
        <v>79</v>
      </c>
      <c r="AU85" s="218" t="s">
        <v>88</v>
      </c>
      <c r="AY85" s="217" t="s">
        <v>141</v>
      </c>
      <c r="BK85" s="219">
        <f>SUM(BK86:BK93)</f>
        <v>0</v>
      </c>
    </row>
    <row r="86" s="2" customFormat="1" ht="16.5" customHeight="1">
      <c r="A86" s="41"/>
      <c r="B86" s="42"/>
      <c r="C86" s="222" t="s">
        <v>88</v>
      </c>
      <c r="D86" s="222" t="s">
        <v>143</v>
      </c>
      <c r="E86" s="223" t="s">
        <v>918</v>
      </c>
      <c r="F86" s="224" t="s">
        <v>919</v>
      </c>
      <c r="G86" s="225" t="s">
        <v>920</v>
      </c>
      <c r="H86" s="226">
        <v>1</v>
      </c>
      <c r="I86" s="227"/>
      <c r="J86" s="228">
        <f>ROUND(I86*H86,2)</f>
        <v>0</v>
      </c>
      <c r="K86" s="224" t="s">
        <v>147</v>
      </c>
      <c r="L86" s="47"/>
      <c r="M86" s="229" t="s">
        <v>35</v>
      </c>
      <c r="N86" s="230" t="s">
        <v>51</v>
      </c>
      <c r="O86" s="87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33" t="s">
        <v>921</v>
      </c>
      <c r="AT86" s="233" t="s">
        <v>143</v>
      </c>
      <c r="AU86" s="233" t="s">
        <v>90</v>
      </c>
      <c r="AY86" s="19" t="s">
        <v>141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9" t="s">
        <v>88</v>
      </c>
      <c r="BK86" s="234">
        <f>ROUND(I86*H86,2)</f>
        <v>0</v>
      </c>
      <c r="BL86" s="19" t="s">
        <v>921</v>
      </c>
      <c r="BM86" s="233" t="s">
        <v>922</v>
      </c>
    </row>
    <row r="87" s="14" customFormat="1">
      <c r="A87" s="14"/>
      <c r="B87" s="249"/>
      <c r="C87" s="250"/>
      <c r="D87" s="235" t="s">
        <v>152</v>
      </c>
      <c r="E87" s="251" t="s">
        <v>35</v>
      </c>
      <c r="F87" s="252" t="s">
        <v>88</v>
      </c>
      <c r="G87" s="250"/>
      <c r="H87" s="253">
        <v>1</v>
      </c>
      <c r="I87" s="254"/>
      <c r="J87" s="250"/>
      <c r="K87" s="250"/>
      <c r="L87" s="255"/>
      <c r="M87" s="256"/>
      <c r="N87" s="257"/>
      <c r="O87" s="257"/>
      <c r="P87" s="257"/>
      <c r="Q87" s="257"/>
      <c r="R87" s="257"/>
      <c r="S87" s="257"/>
      <c r="T87" s="25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9" t="s">
        <v>152</v>
      </c>
      <c r="AU87" s="259" t="s">
        <v>90</v>
      </c>
      <c r="AV87" s="14" t="s">
        <v>90</v>
      </c>
      <c r="AW87" s="14" t="s">
        <v>41</v>
      </c>
      <c r="AX87" s="14" t="s">
        <v>88</v>
      </c>
      <c r="AY87" s="259" t="s">
        <v>141</v>
      </c>
    </row>
    <row r="88" s="2" customFormat="1" ht="16.5" customHeight="1">
      <c r="A88" s="41"/>
      <c r="B88" s="42"/>
      <c r="C88" s="222" t="s">
        <v>90</v>
      </c>
      <c r="D88" s="222" t="s">
        <v>143</v>
      </c>
      <c r="E88" s="223" t="s">
        <v>923</v>
      </c>
      <c r="F88" s="224" t="s">
        <v>924</v>
      </c>
      <c r="G88" s="225" t="s">
        <v>920</v>
      </c>
      <c r="H88" s="226">
        <v>1</v>
      </c>
      <c r="I88" s="227"/>
      <c r="J88" s="228">
        <f>ROUND(I88*H88,2)</f>
        <v>0</v>
      </c>
      <c r="K88" s="224" t="s">
        <v>147</v>
      </c>
      <c r="L88" s="47"/>
      <c r="M88" s="229" t="s">
        <v>35</v>
      </c>
      <c r="N88" s="230" t="s">
        <v>51</v>
      </c>
      <c r="O88" s="8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33" t="s">
        <v>921</v>
      </c>
      <c r="AT88" s="233" t="s">
        <v>143</v>
      </c>
      <c r="AU88" s="233" t="s">
        <v>90</v>
      </c>
      <c r="AY88" s="19" t="s">
        <v>141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88</v>
      </c>
      <c r="BK88" s="234">
        <f>ROUND(I88*H88,2)</f>
        <v>0</v>
      </c>
      <c r="BL88" s="19" t="s">
        <v>921</v>
      </c>
      <c r="BM88" s="233" t="s">
        <v>925</v>
      </c>
    </row>
    <row r="89" s="14" customFormat="1">
      <c r="A89" s="14"/>
      <c r="B89" s="249"/>
      <c r="C89" s="250"/>
      <c r="D89" s="235" t="s">
        <v>152</v>
      </c>
      <c r="E89" s="251" t="s">
        <v>35</v>
      </c>
      <c r="F89" s="252" t="s">
        <v>88</v>
      </c>
      <c r="G89" s="250"/>
      <c r="H89" s="253">
        <v>1</v>
      </c>
      <c r="I89" s="254"/>
      <c r="J89" s="250"/>
      <c r="K89" s="250"/>
      <c r="L89" s="255"/>
      <c r="M89" s="256"/>
      <c r="N89" s="257"/>
      <c r="O89" s="257"/>
      <c r="P89" s="257"/>
      <c r="Q89" s="257"/>
      <c r="R89" s="257"/>
      <c r="S89" s="257"/>
      <c r="T89" s="25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9" t="s">
        <v>152</v>
      </c>
      <c r="AU89" s="259" t="s">
        <v>90</v>
      </c>
      <c r="AV89" s="14" t="s">
        <v>90</v>
      </c>
      <c r="AW89" s="14" t="s">
        <v>41</v>
      </c>
      <c r="AX89" s="14" t="s">
        <v>88</v>
      </c>
      <c r="AY89" s="259" t="s">
        <v>141</v>
      </c>
    </row>
    <row r="90" s="2" customFormat="1" ht="16.5" customHeight="1">
      <c r="A90" s="41"/>
      <c r="B90" s="42"/>
      <c r="C90" s="222" t="s">
        <v>159</v>
      </c>
      <c r="D90" s="222" t="s">
        <v>143</v>
      </c>
      <c r="E90" s="223" t="s">
        <v>926</v>
      </c>
      <c r="F90" s="224" t="s">
        <v>927</v>
      </c>
      <c r="G90" s="225" t="s">
        <v>920</v>
      </c>
      <c r="H90" s="226">
        <v>1</v>
      </c>
      <c r="I90" s="227"/>
      <c r="J90" s="228">
        <f>ROUND(I90*H90,2)</f>
        <v>0</v>
      </c>
      <c r="K90" s="224" t="s">
        <v>147</v>
      </c>
      <c r="L90" s="47"/>
      <c r="M90" s="229" t="s">
        <v>35</v>
      </c>
      <c r="N90" s="230" t="s">
        <v>51</v>
      </c>
      <c r="O90" s="87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33" t="s">
        <v>921</v>
      </c>
      <c r="AT90" s="233" t="s">
        <v>143</v>
      </c>
      <c r="AU90" s="233" t="s">
        <v>90</v>
      </c>
      <c r="AY90" s="19" t="s">
        <v>141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9" t="s">
        <v>88</v>
      </c>
      <c r="BK90" s="234">
        <f>ROUND(I90*H90,2)</f>
        <v>0</v>
      </c>
      <c r="BL90" s="19" t="s">
        <v>921</v>
      </c>
      <c r="BM90" s="233" t="s">
        <v>928</v>
      </c>
    </row>
    <row r="91" s="14" customFormat="1">
      <c r="A91" s="14"/>
      <c r="B91" s="249"/>
      <c r="C91" s="250"/>
      <c r="D91" s="235" t="s">
        <v>152</v>
      </c>
      <c r="E91" s="251" t="s">
        <v>35</v>
      </c>
      <c r="F91" s="252" t="s">
        <v>88</v>
      </c>
      <c r="G91" s="250"/>
      <c r="H91" s="253">
        <v>1</v>
      </c>
      <c r="I91" s="254"/>
      <c r="J91" s="250"/>
      <c r="K91" s="250"/>
      <c r="L91" s="255"/>
      <c r="M91" s="256"/>
      <c r="N91" s="257"/>
      <c r="O91" s="257"/>
      <c r="P91" s="257"/>
      <c r="Q91" s="257"/>
      <c r="R91" s="257"/>
      <c r="S91" s="257"/>
      <c r="T91" s="25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9" t="s">
        <v>152</v>
      </c>
      <c r="AU91" s="259" t="s">
        <v>90</v>
      </c>
      <c r="AV91" s="14" t="s">
        <v>90</v>
      </c>
      <c r="AW91" s="14" t="s">
        <v>41</v>
      </c>
      <c r="AX91" s="14" t="s">
        <v>88</v>
      </c>
      <c r="AY91" s="259" t="s">
        <v>141</v>
      </c>
    </row>
    <row r="92" s="2" customFormat="1" ht="16.5" customHeight="1">
      <c r="A92" s="41"/>
      <c r="B92" s="42"/>
      <c r="C92" s="222" t="s">
        <v>148</v>
      </c>
      <c r="D92" s="222" t="s">
        <v>143</v>
      </c>
      <c r="E92" s="223" t="s">
        <v>929</v>
      </c>
      <c r="F92" s="224" t="s">
        <v>930</v>
      </c>
      <c r="G92" s="225" t="s">
        <v>920</v>
      </c>
      <c r="H92" s="226">
        <v>1</v>
      </c>
      <c r="I92" s="227"/>
      <c r="J92" s="228">
        <f>ROUND(I92*H92,2)</f>
        <v>0</v>
      </c>
      <c r="K92" s="224" t="s">
        <v>147</v>
      </c>
      <c r="L92" s="47"/>
      <c r="M92" s="229" t="s">
        <v>35</v>
      </c>
      <c r="N92" s="230" t="s">
        <v>51</v>
      </c>
      <c r="O92" s="87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33" t="s">
        <v>921</v>
      </c>
      <c r="AT92" s="233" t="s">
        <v>143</v>
      </c>
      <c r="AU92" s="233" t="s">
        <v>90</v>
      </c>
      <c r="AY92" s="19" t="s">
        <v>141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88</v>
      </c>
      <c r="BK92" s="234">
        <f>ROUND(I92*H92,2)</f>
        <v>0</v>
      </c>
      <c r="BL92" s="19" t="s">
        <v>921</v>
      </c>
      <c r="BM92" s="233" t="s">
        <v>931</v>
      </c>
    </row>
    <row r="93" s="14" customFormat="1">
      <c r="A93" s="14"/>
      <c r="B93" s="249"/>
      <c r="C93" s="250"/>
      <c r="D93" s="235" t="s">
        <v>152</v>
      </c>
      <c r="E93" s="251" t="s">
        <v>35</v>
      </c>
      <c r="F93" s="252" t="s">
        <v>88</v>
      </c>
      <c r="G93" s="250"/>
      <c r="H93" s="253">
        <v>1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9" t="s">
        <v>152</v>
      </c>
      <c r="AU93" s="259" t="s">
        <v>90</v>
      </c>
      <c r="AV93" s="14" t="s">
        <v>90</v>
      </c>
      <c r="AW93" s="14" t="s">
        <v>41</v>
      </c>
      <c r="AX93" s="14" t="s">
        <v>88</v>
      </c>
      <c r="AY93" s="259" t="s">
        <v>141</v>
      </c>
    </row>
    <row r="94" s="12" customFormat="1" ht="22.8" customHeight="1">
      <c r="A94" s="12"/>
      <c r="B94" s="206"/>
      <c r="C94" s="207"/>
      <c r="D94" s="208" t="s">
        <v>79</v>
      </c>
      <c r="E94" s="220" t="s">
        <v>932</v>
      </c>
      <c r="F94" s="220" t="s">
        <v>933</v>
      </c>
      <c r="G94" s="207"/>
      <c r="H94" s="207"/>
      <c r="I94" s="210"/>
      <c r="J94" s="221">
        <f>BK94</f>
        <v>0</v>
      </c>
      <c r="K94" s="207"/>
      <c r="L94" s="212"/>
      <c r="M94" s="213"/>
      <c r="N94" s="214"/>
      <c r="O94" s="214"/>
      <c r="P94" s="215">
        <f>SUM(P95:P106)</f>
        <v>0</v>
      </c>
      <c r="Q94" s="214"/>
      <c r="R94" s="215">
        <f>SUM(R95:R106)</f>
        <v>0</v>
      </c>
      <c r="S94" s="214"/>
      <c r="T94" s="216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7" t="s">
        <v>176</v>
      </c>
      <c r="AT94" s="218" t="s">
        <v>79</v>
      </c>
      <c r="AU94" s="218" t="s">
        <v>88</v>
      </c>
      <c r="AY94" s="217" t="s">
        <v>141</v>
      </c>
      <c r="BK94" s="219">
        <f>SUM(BK95:BK106)</f>
        <v>0</v>
      </c>
    </row>
    <row r="95" s="2" customFormat="1" ht="16.5" customHeight="1">
      <c r="A95" s="41"/>
      <c r="B95" s="42"/>
      <c r="C95" s="222" t="s">
        <v>176</v>
      </c>
      <c r="D95" s="222" t="s">
        <v>143</v>
      </c>
      <c r="E95" s="223" t="s">
        <v>934</v>
      </c>
      <c r="F95" s="224" t="s">
        <v>935</v>
      </c>
      <c r="G95" s="225" t="s">
        <v>920</v>
      </c>
      <c r="H95" s="226">
        <v>1</v>
      </c>
      <c r="I95" s="227"/>
      <c r="J95" s="228">
        <f>ROUND(I95*H95,2)</f>
        <v>0</v>
      </c>
      <c r="K95" s="224" t="s">
        <v>147</v>
      </c>
      <c r="L95" s="47"/>
      <c r="M95" s="229" t="s">
        <v>35</v>
      </c>
      <c r="N95" s="230" t="s">
        <v>51</v>
      </c>
      <c r="O95" s="87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33" t="s">
        <v>921</v>
      </c>
      <c r="AT95" s="233" t="s">
        <v>143</v>
      </c>
      <c r="AU95" s="233" t="s">
        <v>90</v>
      </c>
      <c r="AY95" s="19" t="s">
        <v>141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9" t="s">
        <v>88</v>
      </c>
      <c r="BK95" s="234">
        <f>ROUND(I95*H95,2)</f>
        <v>0</v>
      </c>
      <c r="BL95" s="19" t="s">
        <v>921</v>
      </c>
      <c r="BM95" s="233" t="s">
        <v>936</v>
      </c>
    </row>
    <row r="96" s="14" customFormat="1">
      <c r="A96" s="14"/>
      <c r="B96" s="249"/>
      <c r="C96" s="250"/>
      <c r="D96" s="235" t="s">
        <v>152</v>
      </c>
      <c r="E96" s="251" t="s">
        <v>35</v>
      </c>
      <c r="F96" s="252" t="s">
        <v>88</v>
      </c>
      <c r="G96" s="250"/>
      <c r="H96" s="253">
        <v>1</v>
      </c>
      <c r="I96" s="254"/>
      <c r="J96" s="250"/>
      <c r="K96" s="250"/>
      <c r="L96" s="255"/>
      <c r="M96" s="256"/>
      <c r="N96" s="257"/>
      <c r="O96" s="257"/>
      <c r="P96" s="257"/>
      <c r="Q96" s="257"/>
      <c r="R96" s="257"/>
      <c r="S96" s="257"/>
      <c r="T96" s="25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9" t="s">
        <v>152</v>
      </c>
      <c r="AU96" s="259" t="s">
        <v>90</v>
      </c>
      <c r="AV96" s="14" t="s">
        <v>90</v>
      </c>
      <c r="AW96" s="14" t="s">
        <v>41</v>
      </c>
      <c r="AX96" s="14" t="s">
        <v>88</v>
      </c>
      <c r="AY96" s="259" t="s">
        <v>141</v>
      </c>
    </row>
    <row r="97" s="2" customFormat="1" ht="16.5" customHeight="1">
      <c r="A97" s="41"/>
      <c r="B97" s="42"/>
      <c r="C97" s="222" t="s">
        <v>189</v>
      </c>
      <c r="D97" s="222" t="s">
        <v>143</v>
      </c>
      <c r="E97" s="223" t="s">
        <v>937</v>
      </c>
      <c r="F97" s="224" t="s">
        <v>938</v>
      </c>
      <c r="G97" s="225" t="s">
        <v>920</v>
      </c>
      <c r="H97" s="226">
        <v>1</v>
      </c>
      <c r="I97" s="227"/>
      <c r="J97" s="228">
        <f>ROUND(I97*H97,2)</f>
        <v>0</v>
      </c>
      <c r="K97" s="224" t="s">
        <v>147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921</v>
      </c>
      <c r="AT97" s="233" t="s">
        <v>143</v>
      </c>
      <c r="AU97" s="233" t="s">
        <v>90</v>
      </c>
      <c r="AY97" s="19" t="s">
        <v>141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ROUND(I97*H97,2)</f>
        <v>0</v>
      </c>
      <c r="BL97" s="19" t="s">
        <v>921</v>
      </c>
      <c r="BM97" s="233" t="s">
        <v>939</v>
      </c>
    </row>
    <row r="98" s="14" customFormat="1">
      <c r="A98" s="14"/>
      <c r="B98" s="249"/>
      <c r="C98" s="250"/>
      <c r="D98" s="235" t="s">
        <v>152</v>
      </c>
      <c r="E98" s="251" t="s">
        <v>35</v>
      </c>
      <c r="F98" s="252" t="s">
        <v>88</v>
      </c>
      <c r="G98" s="250"/>
      <c r="H98" s="253">
        <v>1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152</v>
      </c>
      <c r="AU98" s="259" t="s">
        <v>90</v>
      </c>
      <c r="AV98" s="14" t="s">
        <v>90</v>
      </c>
      <c r="AW98" s="14" t="s">
        <v>41</v>
      </c>
      <c r="AX98" s="14" t="s">
        <v>88</v>
      </c>
      <c r="AY98" s="259" t="s">
        <v>141</v>
      </c>
    </row>
    <row r="99" s="2" customFormat="1" ht="16.5" customHeight="1">
      <c r="A99" s="41"/>
      <c r="B99" s="42"/>
      <c r="C99" s="222" t="s">
        <v>196</v>
      </c>
      <c r="D99" s="222" t="s">
        <v>143</v>
      </c>
      <c r="E99" s="223" t="s">
        <v>940</v>
      </c>
      <c r="F99" s="224" t="s">
        <v>941</v>
      </c>
      <c r="G99" s="225" t="s">
        <v>920</v>
      </c>
      <c r="H99" s="226">
        <v>1</v>
      </c>
      <c r="I99" s="227"/>
      <c r="J99" s="228">
        <f>ROUND(I99*H99,2)</f>
        <v>0</v>
      </c>
      <c r="K99" s="224" t="s">
        <v>147</v>
      </c>
      <c r="L99" s="47"/>
      <c r="M99" s="229" t="s">
        <v>35</v>
      </c>
      <c r="N99" s="230" t="s">
        <v>51</v>
      </c>
      <c r="O99" s="87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33" t="s">
        <v>921</v>
      </c>
      <c r="AT99" s="233" t="s">
        <v>143</v>
      </c>
      <c r="AU99" s="233" t="s">
        <v>90</v>
      </c>
      <c r="AY99" s="19" t="s">
        <v>141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88</v>
      </c>
      <c r="BK99" s="234">
        <f>ROUND(I99*H99,2)</f>
        <v>0</v>
      </c>
      <c r="BL99" s="19" t="s">
        <v>921</v>
      </c>
      <c r="BM99" s="233" t="s">
        <v>942</v>
      </c>
    </row>
    <row r="100" s="14" customFormat="1">
      <c r="A100" s="14"/>
      <c r="B100" s="249"/>
      <c r="C100" s="250"/>
      <c r="D100" s="235" t="s">
        <v>152</v>
      </c>
      <c r="E100" s="251" t="s">
        <v>35</v>
      </c>
      <c r="F100" s="252" t="s">
        <v>88</v>
      </c>
      <c r="G100" s="250"/>
      <c r="H100" s="253">
        <v>1</v>
      </c>
      <c r="I100" s="254"/>
      <c r="J100" s="250"/>
      <c r="K100" s="250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152</v>
      </c>
      <c r="AU100" s="259" t="s">
        <v>90</v>
      </c>
      <c r="AV100" s="14" t="s">
        <v>90</v>
      </c>
      <c r="AW100" s="14" t="s">
        <v>41</v>
      </c>
      <c r="AX100" s="14" t="s">
        <v>88</v>
      </c>
      <c r="AY100" s="259" t="s">
        <v>141</v>
      </c>
    </row>
    <row r="101" s="2" customFormat="1" ht="16.5" customHeight="1">
      <c r="A101" s="41"/>
      <c r="B101" s="42"/>
      <c r="C101" s="222" t="s">
        <v>202</v>
      </c>
      <c r="D101" s="222" t="s">
        <v>143</v>
      </c>
      <c r="E101" s="223" t="s">
        <v>943</v>
      </c>
      <c r="F101" s="224" t="s">
        <v>944</v>
      </c>
      <c r="G101" s="225" t="s">
        <v>920</v>
      </c>
      <c r="H101" s="226">
        <v>1</v>
      </c>
      <c r="I101" s="227"/>
      <c r="J101" s="228">
        <f>ROUND(I101*H101,2)</f>
        <v>0</v>
      </c>
      <c r="K101" s="224" t="s">
        <v>147</v>
      </c>
      <c r="L101" s="47"/>
      <c r="M101" s="229" t="s">
        <v>35</v>
      </c>
      <c r="N101" s="230" t="s">
        <v>51</v>
      </c>
      <c r="O101" s="87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33" t="s">
        <v>921</v>
      </c>
      <c r="AT101" s="233" t="s">
        <v>143</v>
      </c>
      <c r="AU101" s="233" t="s">
        <v>90</v>
      </c>
      <c r="AY101" s="19" t="s">
        <v>141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88</v>
      </c>
      <c r="BK101" s="234">
        <f>ROUND(I101*H101,2)</f>
        <v>0</v>
      </c>
      <c r="BL101" s="19" t="s">
        <v>921</v>
      </c>
      <c r="BM101" s="233" t="s">
        <v>945</v>
      </c>
    </row>
    <row r="102" s="14" customFormat="1">
      <c r="A102" s="14"/>
      <c r="B102" s="249"/>
      <c r="C102" s="250"/>
      <c r="D102" s="235" t="s">
        <v>152</v>
      </c>
      <c r="E102" s="251" t="s">
        <v>35</v>
      </c>
      <c r="F102" s="252" t="s">
        <v>88</v>
      </c>
      <c r="G102" s="250"/>
      <c r="H102" s="253">
        <v>1</v>
      </c>
      <c r="I102" s="254"/>
      <c r="J102" s="250"/>
      <c r="K102" s="250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152</v>
      </c>
      <c r="AU102" s="259" t="s">
        <v>90</v>
      </c>
      <c r="AV102" s="14" t="s">
        <v>90</v>
      </c>
      <c r="AW102" s="14" t="s">
        <v>41</v>
      </c>
      <c r="AX102" s="14" t="s">
        <v>88</v>
      </c>
      <c r="AY102" s="259" t="s">
        <v>141</v>
      </c>
    </row>
    <row r="103" s="2" customFormat="1" ht="16.5" customHeight="1">
      <c r="A103" s="41"/>
      <c r="B103" s="42"/>
      <c r="C103" s="222" t="s">
        <v>183</v>
      </c>
      <c r="D103" s="222" t="s">
        <v>143</v>
      </c>
      <c r="E103" s="223" t="s">
        <v>946</v>
      </c>
      <c r="F103" s="224" t="s">
        <v>947</v>
      </c>
      <c r="G103" s="225" t="s">
        <v>920</v>
      </c>
      <c r="H103" s="226">
        <v>1</v>
      </c>
      <c r="I103" s="227"/>
      <c r="J103" s="228">
        <f>ROUND(I103*H103,2)</f>
        <v>0</v>
      </c>
      <c r="K103" s="224" t="s">
        <v>147</v>
      </c>
      <c r="L103" s="47"/>
      <c r="M103" s="229" t="s">
        <v>35</v>
      </c>
      <c r="N103" s="230" t="s">
        <v>51</v>
      </c>
      <c r="O103" s="87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33" t="s">
        <v>921</v>
      </c>
      <c r="AT103" s="233" t="s">
        <v>143</v>
      </c>
      <c r="AU103" s="233" t="s">
        <v>90</v>
      </c>
      <c r="AY103" s="19" t="s">
        <v>141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9" t="s">
        <v>88</v>
      </c>
      <c r="BK103" s="234">
        <f>ROUND(I103*H103,2)</f>
        <v>0</v>
      </c>
      <c r="BL103" s="19" t="s">
        <v>921</v>
      </c>
      <c r="BM103" s="233" t="s">
        <v>948</v>
      </c>
    </row>
    <row r="104" s="14" customFormat="1">
      <c r="A104" s="14"/>
      <c r="B104" s="249"/>
      <c r="C104" s="250"/>
      <c r="D104" s="235" t="s">
        <v>152</v>
      </c>
      <c r="E104" s="251" t="s">
        <v>35</v>
      </c>
      <c r="F104" s="252" t="s">
        <v>88</v>
      </c>
      <c r="G104" s="250"/>
      <c r="H104" s="253">
        <v>1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152</v>
      </c>
      <c r="AU104" s="259" t="s">
        <v>90</v>
      </c>
      <c r="AV104" s="14" t="s">
        <v>90</v>
      </c>
      <c r="AW104" s="14" t="s">
        <v>41</v>
      </c>
      <c r="AX104" s="14" t="s">
        <v>88</v>
      </c>
      <c r="AY104" s="259" t="s">
        <v>141</v>
      </c>
    </row>
    <row r="105" s="2" customFormat="1" ht="16.5" customHeight="1">
      <c r="A105" s="41"/>
      <c r="B105" s="42"/>
      <c r="C105" s="222" t="s">
        <v>209</v>
      </c>
      <c r="D105" s="222" t="s">
        <v>143</v>
      </c>
      <c r="E105" s="223" t="s">
        <v>949</v>
      </c>
      <c r="F105" s="224" t="s">
        <v>950</v>
      </c>
      <c r="G105" s="225" t="s">
        <v>920</v>
      </c>
      <c r="H105" s="226">
        <v>1</v>
      </c>
      <c r="I105" s="227"/>
      <c r="J105" s="228">
        <f>ROUND(I105*H105,2)</f>
        <v>0</v>
      </c>
      <c r="K105" s="224" t="s">
        <v>147</v>
      </c>
      <c r="L105" s="47"/>
      <c r="M105" s="229" t="s">
        <v>35</v>
      </c>
      <c r="N105" s="230" t="s">
        <v>51</v>
      </c>
      <c r="O105" s="87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33" t="s">
        <v>921</v>
      </c>
      <c r="AT105" s="233" t="s">
        <v>143</v>
      </c>
      <c r="AU105" s="233" t="s">
        <v>90</v>
      </c>
      <c r="AY105" s="19" t="s">
        <v>141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88</v>
      </c>
      <c r="BK105" s="234">
        <f>ROUND(I105*H105,2)</f>
        <v>0</v>
      </c>
      <c r="BL105" s="19" t="s">
        <v>921</v>
      </c>
      <c r="BM105" s="233" t="s">
        <v>951</v>
      </c>
    </row>
    <row r="106" s="14" customFormat="1">
      <c r="A106" s="14"/>
      <c r="B106" s="249"/>
      <c r="C106" s="250"/>
      <c r="D106" s="235" t="s">
        <v>152</v>
      </c>
      <c r="E106" s="251" t="s">
        <v>35</v>
      </c>
      <c r="F106" s="252" t="s">
        <v>88</v>
      </c>
      <c r="G106" s="250"/>
      <c r="H106" s="253">
        <v>1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9" t="s">
        <v>152</v>
      </c>
      <c r="AU106" s="259" t="s">
        <v>90</v>
      </c>
      <c r="AV106" s="14" t="s">
        <v>90</v>
      </c>
      <c r="AW106" s="14" t="s">
        <v>41</v>
      </c>
      <c r="AX106" s="14" t="s">
        <v>88</v>
      </c>
      <c r="AY106" s="259" t="s">
        <v>141</v>
      </c>
    </row>
    <row r="107" s="12" customFormat="1" ht="22.8" customHeight="1">
      <c r="A107" s="12"/>
      <c r="B107" s="206"/>
      <c r="C107" s="207"/>
      <c r="D107" s="208" t="s">
        <v>79</v>
      </c>
      <c r="E107" s="220" t="s">
        <v>952</v>
      </c>
      <c r="F107" s="220" t="s">
        <v>953</v>
      </c>
      <c r="G107" s="207"/>
      <c r="H107" s="207"/>
      <c r="I107" s="210"/>
      <c r="J107" s="221">
        <f>BK107</f>
        <v>0</v>
      </c>
      <c r="K107" s="207"/>
      <c r="L107" s="212"/>
      <c r="M107" s="213"/>
      <c r="N107" s="214"/>
      <c r="O107" s="214"/>
      <c r="P107" s="215">
        <f>SUM(P108:P111)</f>
        <v>0</v>
      </c>
      <c r="Q107" s="214"/>
      <c r="R107" s="215">
        <f>SUM(R108:R111)</f>
        <v>0</v>
      </c>
      <c r="S107" s="214"/>
      <c r="T107" s="216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7" t="s">
        <v>176</v>
      </c>
      <c r="AT107" s="218" t="s">
        <v>79</v>
      </c>
      <c r="AU107" s="218" t="s">
        <v>88</v>
      </c>
      <c r="AY107" s="217" t="s">
        <v>141</v>
      </c>
      <c r="BK107" s="219">
        <f>SUM(BK108:BK111)</f>
        <v>0</v>
      </c>
    </row>
    <row r="108" s="2" customFormat="1" ht="16.5" customHeight="1">
      <c r="A108" s="41"/>
      <c r="B108" s="42"/>
      <c r="C108" s="222" t="s">
        <v>213</v>
      </c>
      <c r="D108" s="222" t="s">
        <v>143</v>
      </c>
      <c r="E108" s="223" t="s">
        <v>954</v>
      </c>
      <c r="F108" s="224" t="s">
        <v>955</v>
      </c>
      <c r="G108" s="225" t="s">
        <v>920</v>
      </c>
      <c r="H108" s="226">
        <v>1</v>
      </c>
      <c r="I108" s="227"/>
      <c r="J108" s="228">
        <f>ROUND(I108*H108,2)</f>
        <v>0</v>
      </c>
      <c r="K108" s="224" t="s">
        <v>147</v>
      </c>
      <c r="L108" s="47"/>
      <c r="M108" s="229" t="s">
        <v>35</v>
      </c>
      <c r="N108" s="230" t="s">
        <v>51</v>
      </c>
      <c r="O108" s="87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33" t="s">
        <v>921</v>
      </c>
      <c r="AT108" s="233" t="s">
        <v>143</v>
      </c>
      <c r="AU108" s="233" t="s">
        <v>90</v>
      </c>
      <c r="AY108" s="19" t="s">
        <v>141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88</v>
      </c>
      <c r="BK108" s="234">
        <f>ROUND(I108*H108,2)</f>
        <v>0</v>
      </c>
      <c r="BL108" s="19" t="s">
        <v>921</v>
      </c>
      <c r="BM108" s="233" t="s">
        <v>956</v>
      </c>
    </row>
    <row r="109" s="14" customFormat="1">
      <c r="A109" s="14"/>
      <c r="B109" s="249"/>
      <c r="C109" s="250"/>
      <c r="D109" s="235" t="s">
        <v>152</v>
      </c>
      <c r="E109" s="251" t="s">
        <v>35</v>
      </c>
      <c r="F109" s="252" t="s">
        <v>88</v>
      </c>
      <c r="G109" s="250"/>
      <c r="H109" s="253">
        <v>1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9" t="s">
        <v>152</v>
      </c>
      <c r="AU109" s="259" t="s">
        <v>90</v>
      </c>
      <c r="AV109" s="14" t="s">
        <v>90</v>
      </c>
      <c r="AW109" s="14" t="s">
        <v>41</v>
      </c>
      <c r="AX109" s="14" t="s">
        <v>88</v>
      </c>
      <c r="AY109" s="259" t="s">
        <v>141</v>
      </c>
    </row>
    <row r="110" s="2" customFormat="1" ht="16.5" customHeight="1">
      <c r="A110" s="41"/>
      <c r="B110" s="42"/>
      <c r="C110" s="222" t="s">
        <v>221</v>
      </c>
      <c r="D110" s="222" t="s">
        <v>143</v>
      </c>
      <c r="E110" s="223" t="s">
        <v>957</v>
      </c>
      <c r="F110" s="224" t="s">
        <v>958</v>
      </c>
      <c r="G110" s="225" t="s">
        <v>920</v>
      </c>
      <c r="H110" s="226">
        <v>1</v>
      </c>
      <c r="I110" s="227"/>
      <c r="J110" s="228">
        <f>ROUND(I110*H110,2)</f>
        <v>0</v>
      </c>
      <c r="K110" s="224" t="s">
        <v>147</v>
      </c>
      <c r="L110" s="47"/>
      <c r="M110" s="229" t="s">
        <v>35</v>
      </c>
      <c r="N110" s="230" t="s">
        <v>51</v>
      </c>
      <c r="O110" s="8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33" t="s">
        <v>921</v>
      </c>
      <c r="AT110" s="233" t="s">
        <v>143</v>
      </c>
      <c r="AU110" s="233" t="s">
        <v>90</v>
      </c>
      <c r="AY110" s="19" t="s">
        <v>141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88</v>
      </c>
      <c r="BK110" s="234">
        <f>ROUND(I110*H110,2)</f>
        <v>0</v>
      </c>
      <c r="BL110" s="19" t="s">
        <v>921</v>
      </c>
      <c r="BM110" s="233" t="s">
        <v>959</v>
      </c>
    </row>
    <row r="111" s="14" customFormat="1">
      <c r="A111" s="14"/>
      <c r="B111" s="249"/>
      <c r="C111" s="250"/>
      <c r="D111" s="235" t="s">
        <v>152</v>
      </c>
      <c r="E111" s="251" t="s">
        <v>35</v>
      </c>
      <c r="F111" s="252" t="s">
        <v>88</v>
      </c>
      <c r="G111" s="250"/>
      <c r="H111" s="253">
        <v>1</v>
      </c>
      <c r="I111" s="254"/>
      <c r="J111" s="250"/>
      <c r="K111" s="250"/>
      <c r="L111" s="255"/>
      <c r="M111" s="299"/>
      <c r="N111" s="300"/>
      <c r="O111" s="300"/>
      <c r="P111" s="300"/>
      <c r="Q111" s="300"/>
      <c r="R111" s="300"/>
      <c r="S111" s="300"/>
      <c r="T111" s="30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9" t="s">
        <v>152</v>
      </c>
      <c r="AU111" s="259" t="s">
        <v>90</v>
      </c>
      <c r="AV111" s="14" t="s">
        <v>90</v>
      </c>
      <c r="AW111" s="14" t="s">
        <v>41</v>
      </c>
      <c r="AX111" s="14" t="s">
        <v>88</v>
      </c>
      <c r="AY111" s="259" t="s">
        <v>141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170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3YOVuoPAi8l1nfg0i3ft1uocte647qwJEHECitZgCsFOr41LdG0CHjpiWQumS7cqPIpUAyYWg1Sp6v+52Mj86g==" hashValue="nJbYfIZnMIheMfn5GKtonqnJPAyKEXsJOA8um0W9WIlNdxaka20CfHhXNIWErDU0E9KEbkxA7IlRdWr1G2xSww==" algorithmName="SHA-512" password="CC35"/>
  <autoFilter ref="C82:K11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302" customWidth="1"/>
    <col min="2" max="2" width="1.664063" style="302" customWidth="1"/>
    <col min="3" max="4" width="5" style="302" customWidth="1"/>
    <col min="5" max="5" width="11.67" style="302" customWidth="1"/>
    <col min="6" max="6" width="9.17" style="302" customWidth="1"/>
    <col min="7" max="7" width="5" style="302" customWidth="1"/>
    <col min="8" max="8" width="77.83" style="302" customWidth="1"/>
    <col min="9" max="10" width="20" style="302" customWidth="1"/>
    <col min="11" max="11" width="1.664063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960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961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962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963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964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965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966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967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968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969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970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87</v>
      </c>
      <c r="F18" s="313" t="s">
        <v>971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972</v>
      </c>
      <c r="F19" s="313" t="s">
        <v>973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974</v>
      </c>
      <c r="F20" s="313" t="s">
        <v>975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976</v>
      </c>
      <c r="F21" s="313" t="s">
        <v>977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978</v>
      </c>
      <c r="F22" s="313" t="s">
        <v>979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980</v>
      </c>
      <c r="F23" s="313" t="s">
        <v>981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982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983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984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985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986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987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988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989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990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127</v>
      </c>
      <c r="F36" s="313"/>
      <c r="G36" s="313" t="s">
        <v>991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992</v>
      </c>
      <c r="F37" s="313"/>
      <c r="G37" s="313" t="s">
        <v>993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61</v>
      </c>
      <c r="F38" s="313"/>
      <c r="G38" s="313" t="s">
        <v>994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62</v>
      </c>
      <c r="F39" s="313"/>
      <c r="G39" s="313" t="s">
        <v>995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128</v>
      </c>
      <c r="F40" s="313"/>
      <c r="G40" s="313" t="s">
        <v>996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129</v>
      </c>
      <c r="F41" s="313"/>
      <c r="G41" s="313" t="s">
        <v>997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998</v>
      </c>
      <c r="F42" s="313"/>
      <c r="G42" s="313" t="s">
        <v>999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1000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1001</v>
      </c>
      <c r="F44" s="313"/>
      <c r="G44" s="313" t="s">
        <v>1002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131</v>
      </c>
      <c r="F45" s="313"/>
      <c r="G45" s="313" t="s">
        <v>1003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1004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1005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1006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1007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1008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1009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1010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1011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1012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1013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1014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1015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1016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1017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1018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1019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1020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1021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1022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1023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1024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1025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1026</v>
      </c>
      <c r="D76" s="331"/>
      <c r="E76" s="331"/>
      <c r="F76" s="331" t="s">
        <v>1027</v>
      </c>
      <c r="G76" s="332"/>
      <c r="H76" s="331" t="s">
        <v>62</v>
      </c>
      <c r="I76" s="331" t="s">
        <v>65</v>
      </c>
      <c r="J76" s="331" t="s">
        <v>1028</v>
      </c>
      <c r="K76" s="330"/>
    </row>
    <row r="77" s="1" customFormat="1" ht="17.25" customHeight="1">
      <c r="B77" s="328"/>
      <c r="C77" s="333" t="s">
        <v>1029</v>
      </c>
      <c r="D77" s="333"/>
      <c r="E77" s="333"/>
      <c r="F77" s="334" t="s">
        <v>1030</v>
      </c>
      <c r="G77" s="335"/>
      <c r="H77" s="333"/>
      <c r="I77" s="333"/>
      <c r="J77" s="333" t="s">
        <v>1031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61</v>
      </c>
      <c r="D79" s="336"/>
      <c r="E79" s="336"/>
      <c r="F79" s="338" t="s">
        <v>1032</v>
      </c>
      <c r="G79" s="337"/>
      <c r="H79" s="316" t="s">
        <v>1033</v>
      </c>
      <c r="I79" s="316" t="s">
        <v>1034</v>
      </c>
      <c r="J79" s="316">
        <v>20</v>
      </c>
      <c r="K79" s="330"/>
    </row>
    <row r="80" s="1" customFormat="1" ht="15" customHeight="1">
      <c r="B80" s="328"/>
      <c r="C80" s="316" t="s">
        <v>1035</v>
      </c>
      <c r="D80" s="316"/>
      <c r="E80" s="316"/>
      <c r="F80" s="338" t="s">
        <v>1032</v>
      </c>
      <c r="G80" s="337"/>
      <c r="H80" s="316" t="s">
        <v>1036</v>
      </c>
      <c r="I80" s="316" t="s">
        <v>1034</v>
      </c>
      <c r="J80" s="316">
        <v>120</v>
      </c>
      <c r="K80" s="330"/>
    </row>
    <row r="81" s="1" customFormat="1" ht="15" customHeight="1">
      <c r="B81" s="339"/>
      <c r="C81" s="316" t="s">
        <v>1037</v>
      </c>
      <c r="D81" s="316"/>
      <c r="E81" s="316"/>
      <c r="F81" s="338" t="s">
        <v>1038</v>
      </c>
      <c r="G81" s="337"/>
      <c r="H81" s="316" t="s">
        <v>1039</v>
      </c>
      <c r="I81" s="316" t="s">
        <v>1034</v>
      </c>
      <c r="J81" s="316">
        <v>50</v>
      </c>
      <c r="K81" s="330"/>
    </row>
    <row r="82" s="1" customFormat="1" ht="15" customHeight="1">
      <c r="B82" s="339"/>
      <c r="C82" s="316" t="s">
        <v>1040</v>
      </c>
      <c r="D82" s="316"/>
      <c r="E82" s="316"/>
      <c r="F82" s="338" t="s">
        <v>1032</v>
      </c>
      <c r="G82" s="337"/>
      <c r="H82" s="316" t="s">
        <v>1041</v>
      </c>
      <c r="I82" s="316" t="s">
        <v>1042</v>
      </c>
      <c r="J82" s="316"/>
      <c r="K82" s="330"/>
    </row>
    <row r="83" s="1" customFormat="1" ht="15" customHeight="1">
      <c r="B83" s="339"/>
      <c r="C83" s="340" t="s">
        <v>1043</v>
      </c>
      <c r="D83" s="340"/>
      <c r="E83" s="340"/>
      <c r="F83" s="341" t="s">
        <v>1038</v>
      </c>
      <c r="G83" s="340"/>
      <c r="H83" s="340" t="s">
        <v>1044</v>
      </c>
      <c r="I83" s="340" t="s">
        <v>1034</v>
      </c>
      <c r="J83" s="340">
        <v>15</v>
      </c>
      <c r="K83" s="330"/>
    </row>
    <row r="84" s="1" customFormat="1" ht="15" customHeight="1">
      <c r="B84" s="339"/>
      <c r="C84" s="340" t="s">
        <v>1045</v>
      </c>
      <c r="D84" s="340"/>
      <c r="E84" s="340"/>
      <c r="F84" s="341" t="s">
        <v>1038</v>
      </c>
      <c r="G84" s="340"/>
      <c r="H84" s="340" t="s">
        <v>1046</v>
      </c>
      <c r="I84" s="340" t="s">
        <v>1034</v>
      </c>
      <c r="J84" s="340">
        <v>15</v>
      </c>
      <c r="K84" s="330"/>
    </row>
    <row r="85" s="1" customFormat="1" ht="15" customHeight="1">
      <c r="B85" s="339"/>
      <c r="C85" s="340" t="s">
        <v>1047</v>
      </c>
      <c r="D85" s="340"/>
      <c r="E85" s="340"/>
      <c r="F85" s="341" t="s">
        <v>1038</v>
      </c>
      <c r="G85" s="340"/>
      <c r="H85" s="340" t="s">
        <v>1048</v>
      </c>
      <c r="I85" s="340" t="s">
        <v>1034</v>
      </c>
      <c r="J85" s="340">
        <v>20</v>
      </c>
      <c r="K85" s="330"/>
    </row>
    <row r="86" s="1" customFormat="1" ht="15" customHeight="1">
      <c r="B86" s="339"/>
      <c r="C86" s="340" t="s">
        <v>1049</v>
      </c>
      <c r="D86" s="340"/>
      <c r="E86" s="340"/>
      <c r="F86" s="341" t="s">
        <v>1038</v>
      </c>
      <c r="G86" s="340"/>
      <c r="H86" s="340" t="s">
        <v>1050</v>
      </c>
      <c r="I86" s="340" t="s">
        <v>1034</v>
      </c>
      <c r="J86" s="340">
        <v>20</v>
      </c>
      <c r="K86" s="330"/>
    </row>
    <row r="87" s="1" customFormat="1" ht="15" customHeight="1">
      <c r="B87" s="339"/>
      <c r="C87" s="316" t="s">
        <v>1051</v>
      </c>
      <c r="D87" s="316"/>
      <c r="E87" s="316"/>
      <c r="F87" s="338" t="s">
        <v>1038</v>
      </c>
      <c r="G87" s="337"/>
      <c r="H87" s="316" t="s">
        <v>1052</v>
      </c>
      <c r="I87" s="316" t="s">
        <v>1034</v>
      </c>
      <c r="J87" s="316">
        <v>50</v>
      </c>
      <c r="K87" s="330"/>
    </row>
    <row r="88" s="1" customFormat="1" ht="15" customHeight="1">
      <c r="B88" s="339"/>
      <c r="C88" s="316" t="s">
        <v>1053</v>
      </c>
      <c r="D88" s="316"/>
      <c r="E88" s="316"/>
      <c r="F88" s="338" t="s">
        <v>1038</v>
      </c>
      <c r="G88" s="337"/>
      <c r="H88" s="316" t="s">
        <v>1054</v>
      </c>
      <c r="I88" s="316" t="s">
        <v>1034</v>
      </c>
      <c r="J88" s="316">
        <v>20</v>
      </c>
      <c r="K88" s="330"/>
    </row>
    <row r="89" s="1" customFormat="1" ht="15" customHeight="1">
      <c r="B89" s="339"/>
      <c r="C89" s="316" t="s">
        <v>1055</v>
      </c>
      <c r="D89" s="316"/>
      <c r="E89" s="316"/>
      <c r="F89" s="338" t="s">
        <v>1038</v>
      </c>
      <c r="G89" s="337"/>
      <c r="H89" s="316" t="s">
        <v>1056</v>
      </c>
      <c r="I89" s="316" t="s">
        <v>1034</v>
      </c>
      <c r="J89" s="316">
        <v>20</v>
      </c>
      <c r="K89" s="330"/>
    </row>
    <row r="90" s="1" customFormat="1" ht="15" customHeight="1">
      <c r="B90" s="339"/>
      <c r="C90" s="316" t="s">
        <v>1057</v>
      </c>
      <c r="D90" s="316"/>
      <c r="E90" s="316"/>
      <c r="F90" s="338" t="s">
        <v>1038</v>
      </c>
      <c r="G90" s="337"/>
      <c r="H90" s="316" t="s">
        <v>1058</v>
      </c>
      <c r="I90" s="316" t="s">
        <v>1034</v>
      </c>
      <c r="J90" s="316">
        <v>50</v>
      </c>
      <c r="K90" s="330"/>
    </row>
    <row r="91" s="1" customFormat="1" ht="15" customHeight="1">
      <c r="B91" s="339"/>
      <c r="C91" s="316" t="s">
        <v>1059</v>
      </c>
      <c r="D91" s="316"/>
      <c r="E91" s="316"/>
      <c r="F91" s="338" t="s">
        <v>1038</v>
      </c>
      <c r="G91" s="337"/>
      <c r="H91" s="316" t="s">
        <v>1059</v>
      </c>
      <c r="I91" s="316" t="s">
        <v>1034</v>
      </c>
      <c r="J91" s="316">
        <v>50</v>
      </c>
      <c r="K91" s="330"/>
    </row>
    <row r="92" s="1" customFormat="1" ht="15" customHeight="1">
      <c r="B92" s="339"/>
      <c r="C92" s="316" t="s">
        <v>1060</v>
      </c>
      <c r="D92" s="316"/>
      <c r="E92" s="316"/>
      <c r="F92" s="338" t="s">
        <v>1038</v>
      </c>
      <c r="G92" s="337"/>
      <c r="H92" s="316" t="s">
        <v>1061</v>
      </c>
      <c r="I92" s="316" t="s">
        <v>1034</v>
      </c>
      <c r="J92" s="316">
        <v>255</v>
      </c>
      <c r="K92" s="330"/>
    </row>
    <row r="93" s="1" customFormat="1" ht="15" customHeight="1">
      <c r="B93" s="339"/>
      <c r="C93" s="316" t="s">
        <v>1062</v>
      </c>
      <c r="D93" s="316"/>
      <c r="E93" s="316"/>
      <c r="F93" s="338" t="s">
        <v>1032</v>
      </c>
      <c r="G93" s="337"/>
      <c r="H93" s="316" t="s">
        <v>1063</v>
      </c>
      <c r="I93" s="316" t="s">
        <v>1064</v>
      </c>
      <c r="J93" s="316"/>
      <c r="K93" s="330"/>
    </row>
    <row r="94" s="1" customFormat="1" ht="15" customHeight="1">
      <c r="B94" s="339"/>
      <c r="C94" s="316" t="s">
        <v>1065</v>
      </c>
      <c r="D94" s="316"/>
      <c r="E94" s="316"/>
      <c r="F94" s="338" t="s">
        <v>1032</v>
      </c>
      <c r="G94" s="337"/>
      <c r="H94" s="316" t="s">
        <v>1066</v>
      </c>
      <c r="I94" s="316" t="s">
        <v>1067</v>
      </c>
      <c r="J94" s="316"/>
      <c r="K94" s="330"/>
    </row>
    <row r="95" s="1" customFormat="1" ht="15" customHeight="1">
      <c r="B95" s="339"/>
      <c r="C95" s="316" t="s">
        <v>1068</v>
      </c>
      <c r="D95" s="316"/>
      <c r="E95" s="316"/>
      <c r="F95" s="338" t="s">
        <v>1032</v>
      </c>
      <c r="G95" s="337"/>
      <c r="H95" s="316" t="s">
        <v>1068</v>
      </c>
      <c r="I95" s="316" t="s">
        <v>1067</v>
      </c>
      <c r="J95" s="316"/>
      <c r="K95" s="330"/>
    </row>
    <row r="96" s="1" customFormat="1" ht="15" customHeight="1">
      <c r="B96" s="339"/>
      <c r="C96" s="316" t="s">
        <v>46</v>
      </c>
      <c r="D96" s="316"/>
      <c r="E96" s="316"/>
      <c r="F96" s="338" t="s">
        <v>1032</v>
      </c>
      <c r="G96" s="337"/>
      <c r="H96" s="316" t="s">
        <v>1069</v>
      </c>
      <c r="I96" s="316" t="s">
        <v>1067</v>
      </c>
      <c r="J96" s="316"/>
      <c r="K96" s="330"/>
    </row>
    <row r="97" s="1" customFormat="1" ht="15" customHeight="1">
      <c r="B97" s="339"/>
      <c r="C97" s="316" t="s">
        <v>56</v>
      </c>
      <c r="D97" s="316"/>
      <c r="E97" s="316"/>
      <c r="F97" s="338" t="s">
        <v>1032</v>
      </c>
      <c r="G97" s="337"/>
      <c r="H97" s="316" t="s">
        <v>1070</v>
      </c>
      <c r="I97" s="316" t="s">
        <v>1067</v>
      </c>
      <c r="J97" s="316"/>
      <c r="K97" s="330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1071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1026</v>
      </c>
      <c r="D103" s="331"/>
      <c r="E103" s="331"/>
      <c r="F103" s="331" t="s">
        <v>1027</v>
      </c>
      <c r="G103" s="332"/>
      <c r="H103" s="331" t="s">
        <v>62</v>
      </c>
      <c r="I103" s="331" t="s">
        <v>65</v>
      </c>
      <c r="J103" s="331" t="s">
        <v>1028</v>
      </c>
      <c r="K103" s="330"/>
    </row>
    <row r="104" s="1" customFormat="1" ht="17.25" customHeight="1">
      <c r="B104" s="328"/>
      <c r="C104" s="333" t="s">
        <v>1029</v>
      </c>
      <c r="D104" s="333"/>
      <c r="E104" s="333"/>
      <c r="F104" s="334" t="s">
        <v>1030</v>
      </c>
      <c r="G104" s="335"/>
      <c r="H104" s="333"/>
      <c r="I104" s="333"/>
      <c r="J104" s="333" t="s">
        <v>1031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7"/>
      <c r="H105" s="331"/>
      <c r="I105" s="331"/>
      <c r="J105" s="331"/>
      <c r="K105" s="330"/>
    </row>
    <row r="106" s="1" customFormat="1" ht="15" customHeight="1">
      <c r="B106" s="328"/>
      <c r="C106" s="316" t="s">
        <v>61</v>
      </c>
      <c r="D106" s="336"/>
      <c r="E106" s="336"/>
      <c r="F106" s="338" t="s">
        <v>1032</v>
      </c>
      <c r="G106" s="347"/>
      <c r="H106" s="316" t="s">
        <v>1072</v>
      </c>
      <c r="I106" s="316" t="s">
        <v>1034</v>
      </c>
      <c r="J106" s="316">
        <v>20</v>
      </c>
      <c r="K106" s="330"/>
    </row>
    <row r="107" s="1" customFormat="1" ht="15" customHeight="1">
      <c r="B107" s="328"/>
      <c r="C107" s="316" t="s">
        <v>1035</v>
      </c>
      <c r="D107" s="316"/>
      <c r="E107" s="316"/>
      <c r="F107" s="338" t="s">
        <v>1032</v>
      </c>
      <c r="G107" s="316"/>
      <c r="H107" s="316" t="s">
        <v>1072</v>
      </c>
      <c r="I107" s="316" t="s">
        <v>1034</v>
      </c>
      <c r="J107" s="316">
        <v>120</v>
      </c>
      <c r="K107" s="330"/>
    </row>
    <row r="108" s="1" customFormat="1" ht="15" customHeight="1">
      <c r="B108" s="339"/>
      <c r="C108" s="316" t="s">
        <v>1037</v>
      </c>
      <c r="D108" s="316"/>
      <c r="E108" s="316"/>
      <c r="F108" s="338" t="s">
        <v>1038</v>
      </c>
      <c r="G108" s="316"/>
      <c r="H108" s="316" t="s">
        <v>1072</v>
      </c>
      <c r="I108" s="316" t="s">
        <v>1034</v>
      </c>
      <c r="J108" s="316">
        <v>50</v>
      </c>
      <c r="K108" s="330"/>
    </row>
    <row r="109" s="1" customFormat="1" ht="15" customHeight="1">
      <c r="B109" s="339"/>
      <c r="C109" s="316" t="s">
        <v>1040</v>
      </c>
      <c r="D109" s="316"/>
      <c r="E109" s="316"/>
      <c r="F109" s="338" t="s">
        <v>1032</v>
      </c>
      <c r="G109" s="316"/>
      <c r="H109" s="316" t="s">
        <v>1072</v>
      </c>
      <c r="I109" s="316" t="s">
        <v>1042</v>
      </c>
      <c r="J109" s="316"/>
      <c r="K109" s="330"/>
    </row>
    <row r="110" s="1" customFormat="1" ht="15" customHeight="1">
      <c r="B110" s="339"/>
      <c r="C110" s="316" t="s">
        <v>1051</v>
      </c>
      <c r="D110" s="316"/>
      <c r="E110" s="316"/>
      <c r="F110" s="338" t="s">
        <v>1038</v>
      </c>
      <c r="G110" s="316"/>
      <c r="H110" s="316" t="s">
        <v>1072</v>
      </c>
      <c r="I110" s="316" t="s">
        <v>1034</v>
      </c>
      <c r="J110" s="316">
        <v>50</v>
      </c>
      <c r="K110" s="330"/>
    </row>
    <row r="111" s="1" customFormat="1" ht="15" customHeight="1">
      <c r="B111" s="339"/>
      <c r="C111" s="316" t="s">
        <v>1059</v>
      </c>
      <c r="D111" s="316"/>
      <c r="E111" s="316"/>
      <c r="F111" s="338" t="s">
        <v>1038</v>
      </c>
      <c r="G111" s="316"/>
      <c r="H111" s="316" t="s">
        <v>1072</v>
      </c>
      <c r="I111" s="316" t="s">
        <v>1034</v>
      </c>
      <c r="J111" s="316">
        <v>50</v>
      </c>
      <c r="K111" s="330"/>
    </row>
    <row r="112" s="1" customFormat="1" ht="15" customHeight="1">
      <c r="B112" s="339"/>
      <c r="C112" s="316" t="s">
        <v>1057</v>
      </c>
      <c r="D112" s="316"/>
      <c r="E112" s="316"/>
      <c r="F112" s="338" t="s">
        <v>1038</v>
      </c>
      <c r="G112" s="316"/>
      <c r="H112" s="316" t="s">
        <v>1072</v>
      </c>
      <c r="I112" s="316" t="s">
        <v>1034</v>
      </c>
      <c r="J112" s="316">
        <v>50</v>
      </c>
      <c r="K112" s="330"/>
    </row>
    <row r="113" s="1" customFormat="1" ht="15" customHeight="1">
      <c r="B113" s="339"/>
      <c r="C113" s="316" t="s">
        <v>61</v>
      </c>
      <c r="D113" s="316"/>
      <c r="E113" s="316"/>
      <c r="F113" s="338" t="s">
        <v>1032</v>
      </c>
      <c r="G113" s="316"/>
      <c r="H113" s="316" t="s">
        <v>1073</v>
      </c>
      <c r="I113" s="316" t="s">
        <v>1034</v>
      </c>
      <c r="J113" s="316">
        <v>20</v>
      </c>
      <c r="K113" s="330"/>
    </row>
    <row r="114" s="1" customFormat="1" ht="15" customHeight="1">
      <c r="B114" s="339"/>
      <c r="C114" s="316" t="s">
        <v>1074</v>
      </c>
      <c r="D114" s="316"/>
      <c r="E114" s="316"/>
      <c r="F114" s="338" t="s">
        <v>1032</v>
      </c>
      <c r="G114" s="316"/>
      <c r="H114" s="316" t="s">
        <v>1075</v>
      </c>
      <c r="I114" s="316" t="s">
        <v>1034</v>
      </c>
      <c r="J114" s="316">
        <v>120</v>
      </c>
      <c r="K114" s="330"/>
    </row>
    <row r="115" s="1" customFormat="1" ht="15" customHeight="1">
      <c r="B115" s="339"/>
      <c r="C115" s="316" t="s">
        <v>46</v>
      </c>
      <c r="D115" s="316"/>
      <c r="E115" s="316"/>
      <c r="F115" s="338" t="s">
        <v>1032</v>
      </c>
      <c r="G115" s="316"/>
      <c r="H115" s="316" t="s">
        <v>1076</v>
      </c>
      <c r="I115" s="316" t="s">
        <v>1067</v>
      </c>
      <c r="J115" s="316"/>
      <c r="K115" s="330"/>
    </row>
    <row r="116" s="1" customFormat="1" ht="15" customHeight="1">
      <c r="B116" s="339"/>
      <c r="C116" s="316" t="s">
        <v>56</v>
      </c>
      <c r="D116" s="316"/>
      <c r="E116" s="316"/>
      <c r="F116" s="338" t="s">
        <v>1032</v>
      </c>
      <c r="G116" s="316"/>
      <c r="H116" s="316" t="s">
        <v>1077</v>
      </c>
      <c r="I116" s="316" t="s">
        <v>1067</v>
      </c>
      <c r="J116" s="316"/>
      <c r="K116" s="330"/>
    </row>
    <row r="117" s="1" customFormat="1" ht="15" customHeight="1">
      <c r="B117" s="339"/>
      <c r="C117" s="316" t="s">
        <v>65</v>
      </c>
      <c r="D117" s="316"/>
      <c r="E117" s="316"/>
      <c r="F117" s="338" t="s">
        <v>1032</v>
      </c>
      <c r="G117" s="316"/>
      <c r="H117" s="316" t="s">
        <v>1078</v>
      </c>
      <c r="I117" s="316" t="s">
        <v>1079</v>
      </c>
      <c r="J117" s="316"/>
      <c r="K117" s="330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13"/>
      <c r="D119" s="313"/>
      <c r="E119" s="313"/>
      <c r="F119" s="350"/>
      <c r="G119" s="313"/>
      <c r="H119" s="313"/>
      <c r="I119" s="313"/>
      <c r="J119" s="313"/>
      <c r="K119" s="349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7" t="s">
        <v>1080</v>
      </c>
      <c r="D122" s="307"/>
      <c r="E122" s="307"/>
      <c r="F122" s="307"/>
      <c r="G122" s="307"/>
      <c r="H122" s="307"/>
      <c r="I122" s="307"/>
      <c r="J122" s="307"/>
      <c r="K122" s="355"/>
    </row>
    <row r="123" s="1" customFormat="1" ht="17.25" customHeight="1">
      <c r="B123" s="356"/>
      <c r="C123" s="331" t="s">
        <v>1026</v>
      </c>
      <c r="D123" s="331"/>
      <c r="E123" s="331"/>
      <c r="F123" s="331" t="s">
        <v>1027</v>
      </c>
      <c r="G123" s="332"/>
      <c r="H123" s="331" t="s">
        <v>62</v>
      </c>
      <c r="I123" s="331" t="s">
        <v>65</v>
      </c>
      <c r="J123" s="331" t="s">
        <v>1028</v>
      </c>
      <c r="K123" s="357"/>
    </row>
    <row r="124" s="1" customFormat="1" ht="17.25" customHeight="1">
      <c r="B124" s="356"/>
      <c r="C124" s="333" t="s">
        <v>1029</v>
      </c>
      <c r="D124" s="333"/>
      <c r="E124" s="333"/>
      <c r="F124" s="334" t="s">
        <v>1030</v>
      </c>
      <c r="G124" s="335"/>
      <c r="H124" s="333"/>
      <c r="I124" s="333"/>
      <c r="J124" s="333" t="s">
        <v>1031</v>
      </c>
      <c r="K124" s="357"/>
    </row>
    <row r="125" s="1" customFormat="1" ht="5.25" customHeight="1">
      <c r="B125" s="358"/>
      <c r="C125" s="336"/>
      <c r="D125" s="336"/>
      <c r="E125" s="336"/>
      <c r="F125" s="336"/>
      <c r="G125" s="316"/>
      <c r="H125" s="336"/>
      <c r="I125" s="336"/>
      <c r="J125" s="336"/>
      <c r="K125" s="359"/>
    </row>
    <row r="126" s="1" customFormat="1" ht="15" customHeight="1">
      <c r="B126" s="358"/>
      <c r="C126" s="316" t="s">
        <v>1035</v>
      </c>
      <c r="D126" s="336"/>
      <c r="E126" s="336"/>
      <c r="F126" s="338" t="s">
        <v>1032</v>
      </c>
      <c r="G126" s="316"/>
      <c r="H126" s="316" t="s">
        <v>1072</v>
      </c>
      <c r="I126" s="316" t="s">
        <v>1034</v>
      </c>
      <c r="J126" s="316">
        <v>120</v>
      </c>
      <c r="K126" s="360"/>
    </row>
    <row r="127" s="1" customFormat="1" ht="15" customHeight="1">
      <c r="B127" s="358"/>
      <c r="C127" s="316" t="s">
        <v>1081</v>
      </c>
      <c r="D127" s="316"/>
      <c r="E127" s="316"/>
      <c r="F127" s="338" t="s">
        <v>1032</v>
      </c>
      <c r="G127" s="316"/>
      <c r="H127" s="316" t="s">
        <v>1082</v>
      </c>
      <c r="I127" s="316" t="s">
        <v>1034</v>
      </c>
      <c r="J127" s="316" t="s">
        <v>1083</v>
      </c>
      <c r="K127" s="360"/>
    </row>
    <row r="128" s="1" customFormat="1" ht="15" customHeight="1">
      <c r="B128" s="358"/>
      <c r="C128" s="316" t="s">
        <v>980</v>
      </c>
      <c r="D128" s="316"/>
      <c r="E128" s="316"/>
      <c r="F128" s="338" t="s">
        <v>1032</v>
      </c>
      <c r="G128" s="316"/>
      <c r="H128" s="316" t="s">
        <v>1084</v>
      </c>
      <c r="I128" s="316" t="s">
        <v>1034</v>
      </c>
      <c r="J128" s="316" t="s">
        <v>1083</v>
      </c>
      <c r="K128" s="360"/>
    </row>
    <row r="129" s="1" customFormat="1" ht="15" customHeight="1">
      <c r="B129" s="358"/>
      <c r="C129" s="316" t="s">
        <v>1043</v>
      </c>
      <c r="D129" s="316"/>
      <c r="E129" s="316"/>
      <c r="F129" s="338" t="s">
        <v>1038</v>
      </c>
      <c r="G129" s="316"/>
      <c r="H129" s="316" t="s">
        <v>1044</v>
      </c>
      <c r="I129" s="316" t="s">
        <v>1034</v>
      </c>
      <c r="J129" s="316">
        <v>15</v>
      </c>
      <c r="K129" s="360"/>
    </row>
    <row r="130" s="1" customFormat="1" ht="15" customHeight="1">
      <c r="B130" s="358"/>
      <c r="C130" s="340" t="s">
        <v>1045</v>
      </c>
      <c r="D130" s="340"/>
      <c r="E130" s="340"/>
      <c r="F130" s="341" t="s">
        <v>1038</v>
      </c>
      <c r="G130" s="340"/>
      <c r="H130" s="340" t="s">
        <v>1046</v>
      </c>
      <c r="I130" s="340" t="s">
        <v>1034</v>
      </c>
      <c r="J130" s="340">
        <v>15</v>
      </c>
      <c r="K130" s="360"/>
    </row>
    <row r="131" s="1" customFormat="1" ht="15" customHeight="1">
      <c r="B131" s="358"/>
      <c r="C131" s="340" t="s">
        <v>1047</v>
      </c>
      <c r="D131" s="340"/>
      <c r="E131" s="340"/>
      <c r="F131" s="341" t="s">
        <v>1038</v>
      </c>
      <c r="G131" s="340"/>
      <c r="H131" s="340" t="s">
        <v>1048</v>
      </c>
      <c r="I131" s="340" t="s">
        <v>1034</v>
      </c>
      <c r="J131" s="340">
        <v>20</v>
      </c>
      <c r="K131" s="360"/>
    </row>
    <row r="132" s="1" customFormat="1" ht="15" customHeight="1">
      <c r="B132" s="358"/>
      <c r="C132" s="340" t="s">
        <v>1049</v>
      </c>
      <c r="D132" s="340"/>
      <c r="E132" s="340"/>
      <c r="F132" s="341" t="s">
        <v>1038</v>
      </c>
      <c r="G132" s="340"/>
      <c r="H132" s="340" t="s">
        <v>1050</v>
      </c>
      <c r="I132" s="340" t="s">
        <v>1034</v>
      </c>
      <c r="J132" s="340">
        <v>20</v>
      </c>
      <c r="K132" s="360"/>
    </row>
    <row r="133" s="1" customFormat="1" ht="15" customHeight="1">
      <c r="B133" s="358"/>
      <c r="C133" s="316" t="s">
        <v>1037</v>
      </c>
      <c r="D133" s="316"/>
      <c r="E133" s="316"/>
      <c r="F133" s="338" t="s">
        <v>1038</v>
      </c>
      <c r="G133" s="316"/>
      <c r="H133" s="316" t="s">
        <v>1072</v>
      </c>
      <c r="I133" s="316" t="s">
        <v>1034</v>
      </c>
      <c r="J133" s="316">
        <v>50</v>
      </c>
      <c r="K133" s="360"/>
    </row>
    <row r="134" s="1" customFormat="1" ht="15" customHeight="1">
      <c r="B134" s="358"/>
      <c r="C134" s="316" t="s">
        <v>1051</v>
      </c>
      <c r="D134" s="316"/>
      <c r="E134" s="316"/>
      <c r="F134" s="338" t="s">
        <v>1038</v>
      </c>
      <c r="G134" s="316"/>
      <c r="H134" s="316" t="s">
        <v>1072</v>
      </c>
      <c r="I134" s="316" t="s">
        <v>1034</v>
      </c>
      <c r="J134" s="316">
        <v>50</v>
      </c>
      <c r="K134" s="360"/>
    </row>
    <row r="135" s="1" customFormat="1" ht="15" customHeight="1">
      <c r="B135" s="358"/>
      <c r="C135" s="316" t="s">
        <v>1057</v>
      </c>
      <c r="D135" s="316"/>
      <c r="E135" s="316"/>
      <c r="F135" s="338" t="s">
        <v>1038</v>
      </c>
      <c r="G135" s="316"/>
      <c r="H135" s="316" t="s">
        <v>1072</v>
      </c>
      <c r="I135" s="316" t="s">
        <v>1034</v>
      </c>
      <c r="J135" s="316">
        <v>50</v>
      </c>
      <c r="K135" s="360"/>
    </row>
    <row r="136" s="1" customFormat="1" ht="15" customHeight="1">
      <c r="B136" s="358"/>
      <c r="C136" s="316" t="s">
        <v>1059</v>
      </c>
      <c r="D136" s="316"/>
      <c r="E136" s="316"/>
      <c r="F136" s="338" t="s">
        <v>1038</v>
      </c>
      <c r="G136" s="316"/>
      <c r="H136" s="316" t="s">
        <v>1072</v>
      </c>
      <c r="I136" s="316" t="s">
        <v>1034</v>
      </c>
      <c r="J136" s="316">
        <v>50</v>
      </c>
      <c r="K136" s="360"/>
    </row>
    <row r="137" s="1" customFormat="1" ht="15" customHeight="1">
      <c r="B137" s="358"/>
      <c r="C137" s="316" t="s">
        <v>1060</v>
      </c>
      <c r="D137" s="316"/>
      <c r="E137" s="316"/>
      <c r="F137" s="338" t="s">
        <v>1038</v>
      </c>
      <c r="G137" s="316"/>
      <c r="H137" s="316" t="s">
        <v>1085</v>
      </c>
      <c r="I137" s="316" t="s">
        <v>1034</v>
      </c>
      <c r="J137" s="316">
        <v>255</v>
      </c>
      <c r="K137" s="360"/>
    </row>
    <row r="138" s="1" customFormat="1" ht="15" customHeight="1">
      <c r="B138" s="358"/>
      <c r="C138" s="316" t="s">
        <v>1062</v>
      </c>
      <c r="D138" s="316"/>
      <c r="E138" s="316"/>
      <c r="F138" s="338" t="s">
        <v>1032</v>
      </c>
      <c r="G138" s="316"/>
      <c r="H138" s="316" t="s">
        <v>1086</v>
      </c>
      <c r="I138" s="316" t="s">
        <v>1064</v>
      </c>
      <c r="J138" s="316"/>
      <c r="K138" s="360"/>
    </row>
    <row r="139" s="1" customFormat="1" ht="15" customHeight="1">
      <c r="B139" s="358"/>
      <c r="C139" s="316" t="s">
        <v>1065</v>
      </c>
      <c r="D139" s="316"/>
      <c r="E139" s="316"/>
      <c r="F139" s="338" t="s">
        <v>1032</v>
      </c>
      <c r="G139" s="316"/>
      <c r="H139" s="316" t="s">
        <v>1087</v>
      </c>
      <c r="I139" s="316" t="s">
        <v>1067</v>
      </c>
      <c r="J139" s="316"/>
      <c r="K139" s="360"/>
    </row>
    <row r="140" s="1" customFormat="1" ht="15" customHeight="1">
      <c r="B140" s="358"/>
      <c r="C140" s="316" t="s">
        <v>1068</v>
      </c>
      <c r="D140" s="316"/>
      <c r="E140" s="316"/>
      <c r="F140" s="338" t="s">
        <v>1032</v>
      </c>
      <c r="G140" s="316"/>
      <c r="H140" s="316" t="s">
        <v>1068</v>
      </c>
      <c r="I140" s="316" t="s">
        <v>1067</v>
      </c>
      <c r="J140" s="316"/>
      <c r="K140" s="360"/>
    </row>
    <row r="141" s="1" customFormat="1" ht="15" customHeight="1">
      <c r="B141" s="358"/>
      <c r="C141" s="316" t="s">
        <v>46</v>
      </c>
      <c r="D141" s="316"/>
      <c r="E141" s="316"/>
      <c r="F141" s="338" t="s">
        <v>1032</v>
      </c>
      <c r="G141" s="316"/>
      <c r="H141" s="316" t="s">
        <v>1088</v>
      </c>
      <c r="I141" s="316" t="s">
        <v>1067</v>
      </c>
      <c r="J141" s="316"/>
      <c r="K141" s="360"/>
    </row>
    <row r="142" s="1" customFormat="1" ht="15" customHeight="1">
      <c r="B142" s="358"/>
      <c r="C142" s="316" t="s">
        <v>1089</v>
      </c>
      <c r="D142" s="316"/>
      <c r="E142" s="316"/>
      <c r="F142" s="338" t="s">
        <v>1032</v>
      </c>
      <c r="G142" s="316"/>
      <c r="H142" s="316" t="s">
        <v>1090</v>
      </c>
      <c r="I142" s="316" t="s">
        <v>1067</v>
      </c>
      <c r="J142" s="316"/>
      <c r="K142" s="360"/>
    </row>
    <row r="143" s="1" customFormat="1" ht="15" customHeight="1">
      <c r="B143" s="361"/>
      <c r="C143" s="362"/>
      <c r="D143" s="362"/>
      <c r="E143" s="362"/>
      <c r="F143" s="362"/>
      <c r="G143" s="362"/>
      <c r="H143" s="362"/>
      <c r="I143" s="362"/>
      <c r="J143" s="362"/>
      <c r="K143" s="363"/>
    </row>
    <row r="144" s="1" customFormat="1" ht="18.75" customHeight="1">
      <c r="B144" s="313"/>
      <c r="C144" s="313"/>
      <c r="D144" s="313"/>
      <c r="E144" s="313"/>
      <c r="F144" s="350"/>
      <c r="G144" s="313"/>
      <c r="H144" s="313"/>
      <c r="I144" s="313"/>
      <c r="J144" s="313"/>
      <c r="K144" s="313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1091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1026</v>
      </c>
      <c r="D148" s="331"/>
      <c r="E148" s="331"/>
      <c r="F148" s="331" t="s">
        <v>1027</v>
      </c>
      <c r="G148" s="332"/>
      <c r="H148" s="331" t="s">
        <v>62</v>
      </c>
      <c r="I148" s="331" t="s">
        <v>65</v>
      </c>
      <c r="J148" s="331" t="s">
        <v>1028</v>
      </c>
      <c r="K148" s="330"/>
    </row>
    <row r="149" s="1" customFormat="1" ht="17.25" customHeight="1">
      <c r="B149" s="328"/>
      <c r="C149" s="333" t="s">
        <v>1029</v>
      </c>
      <c r="D149" s="333"/>
      <c r="E149" s="333"/>
      <c r="F149" s="334" t="s">
        <v>1030</v>
      </c>
      <c r="G149" s="335"/>
      <c r="H149" s="333"/>
      <c r="I149" s="333"/>
      <c r="J149" s="333" t="s">
        <v>1031</v>
      </c>
      <c r="K149" s="330"/>
    </row>
    <row r="150" s="1" customFormat="1" ht="5.25" customHeight="1">
      <c r="B150" s="339"/>
      <c r="C150" s="336"/>
      <c r="D150" s="336"/>
      <c r="E150" s="336"/>
      <c r="F150" s="336"/>
      <c r="G150" s="337"/>
      <c r="H150" s="336"/>
      <c r="I150" s="336"/>
      <c r="J150" s="336"/>
      <c r="K150" s="360"/>
    </row>
    <row r="151" s="1" customFormat="1" ht="15" customHeight="1">
      <c r="B151" s="339"/>
      <c r="C151" s="364" t="s">
        <v>1035</v>
      </c>
      <c r="D151" s="316"/>
      <c r="E151" s="316"/>
      <c r="F151" s="365" t="s">
        <v>1032</v>
      </c>
      <c r="G151" s="316"/>
      <c r="H151" s="364" t="s">
        <v>1072</v>
      </c>
      <c r="I151" s="364" t="s">
        <v>1034</v>
      </c>
      <c r="J151" s="364">
        <v>120</v>
      </c>
      <c r="K151" s="360"/>
    </row>
    <row r="152" s="1" customFormat="1" ht="15" customHeight="1">
      <c r="B152" s="339"/>
      <c r="C152" s="364" t="s">
        <v>1081</v>
      </c>
      <c r="D152" s="316"/>
      <c r="E152" s="316"/>
      <c r="F152" s="365" t="s">
        <v>1032</v>
      </c>
      <c r="G152" s="316"/>
      <c r="H152" s="364" t="s">
        <v>1092</v>
      </c>
      <c r="I152" s="364" t="s">
        <v>1034</v>
      </c>
      <c r="J152" s="364" t="s">
        <v>1083</v>
      </c>
      <c r="K152" s="360"/>
    </row>
    <row r="153" s="1" customFormat="1" ht="15" customHeight="1">
      <c r="B153" s="339"/>
      <c r="C153" s="364" t="s">
        <v>980</v>
      </c>
      <c r="D153" s="316"/>
      <c r="E153" s="316"/>
      <c r="F153" s="365" t="s">
        <v>1032</v>
      </c>
      <c r="G153" s="316"/>
      <c r="H153" s="364" t="s">
        <v>1093</v>
      </c>
      <c r="I153" s="364" t="s">
        <v>1034</v>
      </c>
      <c r="J153" s="364" t="s">
        <v>1083</v>
      </c>
      <c r="K153" s="360"/>
    </row>
    <row r="154" s="1" customFormat="1" ht="15" customHeight="1">
      <c r="B154" s="339"/>
      <c r="C154" s="364" t="s">
        <v>1037</v>
      </c>
      <c r="D154" s="316"/>
      <c r="E154" s="316"/>
      <c r="F154" s="365" t="s">
        <v>1038</v>
      </c>
      <c r="G154" s="316"/>
      <c r="H154" s="364" t="s">
        <v>1072</v>
      </c>
      <c r="I154" s="364" t="s">
        <v>1034</v>
      </c>
      <c r="J154" s="364">
        <v>50</v>
      </c>
      <c r="K154" s="360"/>
    </row>
    <row r="155" s="1" customFormat="1" ht="15" customHeight="1">
      <c r="B155" s="339"/>
      <c r="C155" s="364" t="s">
        <v>1040</v>
      </c>
      <c r="D155" s="316"/>
      <c r="E155" s="316"/>
      <c r="F155" s="365" t="s">
        <v>1032</v>
      </c>
      <c r="G155" s="316"/>
      <c r="H155" s="364" t="s">
        <v>1072</v>
      </c>
      <c r="I155" s="364" t="s">
        <v>1042</v>
      </c>
      <c r="J155" s="364"/>
      <c r="K155" s="360"/>
    </row>
    <row r="156" s="1" customFormat="1" ht="15" customHeight="1">
      <c r="B156" s="339"/>
      <c r="C156" s="364" t="s">
        <v>1051</v>
      </c>
      <c r="D156" s="316"/>
      <c r="E156" s="316"/>
      <c r="F156" s="365" t="s">
        <v>1038</v>
      </c>
      <c r="G156" s="316"/>
      <c r="H156" s="364" t="s">
        <v>1072</v>
      </c>
      <c r="I156" s="364" t="s">
        <v>1034</v>
      </c>
      <c r="J156" s="364">
        <v>50</v>
      </c>
      <c r="K156" s="360"/>
    </row>
    <row r="157" s="1" customFormat="1" ht="15" customHeight="1">
      <c r="B157" s="339"/>
      <c r="C157" s="364" t="s">
        <v>1059</v>
      </c>
      <c r="D157" s="316"/>
      <c r="E157" s="316"/>
      <c r="F157" s="365" t="s">
        <v>1038</v>
      </c>
      <c r="G157" s="316"/>
      <c r="H157" s="364" t="s">
        <v>1072</v>
      </c>
      <c r="I157" s="364" t="s">
        <v>1034</v>
      </c>
      <c r="J157" s="364">
        <v>50</v>
      </c>
      <c r="K157" s="360"/>
    </row>
    <row r="158" s="1" customFormat="1" ht="15" customHeight="1">
      <c r="B158" s="339"/>
      <c r="C158" s="364" t="s">
        <v>1057</v>
      </c>
      <c r="D158" s="316"/>
      <c r="E158" s="316"/>
      <c r="F158" s="365" t="s">
        <v>1038</v>
      </c>
      <c r="G158" s="316"/>
      <c r="H158" s="364" t="s">
        <v>1072</v>
      </c>
      <c r="I158" s="364" t="s">
        <v>1034</v>
      </c>
      <c r="J158" s="364">
        <v>50</v>
      </c>
      <c r="K158" s="360"/>
    </row>
    <row r="159" s="1" customFormat="1" ht="15" customHeight="1">
      <c r="B159" s="339"/>
      <c r="C159" s="364" t="s">
        <v>116</v>
      </c>
      <c r="D159" s="316"/>
      <c r="E159" s="316"/>
      <c r="F159" s="365" t="s">
        <v>1032</v>
      </c>
      <c r="G159" s="316"/>
      <c r="H159" s="364" t="s">
        <v>1094</v>
      </c>
      <c r="I159" s="364" t="s">
        <v>1034</v>
      </c>
      <c r="J159" s="364" t="s">
        <v>1095</v>
      </c>
      <c r="K159" s="360"/>
    </row>
    <row r="160" s="1" customFormat="1" ht="15" customHeight="1">
      <c r="B160" s="339"/>
      <c r="C160" s="364" t="s">
        <v>1096</v>
      </c>
      <c r="D160" s="316"/>
      <c r="E160" s="316"/>
      <c r="F160" s="365" t="s">
        <v>1032</v>
      </c>
      <c r="G160" s="316"/>
      <c r="H160" s="364" t="s">
        <v>1097</v>
      </c>
      <c r="I160" s="364" t="s">
        <v>1067</v>
      </c>
      <c r="J160" s="364"/>
      <c r="K160" s="360"/>
    </row>
    <row r="161" s="1" customFormat="1" ht="15" customHeight="1">
      <c r="B161" s="366"/>
      <c r="C161" s="348"/>
      <c r="D161" s="348"/>
      <c r="E161" s="348"/>
      <c r="F161" s="348"/>
      <c r="G161" s="348"/>
      <c r="H161" s="348"/>
      <c r="I161" s="348"/>
      <c r="J161" s="348"/>
      <c r="K161" s="367"/>
    </row>
    <row r="162" s="1" customFormat="1" ht="18.75" customHeight="1">
      <c r="B162" s="313"/>
      <c r="C162" s="316"/>
      <c r="D162" s="316"/>
      <c r="E162" s="316"/>
      <c r="F162" s="338"/>
      <c r="G162" s="316"/>
      <c r="H162" s="316"/>
      <c r="I162" s="316"/>
      <c r="J162" s="316"/>
      <c r="K162" s="313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1098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1026</v>
      </c>
      <c r="D166" s="331"/>
      <c r="E166" s="331"/>
      <c r="F166" s="331" t="s">
        <v>1027</v>
      </c>
      <c r="G166" s="368"/>
      <c r="H166" s="369" t="s">
        <v>62</v>
      </c>
      <c r="I166" s="369" t="s">
        <v>65</v>
      </c>
      <c r="J166" s="331" t="s">
        <v>1028</v>
      </c>
      <c r="K166" s="308"/>
    </row>
    <row r="167" s="1" customFormat="1" ht="17.25" customHeight="1">
      <c r="B167" s="309"/>
      <c r="C167" s="333" t="s">
        <v>1029</v>
      </c>
      <c r="D167" s="333"/>
      <c r="E167" s="333"/>
      <c r="F167" s="334" t="s">
        <v>1030</v>
      </c>
      <c r="G167" s="370"/>
      <c r="H167" s="371"/>
      <c r="I167" s="371"/>
      <c r="J167" s="333" t="s">
        <v>1031</v>
      </c>
      <c r="K167" s="311"/>
    </row>
    <row r="168" s="1" customFormat="1" ht="5.25" customHeight="1">
      <c r="B168" s="339"/>
      <c r="C168" s="336"/>
      <c r="D168" s="336"/>
      <c r="E168" s="336"/>
      <c r="F168" s="336"/>
      <c r="G168" s="337"/>
      <c r="H168" s="336"/>
      <c r="I168" s="336"/>
      <c r="J168" s="336"/>
      <c r="K168" s="360"/>
    </row>
    <row r="169" s="1" customFormat="1" ht="15" customHeight="1">
      <c r="B169" s="339"/>
      <c r="C169" s="316" t="s">
        <v>1035</v>
      </c>
      <c r="D169" s="316"/>
      <c r="E169" s="316"/>
      <c r="F169" s="338" t="s">
        <v>1032</v>
      </c>
      <c r="G169" s="316"/>
      <c r="H169" s="316" t="s">
        <v>1072</v>
      </c>
      <c r="I169" s="316" t="s">
        <v>1034</v>
      </c>
      <c r="J169" s="316">
        <v>120</v>
      </c>
      <c r="K169" s="360"/>
    </row>
    <row r="170" s="1" customFormat="1" ht="15" customHeight="1">
      <c r="B170" s="339"/>
      <c r="C170" s="316" t="s">
        <v>1081</v>
      </c>
      <c r="D170" s="316"/>
      <c r="E170" s="316"/>
      <c r="F170" s="338" t="s">
        <v>1032</v>
      </c>
      <c r="G170" s="316"/>
      <c r="H170" s="316" t="s">
        <v>1082</v>
      </c>
      <c r="I170" s="316" t="s">
        <v>1034</v>
      </c>
      <c r="J170" s="316" t="s">
        <v>1083</v>
      </c>
      <c r="K170" s="360"/>
    </row>
    <row r="171" s="1" customFormat="1" ht="15" customHeight="1">
      <c r="B171" s="339"/>
      <c r="C171" s="316" t="s">
        <v>980</v>
      </c>
      <c r="D171" s="316"/>
      <c r="E171" s="316"/>
      <c r="F171" s="338" t="s">
        <v>1032</v>
      </c>
      <c r="G171" s="316"/>
      <c r="H171" s="316" t="s">
        <v>1099</v>
      </c>
      <c r="I171" s="316" t="s">
        <v>1034</v>
      </c>
      <c r="J171" s="316" t="s">
        <v>1083</v>
      </c>
      <c r="K171" s="360"/>
    </row>
    <row r="172" s="1" customFormat="1" ht="15" customHeight="1">
      <c r="B172" s="339"/>
      <c r="C172" s="316" t="s">
        <v>1037</v>
      </c>
      <c r="D172" s="316"/>
      <c r="E172" s="316"/>
      <c r="F172" s="338" t="s">
        <v>1038</v>
      </c>
      <c r="G172" s="316"/>
      <c r="H172" s="316" t="s">
        <v>1099</v>
      </c>
      <c r="I172" s="316" t="s">
        <v>1034</v>
      </c>
      <c r="J172" s="316">
        <v>50</v>
      </c>
      <c r="K172" s="360"/>
    </row>
    <row r="173" s="1" customFormat="1" ht="15" customHeight="1">
      <c r="B173" s="339"/>
      <c r="C173" s="316" t="s">
        <v>1040</v>
      </c>
      <c r="D173" s="316"/>
      <c r="E173" s="316"/>
      <c r="F173" s="338" t="s">
        <v>1032</v>
      </c>
      <c r="G173" s="316"/>
      <c r="H173" s="316" t="s">
        <v>1099</v>
      </c>
      <c r="I173" s="316" t="s">
        <v>1042</v>
      </c>
      <c r="J173" s="316"/>
      <c r="K173" s="360"/>
    </row>
    <row r="174" s="1" customFormat="1" ht="15" customHeight="1">
      <c r="B174" s="339"/>
      <c r="C174" s="316" t="s">
        <v>1051</v>
      </c>
      <c r="D174" s="316"/>
      <c r="E174" s="316"/>
      <c r="F174" s="338" t="s">
        <v>1038</v>
      </c>
      <c r="G174" s="316"/>
      <c r="H174" s="316" t="s">
        <v>1099</v>
      </c>
      <c r="I174" s="316" t="s">
        <v>1034</v>
      </c>
      <c r="J174" s="316">
        <v>50</v>
      </c>
      <c r="K174" s="360"/>
    </row>
    <row r="175" s="1" customFormat="1" ht="15" customHeight="1">
      <c r="B175" s="339"/>
      <c r="C175" s="316" t="s">
        <v>1059</v>
      </c>
      <c r="D175" s="316"/>
      <c r="E175" s="316"/>
      <c r="F175" s="338" t="s">
        <v>1038</v>
      </c>
      <c r="G175" s="316"/>
      <c r="H175" s="316" t="s">
        <v>1099</v>
      </c>
      <c r="I175" s="316" t="s">
        <v>1034</v>
      </c>
      <c r="J175" s="316">
        <v>50</v>
      </c>
      <c r="K175" s="360"/>
    </row>
    <row r="176" s="1" customFormat="1" ht="15" customHeight="1">
      <c r="B176" s="339"/>
      <c r="C176" s="316" t="s">
        <v>1057</v>
      </c>
      <c r="D176" s="316"/>
      <c r="E176" s="316"/>
      <c r="F176" s="338" t="s">
        <v>1038</v>
      </c>
      <c r="G176" s="316"/>
      <c r="H176" s="316" t="s">
        <v>1099</v>
      </c>
      <c r="I176" s="316" t="s">
        <v>1034</v>
      </c>
      <c r="J176" s="316">
        <v>50</v>
      </c>
      <c r="K176" s="360"/>
    </row>
    <row r="177" s="1" customFormat="1" ht="15" customHeight="1">
      <c r="B177" s="339"/>
      <c r="C177" s="316" t="s">
        <v>127</v>
      </c>
      <c r="D177" s="316"/>
      <c r="E177" s="316"/>
      <c r="F177" s="338" t="s">
        <v>1032</v>
      </c>
      <c r="G177" s="316"/>
      <c r="H177" s="316" t="s">
        <v>1100</v>
      </c>
      <c r="I177" s="316" t="s">
        <v>1101</v>
      </c>
      <c r="J177" s="316"/>
      <c r="K177" s="360"/>
    </row>
    <row r="178" s="1" customFormat="1" ht="15" customHeight="1">
      <c r="B178" s="339"/>
      <c r="C178" s="316" t="s">
        <v>65</v>
      </c>
      <c r="D178" s="316"/>
      <c r="E178" s="316"/>
      <c r="F178" s="338" t="s">
        <v>1032</v>
      </c>
      <c r="G178" s="316"/>
      <c r="H178" s="316" t="s">
        <v>1102</v>
      </c>
      <c r="I178" s="316" t="s">
        <v>1103</v>
      </c>
      <c r="J178" s="316">
        <v>1</v>
      </c>
      <c r="K178" s="360"/>
    </row>
    <row r="179" s="1" customFormat="1" ht="15" customHeight="1">
      <c r="B179" s="339"/>
      <c r="C179" s="316" t="s">
        <v>61</v>
      </c>
      <c r="D179" s="316"/>
      <c r="E179" s="316"/>
      <c r="F179" s="338" t="s">
        <v>1032</v>
      </c>
      <c r="G179" s="316"/>
      <c r="H179" s="316" t="s">
        <v>1104</v>
      </c>
      <c r="I179" s="316" t="s">
        <v>1034</v>
      </c>
      <c r="J179" s="316">
        <v>20</v>
      </c>
      <c r="K179" s="360"/>
    </row>
    <row r="180" s="1" customFormat="1" ht="15" customHeight="1">
      <c r="B180" s="339"/>
      <c r="C180" s="316" t="s">
        <v>62</v>
      </c>
      <c r="D180" s="316"/>
      <c r="E180" s="316"/>
      <c r="F180" s="338" t="s">
        <v>1032</v>
      </c>
      <c r="G180" s="316"/>
      <c r="H180" s="316" t="s">
        <v>1105</v>
      </c>
      <c r="I180" s="316" t="s">
        <v>1034</v>
      </c>
      <c r="J180" s="316">
        <v>255</v>
      </c>
      <c r="K180" s="360"/>
    </row>
    <row r="181" s="1" customFormat="1" ht="15" customHeight="1">
      <c r="B181" s="339"/>
      <c r="C181" s="316" t="s">
        <v>128</v>
      </c>
      <c r="D181" s="316"/>
      <c r="E181" s="316"/>
      <c r="F181" s="338" t="s">
        <v>1032</v>
      </c>
      <c r="G181" s="316"/>
      <c r="H181" s="316" t="s">
        <v>996</v>
      </c>
      <c r="I181" s="316" t="s">
        <v>1034</v>
      </c>
      <c r="J181" s="316">
        <v>10</v>
      </c>
      <c r="K181" s="360"/>
    </row>
    <row r="182" s="1" customFormat="1" ht="15" customHeight="1">
      <c r="B182" s="339"/>
      <c r="C182" s="316" t="s">
        <v>129</v>
      </c>
      <c r="D182" s="316"/>
      <c r="E182" s="316"/>
      <c r="F182" s="338" t="s">
        <v>1032</v>
      </c>
      <c r="G182" s="316"/>
      <c r="H182" s="316" t="s">
        <v>1106</v>
      </c>
      <c r="I182" s="316" t="s">
        <v>1067</v>
      </c>
      <c r="J182" s="316"/>
      <c r="K182" s="360"/>
    </row>
    <row r="183" s="1" customFormat="1" ht="15" customHeight="1">
      <c r="B183" s="339"/>
      <c r="C183" s="316" t="s">
        <v>1107</v>
      </c>
      <c r="D183" s="316"/>
      <c r="E183" s="316"/>
      <c r="F183" s="338" t="s">
        <v>1032</v>
      </c>
      <c r="G183" s="316"/>
      <c r="H183" s="316" t="s">
        <v>1108</v>
      </c>
      <c r="I183" s="316" t="s">
        <v>1067</v>
      </c>
      <c r="J183" s="316"/>
      <c r="K183" s="360"/>
    </row>
    <row r="184" s="1" customFormat="1" ht="15" customHeight="1">
      <c r="B184" s="339"/>
      <c r="C184" s="316" t="s">
        <v>1096</v>
      </c>
      <c r="D184" s="316"/>
      <c r="E184" s="316"/>
      <c r="F184" s="338" t="s">
        <v>1032</v>
      </c>
      <c r="G184" s="316"/>
      <c r="H184" s="316" t="s">
        <v>1109</v>
      </c>
      <c r="I184" s="316" t="s">
        <v>1067</v>
      </c>
      <c r="J184" s="316"/>
      <c r="K184" s="360"/>
    </row>
    <row r="185" s="1" customFormat="1" ht="15" customHeight="1">
      <c r="B185" s="339"/>
      <c r="C185" s="316" t="s">
        <v>131</v>
      </c>
      <c r="D185" s="316"/>
      <c r="E185" s="316"/>
      <c r="F185" s="338" t="s">
        <v>1038</v>
      </c>
      <c r="G185" s="316"/>
      <c r="H185" s="316" t="s">
        <v>1110</v>
      </c>
      <c r="I185" s="316" t="s">
        <v>1034</v>
      </c>
      <c r="J185" s="316">
        <v>50</v>
      </c>
      <c r="K185" s="360"/>
    </row>
    <row r="186" s="1" customFormat="1" ht="15" customHeight="1">
      <c r="B186" s="339"/>
      <c r="C186" s="316" t="s">
        <v>1111</v>
      </c>
      <c r="D186" s="316"/>
      <c r="E186" s="316"/>
      <c r="F186" s="338" t="s">
        <v>1038</v>
      </c>
      <c r="G186" s="316"/>
      <c r="H186" s="316" t="s">
        <v>1112</v>
      </c>
      <c r="I186" s="316" t="s">
        <v>1113</v>
      </c>
      <c r="J186" s="316"/>
      <c r="K186" s="360"/>
    </row>
    <row r="187" s="1" customFormat="1" ht="15" customHeight="1">
      <c r="B187" s="339"/>
      <c r="C187" s="316" t="s">
        <v>1114</v>
      </c>
      <c r="D187" s="316"/>
      <c r="E187" s="316"/>
      <c r="F187" s="338" t="s">
        <v>1038</v>
      </c>
      <c r="G187" s="316"/>
      <c r="H187" s="316" t="s">
        <v>1115</v>
      </c>
      <c r="I187" s="316" t="s">
        <v>1113</v>
      </c>
      <c r="J187" s="316"/>
      <c r="K187" s="360"/>
    </row>
    <row r="188" s="1" customFormat="1" ht="15" customHeight="1">
      <c r="B188" s="339"/>
      <c r="C188" s="316" t="s">
        <v>1116</v>
      </c>
      <c r="D188" s="316"/>
      <c r="E188" s="316"/>
      <c r="F188" s="338" t="s">
        <v>1038</v>
      </c>
      <c r="G188" s="316"/>
      <c r="H188" s="316" t="s">
        <v>1117</v>
      </c>
      <c r="I188" s="316" t="s">
        <v>1113</v>
      </c>
      <c r="J188" s="316"/>
      <c r="K188" s="360"/>
    </row>
    <row r="189" s="1" customFormat="1" ht="15" customHeight="1">
      <c r="B189" s="339"/>
      <c r="C189" s="372" t="s">
        <v>1118</v>
      </c>
      <c r="D189" s="316"/>
      <c r="E189" s="316"/>
      <c r="F189" s="338" t="s">
        <v>1038</v>
      </c>
      <c r="G189" s="316"/>
      <c r="H189" s="316" t="s">
        <v>1119</v>
      </c>
      <c r="I189" s="316" t="s">
        <v>1120</v>
      </c>
      <c r="J189" s="373" t="s">
        <v>1121</v>
      </c>
      <c r="K189" s="360"/>
    </row>
    <row r="190" s="1" customFormat="1" ht="15" customHeight="1">
      <c r="B190" s="339"/>
      <c r="C190" s="323" t="s">
        <v>50</v>
      </c>
      <c r="D190" s="316"/>
      <c r="E190" s="316"/>
      <c r="F190" s="338" t="s">
        <v>1032</v>
      </c>
      <c r="G190" s="316"/>
      <c r="H190" s="313" t="s">
        <v>1122</v>
      </c>
      <c r="I190" s="316" t="s">
        <v>1123</v>
      </c>
      <c r="J190" s="316"/>
      <c r="K190" s="360"/>
    </row>
    <row r="191" s="1" customFormat="1" ht="15" customHeight="1">
      <c r="B191" s="339"/>
      <c r="C191" s="323" t="s">
        <v>1124</v>
      </c>
      <c r="D191" s="316"/>
      <c r="E191" s="316"/>
      <c r="F191" s="338" t="s">
        <v>1032</v>
      </c>
      <c r="G191" s="316"/>
      <c r="H191" s="316" t="s">
        <v>1125</v>
      </c>
      <c r="I191" s="316" t="s">
        <v>1067</v>
      </c>
      <c r="J191" s="316"/>
      <c r="K191" s="360"/>
    </row>
    <row r="192" s="1" customFormat="1" ht="15" customHeight="1">
      <c r="B192" s="339"/>
      <c r="C192" s="323" t="s">
        <v>1126</v>
      </c>
      <c r="D192" s="316"/>
      <c r="E192" s="316"/>
      <c r="F192" s="338" t="s">
        <v>1032</v>
      </c>
      <c r="G192" s="316"/>
      <c r="H192" s="316" t="s">
        <v>1127</v>
      </c>
      <c r="I192" s="316" t="s">
        <v>1067</v>
      </c>
      <c r="J192" s="316"/>
      <c r="K192" s="360"/>
    </row>
    <row r="193" s="1" customFormat="1" ht="15" customHeight="1">
      <c r="B193" s="339"/>
      <c r="C193" s="323" t="s">
        <v>1128</v>
      </c>
      <c r="D193" s="316"/>
      <c r="E193" s="316"/>
      <c r="F193" s="338" t="s">
        <v>1038</v>
      </c>
      <c r="G193" s="316"/>
      <c r="H193" s="316" t="s">
        <v>1129</v>
      </c>
      <c r="I193" s="316" t="s">
        <v>1067</v>
      </c>
      <c r="J193" s="316"/>
      <c r="K193" s="360"/>
    </row>
    <row r="194" s="1" customFormat="1" ht="15" customHeight="1">
      <c r="B194" s="366"/>
      <c r="C194" s="374"/>
      <c r="D194" s="348"/>
      <c r="E194" s="348"/>
      <c r="F194" s="348"/>
      <c r="G194" s="348"/>
      <c r="H194" s="348"/>
      <c r="I194" s="348"/>
      <c r="J194" s="348"/>
      <c r="K194" s="367"/>
    </row>
    <row r="195" s="1" customFormat="1" ht="18.75" customHeight="1">
      <c r="B195" s="313"/>
      <c r="C195" s="316"/>
      <c r="D195" s="316"/>
      <c r="E195" s="316"/>
      <c r="F195" s="338"/>
      <c r="G195" s="316"/>
      <c r="H195" s="316"/>
      <c r="I195" s="316"/>
      <c r="J195" s="316"/>
      <c r="K195" s="313"/>
    </row>
    <row r="196" s="1" customFormat="1" ht="18.75" customHeight="1">
      <c r="B196" s="313"/>
      <c r="C196" s="316"/>
      <c r="D196" s="316"/>
      <c r="E196" s="316"/>
      <c r="F196" s="338"/>
      <c r="G196" s="316"/>
      <c r="H196" s="316"/>
      <c r="I196" s="316"/>
      <c r="J196" s="316"/>
      <c r="K196" s="313"/>
    </row>
    <row r="197" s="1" customFormat="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="1" customFormat="1" ht="13.5">
      <c r="B198" s="303"/>
      <c r="C198" s="304"/>
      <c r="D198" s="304"/>
      <c r="E198" s="304"/>
      <c r="F198" s="304"/>
      <c r="G198" s="304"/>
      <c r="H198" s="304"/>
      <c r="I198" s="304"/>
      <c r="J198" s="304"/>
      <c r="K198" s="305"/>
    </row>
    <row r="199" s="1" customFormat="1" ht="21">
      <c r="B199" s="306"/>
      <c r="C199" s="307" t="s">
        <v>1130</v>
      </c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5.5" customHeight="1">
      <c r="B200" s="306"/>
      <c r="C200" s="375" t="s">
        <v>1131</v>
      </c>
      <c r="D200" s="375"/>
      <c r="E200" s="375"/>
      <c r="F200" s="375" t="s">
        <v>1132</v>
      </c>
      <c r="G200" s="376"/>
      <c r="H200" s="375" t="s">
        <v>1133</v>
      </c>
      <c r="I200" s="375"/>
      <c r="J200" s="375"/>
      <c r="K200" s="308"/>
    </row>
    <row r="201" s="1" customFormat="1" ht="5.25" customHeight="1">
      <c r="B201" s="339"/>
      <c r="C201" s="336"/>
      <c r="D201" s="336"/>
      <c r="E201" s="336"/>
      <c r="F201" s="336"/>
      <c r="G201" s="316"/>
      <c r="H201" s="336"/>
      <c r="I201" s="336"/>
      <c r="J201" s="336"/>
      <c r="K201" s="360"/>
    </row>
    <row r="202" s="1" customFormat="1" ht="15" customHeight="1">
      <c r="B202" s="339"/>
      <c r="C202" s="316" t="s">
        <v>1123</v>
      </c>
      <c r="D202" s="316"/>
      <c r="E202" s="316"/>
      <c r="F202" s="338" t="s">
        <v>51</v>
      </c>
      <c r="G202" s="316"/>
      <c r="H202" s="316" t="s">
        <v>1134</v>
      </c>
      <c r="I202" s="316"/>
      <c r="J202" s="316"/>
      <c r="K202" s="360"/>
    </row>
    <row r="203" s="1" customFormat="1" ht="15" customHeight="1">
      <c r="B203" s="339"/>
      <c r="C203" s="345"/>
      <c r="D203" s="316"/>
      <c r="E203" s="316"/>
      <c r="F203" s="338" t="s">
        <v>52</v>
      </c>
      <c r="G203" s="316"/>
      <c r="H203" s="316" t="s">
        <v>1135</v>
      </c>
      <c r="I203" s="316"/>
      <c r="J203" s="316"/>
      <c r="K203" s="360"/>
    </row>
    <row r="204" s="1" customFormat="1" ht="15" customHeight="1">
      <c r="B204" s="339"/>
      <c r="C204" s="345"/>
      <c r="D204" s="316"/>
      <c r="E204" s="316"/>
      <c r="F204" s="338" t="s">
        <v>55</v>
      </c>
      <c r="G204" s="316"/>
      <c r="H204" s="316" t="s">
        <v>1136</v>
      </c>
      <c r="I204" s="316"/>
      <c r="J204" s="316"/>
      <c r="K204" s="360"/>
    </row>
    <row r="205" s="1" customFormat="1" ht="15" customHeight="1">
      <c r="B205" s="339"/>
      <c r="C205" s="316"/>
      <c r="D205" s="316"/>
      <c r="E205" s="316"/>
      <c r="F205" s="338" t="s">
        <v>53</v>
      </c>
      <c r="G205" s="316"/>
      <c r="H205" s="316" t="s">
        <v>1137</v>
      </c>
      <c r="I205" s="316"/>
      <c r="J205" s="316"/>
      <c r="K205" s="360"/>
    </row>
    <row r="206" s="1" customFormat="1" ht="15" customHeight="1">
      <c r="B206" s="339"/>
      <c r="C206" s="316"/>
      <c r="D206" s="316"/>
      <c r="E206" s="316"/>
      <c r="F206" s="338" t="s">
        <v>54</v>
      </c>
      <c r="G206" s="316"/>
      <c r="H206" s="316" t="s">
        <v>1138</v>
      </c>
      <c r="I206" s="316"/>
      <c r="J206" s="316"/>
      <c r="K206" s="360"/>
    </row>
    <row r="207" s="1" customFormat="1" ht="15" customHeight="1">
      <c r="B207" s="339"/>
      <c r="C207" s="316"/>
      <c r="D207" s="316"/>
      <c r="E207" s="316"/>
      <c r="F207" s="338"/>
      <c r="G207" s="316"/>
      <c r="H207" s="316"/>
      <c r="I207" s="316"/>
      <c r="J207" s="316"/>
      <c r="K207" s="360"/>
    </row>
    <row r="208" s="1" customFormat="1" ht="15" customHeight="1">
      <c r="B208" s="339"/>
      <c r="C208" s="316" t="s">
        <v>1079</v>
      </c>
      <c r="D208" s="316"/>
      <c r="E208" s="316"/>
      <c r="F208" s="338" t="s">
        <v>87</v>
      </c>
      <c r="G208" s="316"/>
      <c r="H208" s="316" t="s">
        <v>1139</v>
      </c>
      <c r="I208" s="316"/>
      <c r="J208" s="316"/>
      <c r="K208" s="360"/>
    </row>
    <row r="209" s="1" customFormat="1" ht="15" customHeight="1">
      <c r="B209" s="339"/>
      <c r="C209" s="345"/>
      <c r="D209" s="316"/>
      <c r="E209" s="316"/>
      <c r="F209" s="338" t="s">
        <v>974</v>
      </c>
      <c r="G209" s="316"/>
      <c r="H209" s="316" t="s">
        <v>975</v>
      </c>
      <c r="I209" s="316"/>
      <c r="J209" s="316"/>
      <c r="K209" s="360"/>
    </row>
    <row r="210" s="1" customFormat="1" ht="15" customHeight="1">
      <c r="B210" s="339"/>
      <c r="C210" s="316"/>
      <c r="D210" s="316"/>
      <c r="E210" s="316"/>
      <c r="F210" s="338" t="s">
        <v>972</v>
      </c>
      <c r="G210" s="316"/>
      <c r="H210" s="316" t="s">
        <v>1140</v>
      </c>
      <c r="I210" s="316"/>
      <c r="J210" s="316"/>
      <c r="K210" s="360"/>
    </row>
    <row r="211" s="1" customFormat="1" ht="15" customHeight="1">
      <c r="B211" s="377"/>
      <c r="C211" s="345"/>
      <c r="D211" s="345"/>
      <c r="E211" s="345"/>
      <c r="F211" s="338" t="s">
        <v>976</v>
      </c>
      <c r="G211" s="323"/>
      <c r="H211" s="364" t="s">
        <v>977</v>
      </c>
      <c r="I211" s="364"/>
      <c r="J211" s="364"/>
      <c r="K211" s="378"/>
    </row>
    <row r="212" s="1" customFormat="1" ht="15" customHeight="1">
      <c r="B212" s="377"/>
      <c r="C212" s="345"/>
      <c r="D212" s="345"/>
      <c r="E212" s="345"/>
      <c r="F212" s="338" t="s">
        <v>978</v>
      </c>
      <c r="G212" s="323"/>
      <c r="H212" s="364" t="s">
        <v>1141</v>
      </c>
      <c r="I212" s="364"/>
      <c r="J212" s="364"/>
      <c r="K212" s="378"/>
    </row>
    <row r="213" s="1" customFormat="1" ht="15" customHeight="1">
      <c r="B213" s="377"/>
      <c r="C213" s="345"/>
      <c r="D213" s="345"/>
      <c r="E213" s="345"/>
      <c r="F213" s="379"/>
      <c r="G213" s="323"/>
      <c r="H213" s="380"/>
      <c r="I213" s="380"/>
      <c r="J213" s="380"/>
      <c r="K213" s="378"/>
    </row>
    <row r="214" s="1" customFormat="1" ht="15" customHeight="1">
      <c r="B214" s="377"/>
      <c r="C214" s="316" t="s">
        <v>1103</v>
      </c>
      <c r="D214" s="345"/>
      <c r="E214" s="345"/>
      <c r="F214" s="338">
        <v>1</v>
      </c>
      <c r="G214" s="323"/>
      <c r="H214" s="364" t="s">
        <v>1142</v>
      </c>
      <c r="I214" s="364"/>
      <c r="J214" s="364"/>
      <c r="K214" s="378"/>
    </row>
    <row r="215" s="1" customFormat="1" ht="15" customHeight="1">
      <c r="B215" s="377"/>
      <c r="C215" s="345"/>
      <c r="D215" s="345"/>
      <c r="E215" s="345"/>
      <c r="F215" s="338">
        <v>2</v>
      </c>
      <c r="G215" s="323"/>
      <c r="H215" s="364" t="s">
        <v>1143</v>
      </c>
      <c r="I215" s="364"/>
      <c r="J215" s="364"/>
      <c r="K215" s="378"/>
    </row>
    <row r="216" s="1" customFormat="1" ht="15" customHeight="1">
      <c r="B216" s="377"/>
      <c r="C216" s="345"/>
      <c r="D216" s="345"/>
      <c r="E216" s="345"/>
      <c r="F216" s="338">
        <v>3</v>
      </c>
      <c r="G216" s="323"/>
      <c r="H216" s="364" t="s">
        <v>1144</v>
      </c>
      <c r="I216" s="364"/>
      <c r="J216" s="364"/>
      <c r="K216" s="378"/>
    </row>
    <row r="217" s="1" customFormat="1" ht="15" customHeight="1">
      <c r="B217" s="377"/>
      <c r="C217" s="345"/>
      <c r="D217" s="345"/>
      <c r="E217" s="345"/>
      <c r="F217" s="338">
        <v>4</v>
      </c>
      <c r="G217" s="323"/>
      <c r="H217" s="364" t="s">
        <v>1145</v>
      </c>
      <c r="I217" s="364"/>
      <c r="J217" s="364"/>
      <c r="K217" s="378"/>
    </row>
    <row r="218" s="1" customFormat="1" ht="12.75" customHeight="1">
      <c r="B218" s="381"/>
      <c r="C218" s="382"/>
      <c r="D218" s="382"/>
      <c r="E218" s="382"/>
      <c r="F218" s="382"/>
      <c r="G218" s="382"/>
      <c r="H218" s="382"/>
      <c r="I218" s="382"/>
      <c r="J218" s="382"/>
      <c r="K218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Beňáková</dc:creator>
  <cp:lastModifiedBy>Martina Beňáková</cp:lastModifiedBy>
  <dcterms:created xsi:type="dcterms:W3CDTF">2019-10-20T22:54:25Z</dcterms:created>
  <dcterms:modified xsi:type="dcterms:W3CDTF">2019-10-20T22:54:34Z</dcterms:modified>
</cp:coreProperties>
</file>