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71,1 - Veřejné osvětlení " sheetId="2" r:id="rId2"/>
    <sheet name="71,2 - VRN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'71,1 - Veřejné osvětlení '!$C$89:$K$292</definedName>
    <definedName name="_xlnm.Print_Area" localSheetId="1">'71,1 - Veřejné osvětlení '!$C$4:$J$39,'71,1 - Veřejné osvětlení '!$C$45:$J$71,'71,1 - Veřejné osvětlení '!$C$77:$K$292</definedName>
    <definedName name="_xlnm.Print_Titles" localSheetId="1">'71,1 - Veřejné osvětlení '!$89:$89</definedName>
    <definedName name="_xlnm._FilterDatabase" localSheetId="2" hidden="1">'71,2 - VRN'!$C$80:$K$103</definedName>
    <definedName name="_xlnm.Print_Area" localSheetId="2">'71,2 - VRN'!$C$4:$J$39,'71,2 - VRN'!$C$45:$J$62,'71,2 - VRN'!$C$68:$K$103</definedName>
    <definedName name="_xlnm.Print_Titles" localSheetId="2">'71,2 - VRN'!$80:$80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r="J37"/>
  <c r="J36"/>
  <c i="1" r="AY56"/>
  <c i="3" r="J35"/>
  <c i="1" r="AX56"/>
  <c i="3"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4"/>
  <c r="F37"/>
  <c i="1" r="BD56"/>
  <c i="3" r="BH84"/>
  <c r="F36"/>
  <c i="1" r="BC56"/>
  <c i="3" r="BG84"/>
  <c r="F35"/>
  <c i="1" r="BB56"/>
  <c i="3" r="BF84"/>
  <c r="J34"/>
  <c i="1" r="AW56"/>
  <c i="3" r="F34"/>
  <c i="1" r="BA56"/>
  <c i="3" r="T84"/>
  <c r="T83"/>
  <c r="T82"/>
  <c r="T81"/>
  <c r="R84"/>
  <c r="R83"/>
  <c r="R82"/>
  <c r="R81"/>
  <c r="P84"/>
  <c r="P83"/>
  <c r="P82"/>
  <c r="P81"/>
  <c i="1" r="AU56"/>
  <c i="3" r="BK84"/>
  <c r="BK83"/>
  <c r="J83"/>
  <c r="BK82"/>
  <c r="J82"/>
  <c r="BK81"/>
  <c r="J81"/>
  <c r="J59"/>
  <c r="J30"/>
  <c i="1" r="AG56"/>
  <c i="3" r="J84"/>
  <c r="BE84"/>
  <c r="J33"/>
  <c i="1" r="AV56"/>
  <c i="3" r="F33"/>
  <c i="1" r="AZ56"/>
  <c i="3" r="J61"/>
  <c r="J60"/>
  <c r="J78"/>
  <c r="J77"/>
  <c r="F77"/>
  <c r="F75"/>
  <c r="E73"/>
  <c r="J55"/>
  <c r="J54"/>
  <c r="F54"/>
  <c r="F52"/>
  <c r="E50"/>
  <c r="J39"/>
  <c r="J18"/>
  <c r="E18"/>
  <c r="F78"/>
  <c r="F55"/>
  <c r="J17"/>
  <c r="J12"/>
  <c r="J75"/>
  <c r="J52"/>
  <c r="E7"/>
  <c r="E71"/>
  <c r="E48"/>
  <c i="2" r="J37"/>
  <c r="J36"/>
  <c i="1" r="AY55"/>
  <c i="2" r="J35"/>
  <c i="1" r="AX55"/>
  <c i="2" r="BI290"/>
  <c r="BH290"/>
  <c r="BG290"/>
  <c r="BF290"/>
  <c r="T290"/>
  <c r="R290"/>
  <c r="P290"/>
  <c r="BK290"/>
  <c r="J290"/>
  <c r="BE290"/>
  <c r="BI287"/>
  <c r="BH287"/>
  <c r="BG287"/>
  <c r="BF287"/>
  <c r="T287"/>
  <c r="R287"/>
  <c r="P287"/>
  <c r="BK287"/>
  <c r="J287"/>
  <c r="BE287"/>
  <c r="BI283"/>
  <c r="BH283"/>
  <c r="BG283"/>
  <c r="BF283"/>
  <c r="T283"/>
  <c r="R283"/>
  <c r="P283"/>
  <c r="BK283"/>
  <c r="J283"/>
  <c r="BE283"/>
  <c r="BI280"/>
  <c r="BH280"/>
  <c r="BG280"/>
  <c r="BF280"/>
  <c r="T280"/>
  <c r="R280"/>
  <c r="P280"/>
  <c r="BK280"/>
  <c r="J280"/>
  <c r="BE280"/>
  <c r="BI277"/>
  <c r="BH277"/>
  <c r="BG277"/>
  <c r="BF277"/>
  <c r="T277"/>
  <c r="R277"/>
  <c r="P277"/>
  <c r="BK277"/>
  <c r="J277"/>
  <c r="BE277"/>
  <c r="BI274"/>
  <c r="BH274"/>
  <c r="BG274"/>
  <c r="BF274"/>
  <c r="T274"/>
  <c r="T273"/>
  <c r="R274"/>
  <c r="R273"/>
  <c r="P274"/>
  <c r="P273"/>
  <c r="BK274"/>
  <c r="BK273"/>
  <c r="J273"/>
  <c r="J274"/>
  <c r="BE274"/>
  <c r="J70"/>
  <c r="BI267"/>
  <c r="BH267"/>
  <c r="BG267"/>
  <c r="BF267"/>
  <c r="T267"/>
  <c r="R267"/>
  <c r="P267"/>
  <c r="BK267"/>
  <c r="J267"/>
  <c r="BE267"/>
  <c r="BI264"/>
  <c r="BH264"/>
  <c r="BG264"/>
  <c r="BF264"/>
  <c r="T264"/>
  <c r="R264"/>
  <c r="P264"/>
  <c r="BK264"/>
  <c r="J264"/>
  <c r="BE264"/>
  <c r="BI261"/>
  <c r="BH261"/>
  <c r="BG261"/>
  <c r="BF261"/>
  <c r="T261"/>
  <c r="R261"/>
  <c r="P261"/>
  <c r="BK261"/>
  <c r="J261"/>
  <c r="BE261"/>
  <c r="BI258"/>
  <c r="BH258"/>
  <c r="BG258"/>
  <c r="BF258"/>
  <c r="T258"/>
  <c r="R258"/>
  <c r="P258"/>
  <c r="BK258"/>
  <c r="J258"/>
  <c r="BE258"/>
  <c r="BI255"/>
  <c r="BH255"/>
  <c r="BG255"/>
  <c r="BF255"/>
  <c r="T255"/>
  <c r="R255"/>
  <c r="P255"/>
  <c r="BK255"/>
  <c r="J255"/>
  <c r="BE255"/>
  <c r="BI252"/>
  <c r="BH252"/>
  <c r="BG252"/>
  <c r="BF252"/>
  <c r="T252"/>
  <c r="R252"/>
  <c r="P252"/>
  <c r="BK252"/>
  <c r="J252"/>
  <c r="BE252"/>
  <c r="BI249"/>
  <c r="BH249"/>
  <c r="BG249"/>
  <c r="BF249"/>
  <c r="T249"/>
  <c r="R249"/>
  <c r="P249"/>
  <c r="BK249"/>
  <c r="J249"/>
  <c r="BE249"/>
  <c r="BI245"/>
  <c r="BH245"/>
  <c r="BG245"/>
  <c r="BF245"/>
  <c r="T245"/>
  <c r="R245"/>
  <c r="P245"/>
  <c r="BK245"/>
  <c r="J245"/>
  <c r="BE245"/>
  <c r="BI242"/>
  <c r="BH242"/>
  <c r="BG242"/>
  <c r="BF242"/>
  <c r="T242"/>
  <c r="R242"/>
  <c r="P242"/>
  <c r="BK242"/>
  <c r="J242"/>
  <c r="BE242"/>
  <c r="BI238"/>
  <c r="BH238"/>
  <c r="BG238"/>
  <c r="BF238"/>
  <c r="T238"/>
  <c r="R238"/>
  <c r="P238"/>
  <c r="BK238"/>
  <c r="J238"/>
  <c r="BE238"/>
  <c r="BI235"/>
  <c r="BH235"/>
  <c r="BG235"/>
  <c r="BF235"/>
  <c r="T235"/>
  <c r="R235"/>
  <c r="P235"/>
  <c r="BK235"/>
  <c r="J235"/>
  <c r="BE235"/>
  <c r="BI231"/>
  <c r="BH231"/>
  <c r="BG231"/>
  <c r="BF231"/>
  <c r="T231"/>
  <c r="R231"/>
  <c r="P231"/>
  <c r="BK231"/>
  <c r="J231"/>
  <c r="BE231"/>
  <c r="BI227"/>
  <c r="BH227"/>
  <c r="BG227"/>
  <c r="BF227"/>
  <c r="T227"/>
  <c r="R227"/>
  <c r="P227"/>
  <c r="BK227"/>
  <c r="J227"/>
  <c r="BE227"/>
  <c r="BI223"/>
  <c r="BH223"/>
  <c r="BG223"/>
  <c r="BF223"/>
  <c r="T223"/>
  <c r="R223"/>
  <c r="P223"/>
  <c r="BK223"/>
  <c r="J223"/>
  <c r="BE223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08"/>
  <c r="BH208"/>
  <c r="BG208"/>
  <c r="BF208"/>
  <c r="T208"/>
  <c r="R208"/>
  <c r="P208"/>
  <c r="BK208"/>
  <c r="J208"/>
  <c r="BE208"/>
  <c r="BI205"/>
  <c r="BH205"/>
  <c r="BG205"/>
  <c r="BF205"/>
  <c r="T205"/>
  <c r="R205"/>
  <c r="P205"/>
  <c r="BK205"/>
  <c r="J205"/>
  <c r="BE205"/>
  <c r="BI202"/>
  <c r="BH202"/>
  <c r="BG202"/>
  <c r="BF202"/>
  <c r="T202"/>
  <c r="R202"/>
  <c r="P202"/>
  <c r="BK202"/>
  <c r="J202"/>
  <c r="BE202"/>
  <c r="BI199"/>
  <c r="BH199"/>
  <c r="BG199"/>
  <c r="BF199"/>
  <c r="T199"/>
  <c r="T198"/>
  <c r="T197"/>
  <c r="R199"/>
  <c r="R198"/>
  <c r="R197"/>
  <c r="P199"/>
  <c r="P198"/>
  <c r="P197"/>
  <c r="BK199"/>
  <c r="BK198"/>
  <c r="J198"/>
  <c r="BK197"/>
  <c r="J197"/>
  <c r="J199"/>
  <c r="BE199"/>
  <c r="J69"/>
  <c r="J68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1"/>
  <c r="BH161"/>
  <c r="BG161"/>
  <c r="BF161"/>
  <c r="T161"/>
  <c r="T160"/>
  <c r="R161"/>
  <c r="R160"/>
  <c r="P161"/>
  <c r="P160"/>
  <c r="BK161"/>
  <c r="BK160"/>
  <c r="J160"/>
  <c r="J161"/>
  <c r="BE161"/>
  <c r="J67"/>
  <c r="BI157"/>
  <c r="BH157"/>
  <c r="BG157"/>
  <c r="BF157"/>
  <c r="T157"/>
  <c r="T156"/>
  <c r="R157"/>
  <c r="R156"/>
  <c r="P157"/>
  <c r="P156"/>
  <c r="BK157"/>
  <c r="BK156"/>
  <c r="J156"/>
  <c r="J157"/>
  <c r="BE157"/>
  <c r="J66"/>
  <c r="BI153"/>
  <c r="BH153"/>
  <c r="BG153"/>
  <c r="BF153"/>
  <c r="T153"/>
  <c r="T152"/>
  <c r="R153"/>
  <c r="R152"/>
  <c r="P153"/>
  <c r="P152"/>
  <c r="BK153"/>
  <c r="BK152"/>
  <c r="J152"/>
  <c r="J153"/>
  <c r="BE153"/>
  <c r="J65"/>
  <c r="BI149"/>
  <c r="BH149"/>
  <c r="BG149"/>
  <c r="BF149"/>
  <c r="T149"/>
  <c r="T148"/>
  <c r="T147"/>
  <c r="R149"/>
  <c r="R148"/>
  <c r="R147"/>
  <c r="P149"/>
  <c r="P148"/>
  <c r="P147"/>
  <c r="BK149"/>
  <c r="BK148"/>
  <c r="J148"/>
  <c r="BK147"/>
  <c r="J147"/>
  <c r="J149"/>
  <c r="BE149"/>
  <c r="J64"/>
  <c r="J63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T123"/>
  <c r="R124"/>
  <c r="R123"/>
  <c r="P124"/>
  <c r="P123"/>
  <c r="BK124"/>
  <c r="BK123"/>
  <c r="J123"/>
  <c r="J124"/>
  <c r="BE124"/>
  <c r="J62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6"/>
  <c r="BH96"/>
  <c r="BG96"/>
  <c r="BF96"/>
  <c r="T96"/>
  <c r="R96"/>
  <c r="P96"/>
  <c r="BK96"/>
  <c r="J96"/>
  <c r="BE96"/>
  <c r="BI93"/>
  <c r="F37"/>
  <c i="1" r="BD55"/>
  <c i="2" r="BH93"/>
  <c r="F36"/>
  <c i="1" r="BC55"/>
  <c i="2" r="BG93"/>
  <c r="F35"/>
  <c i="1" r="BB55"/>
  <c i="2" r="BF93"/>
  <c r="J34"/>
  <c i="1" r="AW55"/>
  <c i="2" r="F34"/>
  <c i="1" r="BA55"/>
  <c i="2" r="T93"/>
  <c r="T92"/>
  <c r="T91"/>
  <c r="T90"/>
  <c r="R93"/>
  <c r="R92"/>
  <c r="R91"/>
  <c r="R90"/>
  <c r="P93"/>
  <c r="P92"/>
  <c r="P91"/>
  <c r="P90"/>
  <c i="1" r="AU55"/>
  <c i="2" r="BK93"/>
  <c r="BK92"/>
  <c r="J92"/>
  <c r="BK91"/>
  <c r="J91"/>
  <c r="BK90"/>
  <c r="J90"/>
  <c r="J59"/>
  <c r="J30"/>
  <c i="1" r="AG55"/>
  <c i="2" r="J93"/>
  <c r="BE93"/>
  <c r="J33"/>
  <c i="1" r="AV55"/>
  <c i="2" r="F33"/>
  <c i="1" r="AZ55"/>
  <c i="2" r="J61"/>
  <c r="J60"/>
  <c r="J87"/>
  <c r="J86"/>
  <c r="F86"/>
  <c r="F84"/>
  <c r="E82"/>
  <c r="J55"/>
  <c r="J54"/>
  <c r="F54"/>
  <c r="F52"/>
  <c r="E50"/>
  <c r="J39"/>
  <c r="J18"/>
  <c r="E18"/>
  <c r="F87"/>
  <c r="F55"/>
  <c r="J17"/>
  <c r="J12"/>
  <c r="J84"/>
  <c r="J52"/>
  <c r="E7"/>
  <c r="E80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<sst xmlns="http://schemas.openxmlformats.org/spreadsheetml/2006/main">
  <si>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</si>
  <si>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</si>
  <si>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</si>
  <si>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</si>
  <si>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</si>
  <si>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{130ea1f3-c67e-43c6-ba30-7355532d0a87}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</si>
  <si>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</si>
  <si>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</si>
  <si>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</si>
  <si>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</si>
  <si>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</si>
  <si>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</si>
  <si>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</si>
  <si>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</si>
  <si>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</si>
  <si>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</si>
  <si>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</si>
  <si>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Zpracování projektové dokumentace na rekonstrukci komunikace v ul. Hnykova, Kolín - Sendražic - VO</t>
  </si>
  <si>
    <t>KSO:</t>
  </si>
  <si>
    <t>828</t>
  </si>
  <si>
    <t>CC-CZ:</t>
  </si>
  <si>
    <t/>
  </si>
  <si>
    <t>Místo:</t>
  </si>
  <si>
    <t>Kolín</t>
  </si>
  <si>
    <t>Datum:</t>
  </si>
  <si>
    <t>29. 3. 2019</t>
  </si>
  <si>
    <t>Zadavatel:</t>
  </si>
  <si>
    <t>IČ:</t>
  </si>
  <si>
    <t>Město Kolín</t>
  </si>
  <si>
    <t>DIČ:</t>
  </si>
  <si>
    <t>Uchazeč:</t>
  </si>
  <si>
    <t>Vyplň údaj</t>
  </si>
  <si>
    <t>Projektant:</t>
  </si>
  <si>
    <t>Ing. Tomáš Dvořák</t>
  </si>
  <si>
    <t>True</t>
  </si>
  <si>
    <t>Zpracovatel:</t>
  </si>
  <si>
    <t>27296695</t>
  </si>
  <si>
    <t>S4A,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</si>
  <si>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</si>
  <si>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</si>
  <si>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</si>
  <si>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</si>
  <si>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</si>
  <si>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</si>
  <si>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</si>
  <si>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</si>
  <si>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</si>
  <si>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</si>
  <si>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</si>
  <si>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</si>
  <si>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</si>
  <si>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</si>
  <si>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</si>
  <si>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</si>
  <si>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</si>
  <si>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</si>
  <si>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</si>
  <si>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</si>
  <si>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</si>
  <si>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</si>
  <si>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</si>
  <si>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</si>
  <si>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</si>
  <si>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</si>
  <si>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</si>
  <si>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</si>
  <si>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</si>
  <si>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</si>
  <si>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</si>
  <si>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</si>
  <si>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</si>
  <si>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</si>
  <si>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</si>
  <si>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</si>
  <si>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</si>
  <si>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</si>
  <si>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</si>
  <si>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</si>
  <si>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</si>
  <si>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71,1</t>
  </si>
  <si>
    <t xml:space="preserve">Veřejné osvětlení </t>
  </si>
  <si>
    <t>ING</t>
  </si>
  <si>
    <t>1</t>
  </si>
  <si>
    <t>{52d18417-6274-4857-8919-b149470f9d95}</t>
  </si>
  <si>
    <t>2</t>
  </si>
  <si>
    <t>71,2</t>
  </si>
  <si>
    <t>VRN</t>
  </si>
  <si>
    <t>OST</t>
  </si>
  <si>
    <t>{ee7c0f40-fb96-4eff-b4d8-b2a384578586}</t>
  </si>
  <si>
    <t>KRYCÍ LIST SOUPISU PRACÍ</t>
  </si>
  <si>
    <t>Objekt:</t>
  </si>
  <si>
    <t xml:space="preserve">71,1 - Veřejné osvětlení </t>
  </si>
  <si>
    <t>22</t>
  </si>
  <si>
    <t>CZ-CPV:</t>
  </si>
  <si>
    <t>51000000-9</t>
  </si>
  <si>
    <t>Dvořák</t>
  </si>
  <si>
    <t>S4a.s.r.o.</t>
  </si>
  <si>
    <t xml:space="preserve">Soupis prací je sestaven za využití položek cenové soustavy ÚRS. Cenové a technické podmínky položek Cenové soustavy  ÚRS, které nejsou uvedeny v soupisu prací (tzv. úvodní část katalogů) jsou neomezeně dálkově k dispozici na www.cs-urs.cz. Položky soupisů prací, které nemají ve sloupci "Cenová soustava" uveden žádný údaj, nepochází z cenové soustavy ÚRS. Bližší informace k ocenění rozpočtu jsou uvedeny v textových a výkresových částech projektové dokumentace pro provádění stavby.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</si>
  <si>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</si>
  <si>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</si>
  <si>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</si>
  <si>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</si>
  <si>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</si>
  <si>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</si>
  <si>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99 - Přesun hmot</t>
  </si>
  <si>
    <t>PSV - Práce a dodávky PSV</t>
  </si>
  <si>
    <t xml:space="preserve">    740 - Elektromontáže - zkoušky a revize</t>
  </si>
  <si>
    <t xml:space="preserve">    742 - Elektromontáže - rozvodný systém</t>
  </si>
  <si>
    <t xml:space="preserve">    747 - Elektromontáže - kompletace rozvodů</t>
  </si>
  <si>
    <t xml:space="preserve">    748 - Elektromontáže - osvětlovací zařízení a svítidla</t>
  </si>
  <si>
    <t>M - Práce a dodávky M</t>
  </si>
  <si>
    <t xml:space="preserve">    21-M - Elektromontáže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</si>
  <si>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</si>
  <si>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</si>
  <si>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</si>
  <si>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</si>
  <si>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</si>
  <si>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</si>
  <si>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</si>
  <si>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</si>
  <si>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</si>
  <si>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</si>
  <si>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</si>
  <si>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</si>
  <si>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</si>
  <si>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</si>
  <si>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</si>
  <si>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</si>
  <si>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</si>
  <si>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</si>
  <si>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</si>
  <si>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119001421</t>
  </si>
  <si>
    <t>Dočasné zajištění kabelů a kabelových tratí ze 3 volně ložených kabelů</t>
  </si>
  <si>
    <t>m</t>
  </si>
  <si>
    <t>CS ÚRS 2016 01</t>
  </si>
  <si>
    <t>4</t>
  </si>
  <si>
    <t>-1527205071</t>
  </si>
  <si>
    <t>PP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</si>
  <si>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</si>
  <si>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VV</t>
  </si>
  <si>
    <t>33</t>
  </si>
  <si>
    <t>120001101ROO</t>
  </si>
  <si>
    <t>Příplatek za ztížení vykopávky v blízkosti podzemního vedení a stromů</t>
  </si>
  <si>
    <t>m3</t>
  </si>
  <si>
    <t>1588040958</t>
  </si>
  <si>
    <t>Příplatek k cenám vykopávek za ztížení vykopávky v blízkosti podzemního vedení nebo výbušnin v horninách jakékoliv třídy a kořenové zóně</t>
  </si>
  <si>
    <t>P</t>
  </si>
  <si>
    <t>Poznámka k položce:_x000d_
cena zahrnuje ruční práce a ošetření případných projektů dle pokynů uvedených ve vyjádření OŽP a v projektové dokumentaci</t>
  </si>
  <si>
    <t>33*0.6*0.4</t>
  </si>
  <si>
    <t>3</t>
  </si>
  <si>
    <t>121101101</t>
  </si>
  <si>
    <t>Sejmutí ornice s přemístěním na vzdálenost do 500 m</t>
  </si>
  <si>
    <t>-2137401204</t>
  </si>
  <si>
    <t>Sejmutí ornice nebo lesní půdy s vodorovným přemístěním na hromady v místě upotřebení nebo na dočasné či trvalé skládky se složením, na vzdálenost do 500 m</t>
  </si>
  <si>
    <t xml:space="preserve">Poznámka k položce:_x000d_
přemístění na plochu dle požadavku zákona o ZPF. </t>
  </si>
  <si>
    <t>(80)*0.5*0.2</t>
  </si>
  <si>
    <t>181411131</t>
  </si>
  <si>
    <t>Založení parkového trávníku výsevem plochy do 1000 m2 v rovině a ve svahu do 1:5</t>
  </si>
  <si>
    <t>m2</t>
  </si>
  <si>
    <t>-1572890803</t>
  </si>
  <si>
    <t>Založení trávníku na půdě předem připravené plochy do 1000 m2 výsevem včetně utažení parkového v rovině nebo na svahu do 1:5</t>
  </si>
  <si>
    <t>(80)*0,5</t>
  </si>
  <si>
    <t>5</t>
  </si>
  <si>
    <t>M</t>
  </si>
  <si>
    <t>005724100</t>
  </si>
  <si>
    <t>osivo směs travní parková</t>
  </si>
  <si>
    <t>kg</t>
  </si>
  <si>
    <t>8</t>
  </si>
  <si>
    <t>321995257</t>
  </si>
  <si>
    <t>Osiva pícnin směsi travní balení obvykle 25 kg parková</t>
  </si>
  <si>
    <t>40/20</t>
  </si>
  <si>
    <t>6</t>
  </si>
  <si>
    <t>181301103</t>
  </si>
  <si>
    <t>Rozprostření ornice tl vrstvy do 200 mm pl do 500 m2 v rovině nebo ve svahu do 1:5</t>
  </si>
  <si>
    <t>641578738</t>
  </si>
  <si>
    <t>Rozprostření a urovnání ornice v rovině nebo ve svahu sklonu do 1:5 při souvislé ploše do 500 m2, tl. vrstvy přes 150 do 200 mm</t>
  </si>
  <si>
    <t>40</t>
  </si>
  <si>
    <t>7</t>
  </si>
  <si>
    <t>460600023</t>
  </si>
  <si>
    <t>Vodorovné přemístění horniny jakékoliv třídy do 1000 m</t>
  </si>
  <si>
    <t>64</t>
  </si>
  <si>
    <t>1853431895</t>
  </si>
  <si>
    <t>Přemístění (odvoz) horniny, suti a vybouraných hmot vodorovné přemístění horniny včetně složení, bez naložení a rozprostření jakékoliv třídy, na vzdálenost přes 500 do 1000 m</t>
  </si>
  <si>
    <t>120*0.4*0.23</t>
  </si>
  <si>
    <t>460600031</t>
  </si>
  <si>
    <t>Příplatek k vodorovnému přemístění horniny za každých dalších 1000 m</t>
  </si>
  <si>
    <t>743224703</t>
  </si>
  <si>
    <t>Přemístění (odvoz) horniny, suti a vybouraných hmot vodorovné přemístění horniny včetně složení, bez naložení a rozprostření jakékoliv třídy, na vzdálenost Příplatek k ceně -0023 za každých dalších i započatých 1000 m</t>
  </si>
  <si>
    <t>15,04*17</t>
  </si>
  <si>
    <t>9</t>
  </si>
  <si>
    <t>171201211</t>
  </si>
  <si>
    <t>Poplatek za uložení odpadu ze sypaniny na skládce (skládkovné)</t>
  </si>
  <si>
    <t>t</t>
  </si>
  <si>
    <t>-807217836</t>
  </si>
  <si>
    <t>Uložení sypaniny poplatek za uložení sypaniny na skládce (skládkovné)</t>
  </si>
  <si>
    <t>15,04*1.8</t>
  </si>
  <si>
    <t>99</t>
  </si>
  <si>
    <t>Přesun hmot</t>
  </si>
  <si>
    <t>10</t>
  </si>
  <si>
    <t>100RO1.1</t>
  </si>
  <si>
    <t>montážní plošina</t>
  </si>
  <si>
    <t>h</t>
  </si>
  <si>
    <t>-903497044</t>
  </si>
  <si>
    <t>pronájem a dovoz montážní plošiny</t>
  </si>
  <si>
    <t>11</t>
  </si>
  <si>
    <t>100ROO.1</t>
  </si>
  <si>
    <t>autojeřáb</t>
  </si>
  <si>
    <t>1489902870</t>
  </si>
  <si>
    <t>autojeřáb pronájem včetně dopravy</t>
  </si>
  <si>
    <t>12</t>
  </si>
  <si>
    <t>460600061</t>
  </si>
  <si>
    <t>Odvoz suti a vybouraných hmot do 1 km</t>
  </si>
  <si>
    <t>175083779</t>
  </si>
  <si>
    <t>Přemístění (odvoz) horniny, suti a vybouraných hmot odvoz suti a vybouraných hmot do 1 km</t>
  </si>
  <si>
    <t>1*1*1*4</t>
  </si>
  <si>
    <t>konstrukce vo - do kovošrotu</t>
  </si>
  <si>
    <t>0,075</t>
  </si>
  <si>
    <t>0.091</t>
  </si>
  <si>
    <t>13</t>
  </si>
  <si>
    <t>460600071</t>
  </si>
  <si>
    <t>Příplatek k odvozu suti a vybouraných hmot za každý další 1 km</t>
  </si>
  <si>
    <t>-2013336175</t>
  </si>
  <si>
    <t>Přemístění (odvoz) horniny, suti a vybouraných hmot odvoz suti a vybouraných hmot Příplatek k ceně za každý další i započatý 1 km</t>
  </si>
  <si>
    <t>4*13</t>
  </si>
  <si>
    <t>14</t>
  </si>
  <si>
    <t>997221815ROO</t>
  </si>
  <si>
    <t>Poplatek za uložení betonového odpadu na skládce (skládkovné)</t>
  </si>
  <si>
    <t>1287707204</t>
  </si>
  <si>
    <t>998225111</t>
  </si>
  <si>
    <t>Přesun hmot pro pozemní komunikace s krytem z kamene, monolitickým betonovým nebo živičným</t>
  </si>
  <si>
    <t>CS ÚRS 2013 01</t>
  </si>
  <si>
    <t>-443195454</t>
  </si>
  <si>
    <t>Přesun hmot pro komunikace s krytem z kameniva, monolitickým betonovým nebo živičným dopravní vzdálenost do 200 m jakékoliv délky objektu</t>
  </si>
  <si>
    <t>Poznámka k položce:_x000d_
granulát se ihned zapracuje, proto není součástí přesunu hmot</t>
  </si>
  <si>
    <t>19,518+9,025</t>
  </si>
  <si>
    <t>16</t>
  </si>
  <si>
    <t>9982761ROO</t>
  </si>
  <si>
    <t>Přesun hmot pro elektromontážní práce</t>
  </si>
  <si>
    <t>518935088</t>
  </si>
  <si>
    <t>28,837+0,748+1,22-19,518-9,025</t>
  </si>
  <si>
    <t>PSV</t>
  </si>
  <si>
    <t>Práce a dodávky PSV</t>
  </si>
  <si>
    <t>740</t>
  </si>
  <si>
    <t>Elektromontáže - zkoušky a revize</t>
  </si>
  <si>
    <t>17</t>
  </si>
  <si>
    <t>740991200</t>
  </si>
  <si>
    <t>Celková prohlídka elektrického rozvodu a zařízení do 500 000,- Kč</t>
  </si>
  <si>
    <t>kus</t>
  </si>
  <si>
    <t>-793396773</t>
  </si>
  <si>
    <t>Zkoušky a prohlídky elektrických rozvodů a zařízení celková prohlídka a vyhotovení revizní zprávy pro objem montážních prací přes 100 do 500 tis. Kč</t>
  </si>
  <si>
    <t>742</t>
  </si>
  <si>
    <t>Elektromontáže - rozvodný systém</t>
  </si>
  <si>
    <t>18</t>
  </si>
  <si>
    <t>74RO2</t>
  </si>
  <si>
    <t xml:space="preserve">Montáž a materiál - svorkovnice </t>
  </si>
  <si>
    <t>-1751180511</t>
  </si>
  <si>
    <t>Svorkovnice pro připojení až 3 kabelů (CYKY - J16x4, L(1-3), PEN) se zemnícím šroubem a jedním jištěným vývodem</t>
  </si>
  <si>
    <t>747</t>
  </si>
  <si>
    <t>Elektromontáže - kompletace rozvodů</t>
  </si>
  <si>
    <t>19</t>
  </si>
  <si>
    <t>747211100 R00</t>
  </si>
  <si>
    <t>pojistka včetně montáže se zapojením vodičů</t>
  </si>
  <si>
    <t>1017625441</t>
  </si>
  <si>
    <t>748</t>
  </si>
  <si>
    <t>Elektromontáže - osvětlovací zařízení a svítidla</t>
  </si>
  <si>
    <t>20</t>
  </si>
  <si>
    <t>210202013ROO</t>
  </si>
  <si>
    <t xml:space="preserve">Demontáž svítidel výbojkových </t>
  </si>
  <si>
    <t>-2139104614</t>
  </si>
  <si>
    <t>Demontáž svítidel výbojkových s naložením na dopravní prostředek a odvozem do kovošrotu</t>
  </si>
  <si>
    <t>59</t>
  </si>
  <si>
    <t>748719211RO1</t>
  </si>
  <si>
    <t>Demontáž kovového sloupu do 12m</t>
  </si>
  <si>
    <t>143631867</t>
  </si>
  <si>
    <t>Demontáž sloupu vrchního vedení do 12m s naložením na dopravní prostředek a odvozem do kovošrotu (kov)</t>
  </si>
  <si>
    <t>748719211ROO</t>
  </si>
  <si>
    <t>Demontáž stožáru osvětlení do 12m</t>
  </si>
  <si>
    <t>-973488618</t>
  </si>
  <si>
    <t>Demontáž stožáru osvětlení do 12m s naložením na dopravní prostředek a odvozem do kovošrotu</t>
  </si>
  <si>
    <t>210810006RO1</t>
  </si>
  <si>
    <t>Demontáž stávajících kabelů s odvozem do kovošrotu</t>
  </si>
  <si>
    <t>-1493060460</t>
  </si>
  <si>
    <t>demontáž a očištění kabelu s naložením na dopravní prostředek a odvozem do kovošrotu</t>
  </si>
  <si>
    <t>Poznámka k položce:_x000d_
Vrchní vedení včetně odpojení</t>
  </si>
  <si>
    <t>100*2</t>
  </si>
  <si>
    <t>23</t>
  </si>
  <si>
    <t>748741000RO1</t>
  </si>
  <si>
    <t>Odpojení vedení na stávající lampě a demontáž kabelu</t>
  </si>
  <si>
    <t>-2004216513</t>
  </si>
  <si>
    <t>24</t>
  </si>
  <si>
    <t>748741000ROO</t>
  </si>
  <si>
    <t>Demontáž elektrovýzbroj stožáru 1 okruh</t>
  </si>
  <si>
    <t>1433021659</t>
  </si>
  <si>
    <t>Demontáž elektrovýzbroj stožáru 1 okruh s naložením na dopravní prostředek</t>
  </si>
  <si>
    <t>25</t>
  </si>
  <si>
    <t>460080112R00</t>
  </si>
  <si>
    <t>Bourání základu včetně záhozu jámy se zhutněním</t>
  </si>
  <si>
    <t>1060244009</t>
  </si>
  <si>
    <t>Základové konstrukce bourání základu včetně záhozu jámy sypaninou, zhutnění a urovnání betonového</t>
  </si>
  <si>
    <t>(2*1*0,5)+(4*1*0,75)</t>
  </si>
  <si>
    <t>26</t>
  </si>
  <si>
    <t>748719211</t>
  </si>
  <si>
    <t>Montáž stožár osvětlení ostatní ocelový samostatně stojící do 12m</t>
  </si>
  <si>
    <t>1435383697</t>
  </si>
  <si>
    <t>Montáž stožárů osvětlení, bez zemních prací ostatních ocelových samostatně stojících, délky do 12 m</t>
  </si>
  <si>
    <t>27</t>
  </si>
  <si>
    <t>316741110</t>
  </si>
  <si>
    <t>stožár osvětlovací KL - 6,0 - 133/60 pozinkovaný- uliční</t>
  </si>
  <si>
    <t>32</t>
  </si>
  <si>
    <t>294333828</t>
  </si>
  <si>
    <t>Stožáry osvětlovací silniční typ K bezpaticový žárově zinkovaný typ KL - 6,0 - 133/60</t>
  </si>
  <si>
    <t>28</t>
  </si>
  <si>
    <t>210202013</t>
  </si>
  <si>
    <t>Montáž svítidel výbojkových průmyslových stropních závěsných na výložník</t>
  </si>
  <si>
    <t>-1023675693</t>
  </si>
  <si>
    <t>Montáž svítidel výbojkových se zapojením vodičů průmyslových nebo venkovních závěsných na oku na výložník</t>
  </si>
  <si>
    <t>29</t>
  </si>
  <si>
    <t>34844ROO</t>
  </si>
  <si>
    <t>Led - SCHREDER VOLTANA 2 5141 - 16 LG Innotek 3535 Gen4 700mA WW 230V Flat, Glass</t>
  </si>
  <si>
    <t>256</t>
  </si>
  <si>
    <t>1480731187</t>
  </si>
  <si>
    <t>Led - SCHREDER VOLTANA 2 5141 - 16 LG Innotek 3535 Gen4 700mA WW 230V Flat, Glass
Extra Clear, Smooth 356312</t>
  </si>
  <si>
    <t>30</t>
  </si>
  <si>
    <t>748741000</t>
  </si>
  <si>
    <t>Montáž elektrovýzbroj stožáru 1 okruh</t>
  </si>
  <si>
    <t>136356889</t>
  </si>
  <si>
    <t>Montáž elektrovýzbroje stožárů osvětlení 1 okruh</t>
  </si>
  <si>
    <t>Práce a dodávky M</t>
  </si>
  <si>
    <t>21-M</t>
  </si>
  <si>
    <t>Elektromontáže</t>
  </si>
  <si>
    <t>31</t>
  </si>
  <si>
    <t>210100096</t>
  </si>
  <si>
    <t>Ukončení vodičů na svorkovnici s otevřením a uzavřením krytu včetně zapojení průřezu žíly do 2,5mm2</t>
  </si>
  <si>
    <t>-1873367452</t>
  </si>
  <si>
    <t>Ukončení vodičů izolovaných s označením a zapojením na svorkovnici s otevřením a uzavřením krytu průřezu žíly do 2,5 mm2</t>
  </si>
  <si>
    <t>6*4</t>
  </si>
  <si>
    <t>460ROO</t>
  </si>
  <si>
    <t>stožárové pouzdro včetně montáže a dodávky</t>
  </si>
  <si>
    <t>-342197656</t>
  </si>
  <si>
    <t>745901200ROO</t>
  </si>
  <si>
    <t xml:space="preserve">označení vývodu z rozvaděče  štítkem</t>
  </si>
  <si>
    <t>2087005582</t>
  </si>
  <si>
    <t>označení vývodu z rozvaděče štítkem</t>
  </si>
  <si>
    <t>24+36</t>
  </si>
  <si>
    <t>34</t>
  </si>
  <si>
    <t>745904111ROO</t>
  </si>
  <si>
    <t>Příplatek k montáži kabelů za zatažení vodiče a kabelu do 0,75 kg</t>
  </si>
  <si>
    <t>2072799024</t>
  </si>
  <si>
    <t>Ostatní práce při montáži vodičů, šňůr a kabelů Příplatek k cenám montáže vodičů a kabelů za zatahování vodičů a kabelů do tvárnicových tras s komorami nebo do kolektorů, hmotnosti do 0,75 kg</t>
  </si>
  <si>
    <t>133+15+4,8</t>
  </si>
  <si>
    <t>35</t>
  </si>
  <si>
    <t>210100101</t>
  </si>
  <si>
    <t>Ukončení vodičů na svorkovnici s otevřením a uzavřením krytu včetně zapojení průřezu žíly do 16 mm2</t>
  </si>
  <si>
    <t>-908310036</t>
  </si>
  <si>
    <t>Ukončení vodičů izolovaných s označením a zapojením na svorkovnici s otevřením a uzavřením krytu průřezu žíly do 16 mm2</t>
  </si>
  <si>
    <t>9*4</t>
  </si>
  <si>
    <t>36</t>
  </si>
  <si>
    <t>460510064RO2</t>
  </si>
  <si>
    <t>montáž chránička 75</t>
  </si>
  <si>
    <t>1369880475</t>
  </si>
  <si>
    <t>148-15</t>
  </si>
  <si>
    <t>37</t>
  </si>
  <si>
    <t>460510064RO3</t>
  </si>
  <si>
    <t>montáž chránička 100</t>
  </si>
  <si>
    <t>-1990810156</t>
  </si>
  <si>
    <t>38</t>
  </si>
  <si>
    <t>460510064RO1</t>
  </si>
  <si>
    <t>montáž chránička 50</t>
  </si>
  <si>
    <t>1438741973</t>
  </si>
  <si>
    <t>4*1.2</t>
  </si>
  <si>
    <t>39</t>
  </si>
  <si>
    <t>286R003</t>
  </si>
  <si>
    <t>Chránička HDPE/LDPE 100mm ČSN EN 61386-24</t>
  </si>
  <si>
    <t>-33258148</t>
  </si>
  <si>
    <t>Chránička HDPE/LDPE 100</t>
  </si>
  <si>
    <t>Poznámka k položce:_x000d_
barva červená, 2x do komunikace</t>
  </si>
  <si>
    <t>286R00</t>
  </si>
  <si>
    <t>Chránička HDPE/LDPE 75mm ČSN EN 61386-24</t>
  </si>
  <si>
    <t>-699591885</t>
  </si>
  <si>
    <t>Chránička HDPE/LDPE 75 ČSN EN 61386-24</t>
  </si>
  <si>
    <t>Poznámka k položce:_x000d_
barva červená</t>
  </si>
  <si>
    <t>18+130-15</t>
  </si>
  <si>
    <t>41</t>
  </si>
  <si>
    <t>286R002</t>
  </si>
  <si>
    <t>Chránička HDPE/LDPE 50mm ČSN EN 61386-24</t>
  </si>
  <si>
    <t>82619034</t>
  </si>
  <si>
    <t>Chránička HDPE/LDPE 50</t>
  </si>
  <si>
    <t>Poznámka k položce:_x000d_
barva červená, vstup do lamp</t>
  </si>
  <si>
    <t>42</t>
  </si>
  <si>
    <t>460510076R01</t>
  </si>
  <si>
    <t>Drobné příslušenství (manžety OMP 159, smršťovačka, podložka, kabelová průchodka PVC,..)</t>
  </si>
  <si>
    <t>sada</t>
  </si>
  <si>
    <t>-662628339</t>
  </si>
  <si>
    <t>Drobné příslušenství (manžety OMP 159 - 0.35 m, manžeta ochranná zemnícího drátu 0.45 m, smršťovačka, podložka, kabelová průchodka PVC,..)</t>
  </si>
  <si>
    <t>43</t>
  </si>
  <si>
    <t>345629050</t>
  </si>
  <si>
    <t xml:space="preserve">svorka ochranná </t>
  </si>
  <si>
    <t>1279467111</t>
  </si>
  <si>
    <t>Poznámka k položce:_x000d_
součástí stožáru - pouze montáž</t>
  </si>
  <si>
    <t>44</t>
  </si>
  <si>
    <t>210220002</t>
  </si>
  <si>
    <t>Montáž uzemňovacích vedení vodičů FeZn pomocí svorek na povrchu drátem nebo lanem do 10 mm</t>
  </si>
  <si>
    <t>975546349</t>
  </si>
  <si>
    <t>Montáž uzemňovacího vedení s upevněním, propojením a připojením pomocí svorek na povrchu vodičů FeZn drátem nebo lanem průměru do 10 mm</t>
  </si>
  <si>
    <t>(66+(6*1.7))*1.2</t>
  </si>
  <si>
    <t>45</t>
  </si>
  <si>
    <t>354410730</t>
  </si>
  <si>
    <t>drát průměr 10 mm FeZn</t>
  </si>
  <si>
    <t>-1017240578</t>
  </si>
  <si>
    <t xml:space="preserve">Součásti pro hromosvody a uzemňování vodiče  svodů dráty FeZn drát průměr 10 mm FeZn  1 kg=1,61m</t>
  </si>
  <si>
    <t>Poznámka k položce:_x000d_
Hmotnost: 0,62 kg/m</t>
  </si>
  <si>
    <t>91,44/1.61</t>
  </si>
  <si>
    <t>46</t>
  </si>
  <si>
    <t>210280211</t>
  </si>
  <si>
    <t>Měření zemních odporů zemniče prvního nebo samostatného</t>
  </si>
  <si>
    <t>-635156859</t>
  </si>
  <si>
    <t>47</t>
  </si>
  <si>
    <t>210280215</t>
  </si>
  <si>
    <t>Připlatek k měření zemních odporů prvního zemniče za každý další zemnič v síti</t>
  </si>
  <si>
    <t>-63019214</t>
  </si>
  <si>
    <t>Měření zemních odporů zemniče Příplatek k ceně za každý další zemnič v síti</t>
  </si>
  <si>
    <t>48</t>
  </si>
  <si>
    <t>210810014ROO</t>
  </si>
  <si>
    <t>Montáž měděných kabelů CYKY -J 750 V 4x16mm2 uložených volně</t>
  </si>
  <si>
    <t>352296856</t>
  </si>
  <si>
    <t>Montáž izolovaných kabelů měděných bez ukončení do 1 kV uložených volně CYKY, CYKYD, CYKYDY, NYM, NYY, YSLY, 750 V, počtu a průřezu žil 4 x 16 mm2</t>
  </si>
  <si>
    <t>130,2</t>
  </si>
  <si>
    <t>49</t>
  </si>
  <si>
    <t>210810006ROO</t>
  </si>
  <si>
    <t>Montáž měděných kabelů CYKY J 750 V 3x2,5 mm2 uložených volně</t>
  </si>
  <si>
    <t>575253507</t>
  </si>
  <si>
    <t>Montáž izolovaných kabelů měděných bez ukončení do 1 kV uložených volně CYKY - J počtu a průřezu žil 3 x 2,5 mm2</t>
  </si>
  <si>
    <t>10*4</t>
  </si>
  <si>
    <t>50</t>
  </si>
  <si>
    <t>341110360R00</t>
  </si>
  <si>
    <t>kabel silový s Cu jádrem CYKY J 3x2,5 mm2</t>
  </si>
  <si>
    <t>702896911</t>
  </si>
  <si>
    <t xml:space="preserve">kabely silové s měděným jádrem pro jmenovité napětí 750 V CYKY -  RE průřez   Cu číslo  bázová cena mm2       kg/m      Kč/m 3 x 2,5     0,074     15,33</t>
  </si>
  <si>
    <t>51</t>
  </si>
  <si>
    <t>341110800ROO</t>
  </si>
  <si>
    <t>kabel silový s Cu jádrem CYKY J 4x16 mm2</t>
  </si>
  <si>
    <t>-862176211</t>
  </si>
  <si>
    <t xml:space="preserve">kabely silové s měděným jádrem pro jmenovité napětí 750 V CYKY -  RE průřez   Cu číslo  bázová cena mm2       kg/m      Kč/m 4 x 16 RE  0,627    117,31</t>
  </si>
  <si>
    <t>(100+(5*1.7))*1.2</t>
  </si>
  <si>
    <t>52</t>
  </si>
  <si>
    <t>210RO1</t>
  </si>
  <si>
    <t xml:space="preserve">Montáž smršťovací rozdělovací hlavy včetně materiálu </t>
  </si>
  <si>
    <t>-641675035</t>
  </si>
  <si>
    <t>Ostatní ukončení kabelů nebo vodičů montáž doplňků koncovek a uzávěrů rozdělovací hlavy nebo skříně typ KRH 100 Montáž smršťovací rozdělovací hlavy včetně materiálu TYP EN &gt; ROZDĚLOVACÍ HLAVA EN 4.1</t>
  </si>
  <si>
    <t>CYKY-J 3x1,5</t>
  </si>
  <si>
    <t>2*4</t>
  </si>
  <si>
    <t>CYKY-J 4x16</t>
  </si>
  <si>
    <t>46-M</t>
  </si>
  <si>
    <t>Zemní práce při extr.mont.pracích</t>
  </si>
  <si>
    <t>53</t>
  </si>
  <si>
    <t>460050024</t>
  </si>
  <si>
    <t>Hloubení nezapažených jam pro stožáry jednoduché délky do 13 m na rovině ručně v hornině tř 4</t>
  </si>
  <si>
    <t>1584010580</t>
  </si>
  <si>
    <t>Hloubení nezapažených jam ručně pro stožáry s přemístěním výkopku do vzdálenosti 3 m od okraje jámy nebo naložením na dopravní prostředek, včetně zásypu, zhutnění a urovnání povrchu bez patky jednoduché na rovině, délky třídy 4 přes 10 do 13 m, v hornině</t>
  </si>
  <si>
    <t>54</t>
  </si>
  <si>
    <t>460080013</t>
  </si>
  <si>
    <t>Základové konstrukce z monolitického betonu C 12/15 bez bednění</t>
  </si>
  <si>
    <t>-705122308</t>
  </si>
  <si>
    <t>Základové konstrukce základ bez bednění do rostlé zeminy z monolitického betonu tř. C 12/15</t>
  </si>
  <si>
    <t>55</t>
  </si>
  <si>
    <t>460150044</t>
  </si>
  <si>
    <t>Hloubení kabelových zapažených i nezapažených rýh ručně š 40 cm, hl 60 cm, v hornině tř 4</t>
  </si>
  <si>
    <t>CS ÚRS 2019 01</t>
  </si>
  <si>
    <t>1453367261</t>
  </si>
  <si>
    <t>Hloubení zapažených i nezapažených kabelových rýh ručně včetně urovnání dna s přemístěním výkopku do vzdálenosti 3 m od okraje jámy nebo naložením na dopravní prostředek šířky 40 cm, hloubky 60 cm, v hornině třídy 4</t>
  </si>
  <si>
    <t>120-25</t>
  </si>
  <si>
    <t>56</t>
  </si>
  <si>
    <t>460202044</t>
  </si>
  <si>
    <t>Hloubení kabelových nezapažených rýh strojně š 40 cm, hl 60 cm, v hornině tř 4</t>
  </si>
  <si>
    <t>634054673</t>
  </si>
  <si>
    <t>Hloubení nezapažených kabelových rýh strojně zarovnání kabelových rýh po výkopu strojně, šířka rýhy bez zarovnání rýh šířky 40 cm, hloubky 60 cm, v hornině třídy 4</t>
  </si>
  <si>
    <t>Poznámka k položce:_x000d_
počítáno bez konstrukční vrstvy komunikace</t>
  </si>
  <si>
    <t>57</t>
  </si>
  <si>
    <t>460421182</t>
  </si>
  <si>
    <t>Lože kabelů z písku nebo štěrkopísku tl 10 cm nad kabel, kryté plastovou folií, š lože do 50 cm</t>
  </si>
  <si>
    <t>-2127718168</t>
  </si>
  <si>
    <t>Kabelové lože včetně podsypu, zhutnění a urovnání povrchu z písku nebo štěrkopísku tloušťky 10 cm nad kabel zakryté plastovou fólií, šířky lože přes 25 do 50 cm</t>
  </si>
  <si>
    <t>125</t>
  </si>
  <si>
    <t>58</t>
  </si>
  <si>
    <t>460560124</t>
  </si>
  <si>
    <t>Zásyp rýh ručně šířky 35 cm, hloubky 40 cm, z horniny třídy 4</t>
  </si>
  <si>
    <t>619169194</t>
  </si>
  <si>
    <t>Zásyp kabelových rýh ručně s uložením výkopku ve vrstvách včetně zhutnění a urovnání povrchu šířky 35 cm hloubky 40 cm, v hornině třídy 4</t>
  </si>
  <si>
    <t>71,2 - VRN</t>
  </si>
  <si>
    <t>Ing. Lucie Dvořáková</t>
  </si>
  <si>
    <t>S4A,s.r.o.</t>
  </si>
  <si>
    <t>VRN - Vedlejší rozpočtové náklady</t>
  </si>
  <si>
    <t xml:space="preserve">    0 - Vedlejší rozpočtové náklady</t>
  </si>
  <si>
    <t>Vedlejší rozpočtové náklady</t>
  </si>
  <si>
    <t>010001000</t>
  </si>
  <si>
    <t>Průzkumné, geodetické a projektové práce</t>
  </si>
  <si>
    <t>Kč</t>
  </si>
  <si>
    <t>1024</t>
  </si>
  <si>
    <t>-349185788</t>
  </si>
  <si>
    <t>Základní rozdělení průvodních činností a nákladů průzkumné geodetické a projektové práce</t>
  </si>
  <si>
    <t xml:space="preserve">Poznámka k položce:_x000d_
V této položce jsou zahrnuty také náklady na zkoušky vylouhovatelnosti před uložením na skládku.   Dále náklady související se zjištěním výskytu sítí - sondy, zaměření.Přechodné dopravní značení.Geometrický plán.</t>
  </si>
  <si>
    <t>020001000</t>
  </si>
  <si>
    <t>Příprava staveniště</t>
  </si>
  <si>
    <t>875011108</t>
  </si>
  <si>
    <t xml:space="preserve">Základní rozdělení průvodních činností a nákladů příprava staveniště. </t>
  </si>
  <si>
    <t>030001000</t>
  </si>
  <si>
    <t xml:space="preserve">Zařízení staveniště </t>
  </si>
  <si>
    <t>1167454880</t>
  </si>
  <si>
    <t>Základní rozdělení průvodních činností a nákladů zařízení staveniště</t>
  </si>
  <si>
    <t>Poznámka k položce:_x000d_
Vybavení staveniště, zabezpečení staveniště, zrušení staveniště,....</t>
  </si>
  <si>
    <t>040001000</t>
  </si>
  <si>
    <t>Inženýrská činnost</t>
  </si>
  <si>
    <t>-40308985</t>
  </si>
  <si>
    <t>Základní rozdělení průvodních činností a nákladů inženýrská činnost</t>
  </si>
  <si>
    <t>060001000</t>
  </si>
  <si>
    <t>Územní vlivy</t>
  </si>
  <si>
    <t>-2080741440</t>
  </si>
  <si>
    <t>Základní rozdělení průvodních činností a nákladů územní vlivy</t>
  </si>
  <si>
    <t>Poznámka k položce:_x000d_
Obsahuje třeba zajištění materiálů na mezideponii. Čerpání vody ze staveniště, špatné klimatické podmínky a i jiné vlivy. Dále se jedná o stísněné podmínky a další vlivy</t>
  </si>
  <si>
    <t>070001000</t>
  </si>
  <si>
    <t>Provozní vlivy</t>
  </si>
  <si>
    <t>-1854141009</t>
  </si>
  <si>
    <t>Základní rozdělení průvodních činností a nákladů provozní vlivy</t>
  </si>
  <si>
    <t xml:space="preserve">Poznámka k položce:_x000d_
Tato položka zapracovává mimo jiné náklady související s pracemi v ochranných pásmech sítí a stromů.  Zajištěn přístup ke všem objektům po celou dobu realizace stavby.</t>
  </si>
  <si>
    <t>080001000</t>
  </si>
  <si>
    <t>Přesun stavebních kapacit</t>
  </si>
  <si>
    <t>-269895474</t>
  </si>
  <si>
    <t>Základní rozdělení průvodních činností a nákladů přesun stavebních kapacit</t>
  </si>
  <si>
    <t>090001000</t>
  </si>
  <si>
    <t>Ostatní náklady</t>
  </si>
  <si>
    <t>262144</t>
  </si>
  <si>
    <t>25563963</t>
  </si>
  <si>
    <t>Základní rozdělení průvodních činností a nákladů ostatní náklady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</si>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</sst>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8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21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27</v>
      </c>
      <c r="AL10" s="20"/>
      <c r="AM10" s="20"/>
      <c r="AN10" s="25" t="s">
        <v>21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21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27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27</v>
      </c>
      <c r="AL16" s="20"/>
      <c r="AM16" s="20"/>
      <c r="AN16" s="25" t="s">
        <v>21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21</v>
      </c>
      <c r="AO17" s="20"/>
      <c r="AP17" s="20"/>
      <c r="AQ17" s="20"/>
      <c r="AR17" s="18"/>
      <c r="BE17" s="29"/>
      <c r="BS17" s="15" t="s">
        <v>34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27</v>
      </c>
      <c r="AL19" s="20"/>
      <c r="AM19" s="20"/>
      <c r="AN19" s="25" t="s">
        <v>36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21</v>
      </c>
      <c r="AO20" s="20"/>
      <c r="AP20" s="20"/>
      <c r="AQ20" s="20"/>
      <c r="AR20" s="18"/>
      <c r="BE20" s="29"/>
      <c r="BS20" s="15" t="s">
        <v>34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45" customHeight="1">
      <c r="B23" s="19"/>
      <c r="C23" s="20"/>
      <c r="D23" s="20"/>
      <c r="E23" s="34" t="s">
        <v>39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41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42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43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44</v>
      </c>
      <c r="E29" s="44"/>
      <c r="F29" s="30" t="s">
        <v>45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46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47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48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49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</row>
    <row r="35" s="1" customFormat="1" ht="25.92" customHeight="1">
      <c r="B35" s="36"/>
      <c r="C35" s="48"/>
      <c r="D35" s="49" t="s">
        <v>50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51</v>
      </c>
      <c r="U35" s="50"/>
      <c r="V35" s="50"/>
      <c r="W35" s="50"/>
      <c r="X35" s="52" t="s">
        <v>52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53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71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Zpracování projektové dokumentace na rekonstrukci komunikace v ul. Hnykova, Kolín - Sendražic - VO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22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>Kolín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24</v>
      </c>
      <c r="AJ47" s="37"/>
      <c r="AK47" s="37"/>
      <c r="AL47" s="37"/>
      <c r="AM47" s="65" t="str">
        <f>IF(AN8= "","",AN8)</f>
        <v>29. 3. 2019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26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>Město Kolín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32</v>
      </c>
      <c r="AJ49" s="37"/>
      <c r="AK49" s="37"/>
      <c r="AL49" s="37"/>
      <c r="AM49" s="66" t="str">
        <f>IF(E17="","",E17)</f>
        <v>Ing. Tomáš Dvořák</v>
      </c>
      <c r="AN49" s="37"/>
      <c r="AO49" s="37"/>
      <c r="AP49" s="37"/>
      <c r="AQ49" s="37"/>
      <c r="AR49" s="41"/>
      <c r="AS49" s="67" t="s">
        <v>54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30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35</v>
      </c>
      <c r="AJ50" s="37"/>
      <c r="AK50" s="37"/>
      <c r="AL50" s="37"/>
      <c r="AM50" s="66" t="str">
        <f>IF(E20="","",E20)</f>
        <v>S4A, s.r.o.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55</v>
      </c>
      <c r="D52" s="80"/>
      <c r="E52" s="80"/>
      <c r="F52" s="80"/>
      <c r="G52" s="80"/>
      <c r="H52" s="81"/>
      <c r="I52" s="82" t="s">
        <v>56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57</v>
      </c>
      <c r="AH52" s="80"/>
      <c r="AI52" s="80"/>
      <c r="AJ52" s="80"/>
      <c r="AK52" s="80"/>
      <c r="AL52" s="80"/>
      <c r="AM52" s="80"/>
      <c r="AN52" s="82" t="s">
        <v>58</v>
      </c>
      <c r="AO52" s="80"/>
      <c r="AP52" s="80"/>
      <c r="AQ52" s="84" t="s">
        <v>59</v>
      </c>
      <c r="AR52" s="41"/>
      <c r="AS52" s="85" t="s">
        <v>60</v>
      </c>
      <c r="AT52" s="86" t="s">
        <v>61</v>
      </c>
      <c r="AU52" s="86" t="s">
        <v>62</v>
      </c>
      <c r="AV52" s="86" t="s">
        <v>63</v>
      </c>
      <c r="AW52" s="86" t="s">
        <v>64</v>
      </c>
      <c r="AX52" s="86" t="s">
        <v>65</v>
      </c>
      <c r="AY52" s="86" t="s">
        <v>66</v>
      </c>
      <c r="AZ52" s="86" t="s">
        <v>67</v>
      </c>
      <c r="BA52" s="86" t="s">
        <v>68</v>
      </c>
      <c r="BB52" s="86" t="s">
        <v>69</v>
      </c>
      <c r="BC52" s="86" t="s">
        <v>70</v>
      </c>
      <c r="BD52" s="87" t="s">
        <v>71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8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90"/>
    </row>
    <row r="54" s="4" customFormat="1" ht="32.4" customHeight="1">
      <c r="B54" s="91"/>
      <c r="C54" s="92" t="s">
        <v>72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4">
        <f>ROUND(SUM(AG55:AG56),2)</f>
        <v>0</v>
      </c>
      <c r="AH54" s="94"/>
      <c r="AI54" s="94"/>
      <c r="AJ54" s="94"/>
      <c r="AK54" s="94"/>
      <c r="AL54" s="94"/>
      <c r="AM54" s="94"/>
      <c r="AN54" s="95">
        <f>SUM(AG54,AT54)</f>
        <v>0</v>
      </c>
      <c r="AO54" s="95"/>
      <c r="AP54" s="95"/>
      <c r="AQ54" s="96" t="s">
        <v>21</v>
      </c>
      <c r="AR54" s="97"/>
      <c r="AS54" s="98">
        <f>ROUND(SUM(AS55:AS56),2)</f>
        <v>0</v>
      </c>
      <c r="AT54" s="99">
        <f>ROUND(SUM(AV54:AW54),2)</f>
        <v>0</v>
      </c>
      <c r="AU54" s="100">
        <f>ROUND(SUM(AU55:AU56),5)</f>
        <v>0</v>
      </c>
      <c r="AV54" s="99">
        <f>ROUND(AZ54*L29,2)</f>
        <v>0</v>
      </c>
      <c r="AW54" s="99">
        <f>ROUND(BA54*L30,2)</f>
        <v>0</v>
      </c>
      <c r="AX54" s="99">
        <f>ROUND(BB54*L29,2)</f>
        <v>0</v>
      </c>
      <c r="AY54" s="99">
        <f>ROUND(BC54*L30,2)</f>
        <v>0</v>
      </c>
      <c r="AZ54" s="99">
        <f>ROUND(SUM(AZ55:AZ56),2)</f>
        <v>0</v>
      </c>
      <c r="BA54" s="99">
        <f>ROUND(SUM(BA55:BA56),2)</f>
        <v>0</v>
      </c>
      <c r="BB54" s="99">
        <f>ROUND(SUM(BB55:BB56),2)</f>
        <v>0</v>
      </c>
      <c r="BC54" s="99">
        <f>ROUND(SUM(BC55:BC56),2)</f>
        <v>0</v>
      </c>
      <c r="BD54" s="101">
        <f>ROUND(SUM(BD55:BD56),2)</f>
        <v>0</v>
      </c>
      <c r="BS54" s="102" t="s">
        <v>73</v>
      </c>
      <c r="BT54" s="102" t="s">
        <v>74</v>
      </c>
      <c r="BU54" s="103" t="s">
        <v>75</v>
      </c>
      <c r="BV54" s="102" t="s">
        <v>76</v>
      </c>
      <c r="BW54" s="102" t="s">
        <v>5</v>
      </c>
      <c r="BX54" s="102" t="s">
        <v>77</v>
      </c>
      <c r="CL54" s="102" t="s">
        <v>19</v>
      </c>
    </row>
    <row r="55" s="5" customFormat="1" ht="16.5" customHeight="1">
      <c r="A55" s="104" t="s">
        <v>78</v>
      </c>
      <c r="B55" s="105"/>
      <c r="C55" s="106"/>
      <c r="D55" s="107" t="s">
        <v>79</v>
      </c>
      <c r="E55" s="107"/>
      <c r="F55" s="107"/>
      <c r="G55" s="107"/>
      <c r="H55" s="107"/>
      <c r="I55" s="108"/>
      <c r="J55" s="107" t="s">
        <v>80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9">
        <f>'71,1 - Veřejné osvětlení '!J30</f>
        <v>0</v>
      </c>
      <c r="AH55" s="108"/>
      <c r="AI55" s="108"/>
      <c r="AJ55" s="108"/>
      <c r="AK55" s="108"/>
      <c r="AL55" s="108"/>
      <c r="AM55" s="108"/>
      <c r="AN55" s="109">
        <f>SUM(AG55,AT55)</f>
        <v>0</v>
      </c>
      <c r="AO55" s="108"/>
      <c r="AP55" s="108"/>
      <c r="AQ55" s="110" t="s">
        <v>81</v>
      </c>
      <c r="AR55" s="111"/>
      <c r="AS55" s="112">
        <v>0</v>
      </c>
      <c r="AT55" s="113">
        <f>ROUND(SUM(AV55:AW55),2)</f>
        <v>0</v>
      </c>
      <c r="AU55" s="114">
        <f>'71,1 - Veřejné osvětlení '!P90</f>
        <v>0</v>
      </c>
      <c r="AV55" s="113">
        <f>'71,1 - Veřejné osvětlení '!J33</f>
        <v>0</v>
      </c>
      <c r="AW55" s="113">
        <f>'71,1 - Veřejné osvětlení '!J34</f>
        <v>0</v>
      </c>
      <c r="AX55" s="113">
        <f>'71,1 - Veřejné osvětlení '!J35</f>
        <v>0</v>
      </c>
      <c r="AY55" s="113">
        <f>'71,1 - Veřejné osvětlení '!J36</f>
        <v>0</v>
      </c>
      <c r="AZ55" s="113">
        <f>'71,1 - Veřejné osvětlení '!F33</f>
        <v>0</v>
      </c>
      <c r="BA55" s="113">
        <f>'71,1 - Veřejné osvětlení '!F34</f>
        <v>0</v>
      </c>
      <c r="BB55" s="113">
        <f>'71,1 - Veřejné osvětlení '!F35</f>
        <v>0</v>
      </c>
      <c r="BC55" s="113">
        <f>'71,1 - Veřejné osvětlení '!F36</f>
        <v>0</v>
      </c>
      <c r="BD55" s="115">
        <f>'71,1 - Veřejné osvětlení '!F37</f>
        <v>0</v>
      </c>
      <c r="BT55" s="116" t="s">
        <v>82</v>
      </c>
      <c r="BV55" s="116" t="s">
        <v>76</v>
      </c>
      <c r="BW55" s="116" t="s">
        <v>83</v>
      </c>
      <c r="BX55" s="116" t="s">
        <v>5</v>
      </c>
      <c r="CL55" s="116" t="s">
        <v>19</v>
      </c>
      <c r="CM55" s="116" t="s">
        <v>84</v>
      </c>
    </row>
    <row r="56" s="5" customFormat="1" ht="16.5" customHeight="1">
      <c r="A56" s="104" t="s">
        <v>78</v>
      </c>
      <c r="B56" s="105"/>
      <c r="C56" s="106"/>
      <c r="D56" s="107" t="s">
        <v>85</v>
      </c>
      <c r="E56" s="107"/>
      <c r="F56" s="107"/>
      <c r="G56" s="107"/>
      <c r="H56" s="107"/>
      <c r="I56" s="108"/>
      <c r="J56" s="107" t="s">
        <v>86</v>
      </c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9">
        <f>'71,2 - VRN'!J30</f>
        <v>0</v>
      </c>
      <c r="AH56" s="108"/>
      <c r="AI56" s="108"/>
      <c r="AJ56" s="108"/>
      <c r="AK56" s="108"/>
      <c r="AL56" s="108"/>
      <c r="AM56" s="108"/>
      <c r="AN56" s="109">
        <f>SUM(AG56,AT56)</f>
        <v>0</v>
      </c>
      <c r="AO56" s="108"/>
      <c r="AP56" s="108"/>
      <c r="AQ56" s="110" t="s">
        <v>87</v>
      </c>
      <c r="AR56" s="111"/>
      <c r="AS56" s="117">
        <v>0</v>
      </c>
      <c r="AT56" s="118">
        <f>ROUND(SUM(AV56:AW56),2)</f>
        <v>0</v>
      </c>
      <c r="AU56" s="119">
        <f>'71,2 - VRN'!P81</f>
        <v>0</v>
      </c>
      <c r="AV56" s="118">
        <f>'71,2 - VRN'!J33</f>
        <v>0</v>
      </c>
      <c r="AW56" s="118">
        <f>'71,2 - VRN'!J34</f>
        <v>0</v>
      </c>
      <c r="AX56" s="118">
        <f>'71,2 - VRN'!J35</f>
        <v>0</v>
      </c>
      <c r="AY56" s="118">
        <f>'71,2 - VRN'!J36</f>
        <v>0</v>
      </c>
      <c r="AZ56" s="118">
        <f>'71,2 - VRN'!F33</f>
        <v>0</v>
      </c>
      <c r="BA56" s="118">
        <f>'71,2 - VRN'!F34</f>
        <v>0</v>
      </c>
      <c r="BB56" s="118">
        <f>'71,2 - VRN'!F35</f>
        <v>0</v>
      </c>
      <c r="BC56" s="118">
        <f>'71,2 - VRN'!F36</f>
        <v>0</v>
      </c>
      <c r="BD56" s="120">
        <f>'71,2 - VRN'!F37</f>
        <v>0</v>
      </c>
      <c r="BT56" s="116" t="s">
        <v>82</v>
      </c>
      <c r="BV56" s="116" t="s">
        <v>76</v>
      </c>
      <c r="BW56" s="116" t="s">
        <v>88</v>
      </c>
      <c r="BX56" s="116" t="s">
        <v>5</v>
      </c>
      <c r="CL56" s="116" t="s">
        <v>19</v>
      </c>
      <c r="CM56" s="116" t="s">
        <v>84</v>
      </c>
    </row>
    <row r="57" s="1" customFormat="1" ht="30" customHeight="1"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1"/>
    </row>
    <row r="58" s="1" customFormat="1" ht="6.96" customHeight="1"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41"/>
    </row>
  </sheetData>
  <sheetProtection sheet="1" formatColumns="0" formatRows="0" objects="1" scenarios="1" spinCount="100000" saltValue="XE6IWBdLqqz//ZU2WaYxDfssYmOBEPGcVFh3nSpnv2dEYOemwZ4wZpt27DcSkzcZD984C5t6RoK628COtDL0bg==" hashValue="q/UD3AaJSMBPsh33R/Nt19Joc4lqndqxXpQ4PF+Ub9FVguGAhwe00FP+oY0ui7veCNVzrBpJ/Grh84tvnTOcEg==" algorithmName="SHA-512" password="CC35"/>
  <mergeCells count="46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</mergeCells>
  <hyperlinks>
    <hyperlink ref="A55" location="'71,1 - Veřejné osvětlení '!C2" display="/"/>
    <hyperlink ref="A56" location="'71,2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83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8"/>
      <c r="AT3" s="15" t="s">
        <v>84</v>
      </c>
    </row>
    <row r="4" ht="24.96" customHeight="1">
      <c r="B4" s="18"/>
      <c r="D4" s="125" t="s">
        <v>89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6" t="s">
        <v>16</v>
      </c>
      <c r="L6" s="18"/>
    </row>
    <row r="7" ht="16.5" customHeight="1">
      <c r="B7" s="18"/>
      <c r="E7" s="127" t="str">
        <f>'Rekapitulace stavby'!K6</f>
        <v>Zpracování projektové dokumentace na rekonstrukci komunikace v ul. Hnykova, Kolín - Sendražic - VO</v>
      </c>
      <c r="F7" s="126"/>
      <c r="G7" s="126"/>
      <c r="H7" s="126"/>
      <c r="L7" s="18"/>
    </row>
    <row r="8" s="1" customFormat="1" ht="12" customHeight="1">
      <c r="B8" s="41"/>
      <c r="D8" s="126" t="s">
        <v>90</v>
      </c>
      <c r="I8" s="128"/>
      <c r="L8" s="41"/>
    </row>
    <row r="9" s="1" customFormat="1" ht="36.96" customHeight="1">
      <c r="B9" s="41"/>
      <c r="E9" s="129" t="s">
        <v>91</v>
      </c>
      <c r="F9" s="1"/>
      <c r="G9" s="1"/>
      <c r="H9" s="1"/>
      <c r="I9" s="128"/>
      <c r="L9" s="41"/>
    </row>
    <row r="10" s="1" customFormat="1">
      <c r="B10" s="41"/>
      <c r="I10" s="128"/>
      <c r="L10" s="41"/>
    </row>
    <row r="11" s="1" customFormat="1" ht="12" customHeight="1">
      <c r="B11" s="41"/>
      <c r="D11" s="126" t="s">
        <v>18</v>
      </c>
      <c r="F11" s="15" t="s">
        <v>19</v>
      </c>
      <c r="I11" s="130" t="s">
        <v>20</v>
      </c>
      <c r="J11" s="15" t="s">
        <v>92</v>
      </c>
      <c r="L11" s="41"/>
    </row>
    <row r="12" s="1" customFormat="1" ht="12" customHeight="1">
      <c r="B12" s="41"/>
      <c r="D12" s="126" t="s">
        <v>22</v>
      </c>
      <c r="F12" s="15" t="s">
        <v>23</v>
      </c>
      <c r="I12" s="130" t="s">
        <v>24</v>
      </c>
      <c r="J12" s="131" t="str">
        <f>'Rekapitulace stavby'!AN8</f>
        <v>29. 3. 2019</v>
      </c>
      <c r="L12" s="41"/>
    </row>
    <row r="13" s="1" customFormat="1" ht="21.84" customHeight="1">
      <c r="B13" s="41"/>
      <c r="D13" s="132" t="s">
        <v>93</v>
      </c>
      <c r="F13" s="133" t="s">
        <v>94</v>
      </c>
      <c r="I13" s="128"/>
      <c r="L13" s="41"/>
    </row>
    <row r="14" s="1" customFormat="1" ht="12" customHeight="1">
      <c r="B14" s="41"/>
      <c r="D14" s="126" t="s">
        <v>26</v>
      </c>
      <c r="I14" s="130" t="s">
        <v>27</v>
      </c>
      <c r="J14" s="15" t="s">
        <v>21</v>
      </c>
      <c r="L14" s="41"/>
    </row>
    <row r="15" s="1" customFormat="1" ht="18" customHeight="1">
      <c r="B15" s="41"/>
      <c r="E15" s="15" t="s">
        <v>28</v>
      </c>
      <c r="I15" s="130" t="s">
        <v>29</v>
      </c>
      <c r="J15" s="15" t="s">
        <v>21</v>
      </c>
      <c r="L15" s="41"/>
    </row>
    <row r="16" s="1" customFormat="1" ht="6.96" customHeight="1">
      <c r="B16" s="41"/>
      <c r="I16" s="128"/>
      <c r="L16" s="41"/>
    </row>
    <row r="17" s="1" customFormat="1" ht="12" customHeight="1">
      <c r="B17" s="41"/>
      <c r="D17" s="126" t="s">
        <v>30</v>
      </c>
      <c r="I17" s="130" t="s">
        <v>27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0" t="s">
        <v>29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8"/>
      <c r="L19" s="41"/>
    </row>
    <row r="20" s="1" customFormat="1" ht="12" customHeight="1">
      <c r="B20" s="41"/>
      <c r="D20" s="126" t="s">
        <v>32</v>
      </c>
      <c r="I20" s="130" t="s">
        <v>27</v>
      </c>
      <c r="J20" s="15" t="s">
        <v>21</v>
      </c>
      <c r="L20" s="41"/>
    </row>
    <row r="21" s="1" customFormat="1" ht="18" customHeight="1">
      <c r="B21" s="41"/>
      <c r="E21" s="15" t="s">
        <v>95</v>
      </c>
      <c r="I21" s="130" t="s">
        <v>29</v>
      </c>
      <c r="J21" s="15" t="s">
        <v>21</v>
      </c>
      <c r="L21" s="41"/>
    </row>
    <row r="22" s="1" customFormat="1" ht="6.96" customHeight="1">
      <c r="B22" s="41"/>
      <c r="I22" s="128"/>
      <c r="L22" s="41"/>
    </row>
    <row r="23" s="1" customFormat="1" ht="12" customHeight="1">
      <c r="B23" s="41"/>
      <c r="D23" s="126" t="s">
        <v>35</v>
      </c>
      <c r="I23" s="130" t="s">
        <v>27</v>
      </c>
      <c r="J23" s="15" t="s">
        <v>36</v>
      </c>
      <c r="L23" s="41"/>
    </row>
    <row r="24" s="1" customFormat="1" ht="18" customHeight="1">
      <c r="B24" s="41"/>
      <c r="E24" s="15" t="s">
        <v>96</v>
      </c>
      <c r="I24" s="130" t="s">
        <v>29</v>
      </c>
      <c r="J24" s="15" t="s">
        <v>21</v>
      </c>
      <c r="L24" s="41"/>
    </row>
    <row r="25" s="1" customFormat="1" ht="6.96" customHeight="1">
      <c r="B25" s="41"/>
      <c r="I25" s="128"/>
      <c r="L25" s="41"/>
    </row>
    <row r="26" s="1" customFormat="1" ht="12" customHeight="1">
      <c r="B26" s="41"/>
      <c r="D26" s="126" t="s">
        <v>38</v>
      </c>
      <c r="I26" s="128"/>
      <c r="L26" s="41"/>
    </row>
    <row r="27" s="6" customFormat="1" ht="45" customHeight="1">
      <c r="B27" s="134"/>
      <c r="E27" s="135" t="s">
        <v>97</v>
      </c>
      <c r="F27" s="135"/>
      <c r="G27" s="135"/>
      <c r="H27" s="135"/>
      <c r="I27" s="136"/>
      <c r="L27" s="134"/>
    </row>
    <row r="28" s="1" customFormat="1" ht="6.96" customHeight="1">
      <c r="B28" s="41"/>
      <c r="I28" s="128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7"/>
      <c r="J29" s="69"/>
      <c r="K29" s="69"/>
      <c r="L29" s="41"/>
    </row>
    <row r="30" s="1" customFormat="1" ht="25.44" customHeight="1">
      <c r="B30" s="41"/>
      <c r="D30" s="138" t="s">
        <v>40</v>
      </c>
      <c r="I30" s="128"/>
      <c r="J30" s="139">
        <f>ROUND(J90,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7"/>
      <c r="J31" s="69"/>
      <c r="K31" s="69"/>
      <c r="L31" s="41"/>
    </row>
    <row r="32" s="1" customFormat="1" ht="14.4" customHeight="1">
      <c r="B32" s="41"/>
      <c r="F32" s="140" t="s">
        <v>42</v>
      </c>
      <c r="I32" s="141" t="s">
        <v>41</v>
      </c>
      <c r="J32" s="140" t="s">
        <v>43</v>
      </c>
      <c r="L32" s="41"/>
    </row>
    <row r="33" s="1" customFormat="1" ht="14.4" customHeight="1">
      <c r="B33" s="41"/>
      <c r="D33" s="126" t="s">
        <v>44</v>
      </c>
      <c r="E33" s="126" t="s">
        <v>45</v>
      </c>
      <c r="F33" s="142">
        <f>ROUND((SUM(BE90:BE292)),  2)</f>
        <v>0</v>
      </c>
      <c r="I33" s="143">
        <v>0.20999999999999999</v>
      </c>
      <c r="J33" s="142">
        <f>ROUND(((SUM(BE90:BE292))*I33),  2)</f>
        <v>0</v>
      </c>
      <c r="L33" s="41"/>
    </row>
    <row r="34" s="1" customFormat="1" ht="14.4" customHeight="1">
      <c r="B34" s="41"/>
      <c r="E34" s="126" t="s">
        <v>46</v>
      </c>
      <c r="F34" s="142">
        <f>ROUND((SUM(BF90:BF292)),  2)</f>
        <v>0</v>
      </c>
      <c r="I34" s="143">
        <v>0.14999999999999999</v>
      </c>
      <c r="J34" s="142">
        <f>ROUND(((SUM(BF90:BF292))*I34),  2)</f>
        <v>0</v>
      </c>
      <c r="L34" s="41"/>
    </row>
    <row r="35" hidden="1" s="1" customFormat="1" ht="14.4" customHeight="1">
      <c r="B35" s="41"/>
      <c r="E35" s="126" t="s">
        <v>47</v>
      </c>
      <c r="F35" s="142">
        <f>ROUND((SUM(BG90:BG292)),  2)</f>
        <v>0</v>
      </c>
      <c r="I35" s="143">
        <v>0.20999999999999999</v>
      </c>
      <c r="J35" s="142">
        <f>0</f>
        <v>0</v>
      </c>
      <c r="L35" s="41"/>
    </row>
    <row r="36" hidden="1" s="1" customFormat="1" ht="14.4" customHeight="1">
      <c r="B36" s="41"/>
      <c r="E36" s="126" t="s">
        <v>48</v>
      </c>
      <c r="F36" s="142">
        <f>ROUND((SUM(BH90:BH292)),  2)</f>
        <v>0</v>
      </c>
      <c r="I36" s="143">
        <v>0.14999999999999999</v>
      </c>
      <c r="J36" s="142">
        <f>0</f>
        <v>0</v>
      </c>
      <c r="L36" s="41"/>
    </row>
    <row r="37" hidden="1" s="1" customFormat="1" ht="14.4" customHeight="1">
      <c r="B37" s="41"/>
      <c r="E37" s="126" t="s">
        <v>49</v>
      </c>
      <c r="F37" s="142">
        <f>ROUND((SUM(BI90:BI292)),  2)</f>
        <v>0</v>
      </c>
      <c r="I37" s="143">
        <v>0</v>
      </c>
      <c r="J37" s="142">
        <f>0</f>
        <v>0</v>
      </c>
      <c r="L37" s="41"/>
    </row>
    <row r="38" s="1" customFormat="1" ht="6.96" customHeight="1">
      <c r="B38" s="41"/>
      <c r="I38" s="128"/>
      <c r="L38" s="41"/>
    </row>
    <row r="39" s="1" customFormat="1" ht="25.44" customHeight="1">
      <c r="B39" s="41"/>
      <c r="C39" s="144"/>
      <c r="D39" s="145" t="s">
        <v>50</v>
      </c>
      <c r="E39" s="146"/>
      <c r="F39" s="146"/>
      <c r="G39" s="147" t="s">
        <v>51</v>
      </c>
      <c r="H39" s="148" t="s">
        <v>52</v>
      </c>
      <c r="I39" s="149"/>
      <c r="J39" s="150">
        <f>SUM(J30:J37)</f>
        <v>0</v>
      </c>
      <c r="K39" s="151"/>
      <c r="L39" s="41"/>
    </row>
    <row r="40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1"/>
    </row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1"/>
    </row>
    <row r="45" s="1" customFormat="1" ht="24.96" customHeight="1">
      <c r="B45" s="36"/>
      <c r="C45" s="21" t="s">
        <v>98</v>
      </c>
      <c r="D45" s="37"/>
      <c r="E45" s="37"/>
      <c r="F45" s="37"/>
      <c r="G45" s="37"/>
      <c r="H45" s="37"/>
      <c r="I45" s="128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8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8"/>
      <c r="J47" s="37"/>
      <c r="K47" s="37"/>
      <c r="L47" s="41"/>
    </row>
    <row r="48" s="1" customFormat="1" ht="16.5" customHeight="1">
      <c r="B48" s="36"/>
      <c r="C48" s="37"/>
      <c r="D48" s="37"/>
      <c r="E48" s="158" t="str">
        <f>E7</f>
        <v>Zpracování projektové dokumentace na rekonstrukci komunikace v ul. Hnykova, Kolín - Sendražic - VO</v>
      </c>
      <c r="F48" s="30"/>
      <c r="G48" s="30"/>
      <c r="H48" s="30"/>
      <c r="I48" s="128"/>
      <c r="J48" s="37"/>
      <c r="K48" s="37"/>
      <c r="L48" s="41"/>
    </row>
    <row r="49" s="1" customFormat="1" ht="12" customHeight="1">
      <c r="B49" s="36"/>
      <c r="C49" s="30" t="s">
        <v>90</v>
      </c>
      <c r="D49" s="37"/>
      <c r="E49" s="37"/>
      <c r="F49" s="37"/>
      <c r="G49" s="37"/>
      <c r="H49" s="37"/>
      <c r="I49" s="128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 xml:space="preserve">71,1 - Veřejné osvětlení </v>
      </c>
      <c r="F50" s="37"/>
      <c r="G50" s="37"/>
      <c r="H50" s="37"/>
      <c r="I50" s="128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8"/>
      <c r="J51" s="37"/>
      <c r="K51" s="37"/>
      <c r="L51" s="41"/>
    </row>
    <row r="52" s="1" customFormat="1" ht="12" customHeight="1">
      <c r="B52" s="36"/>
      <c r="C52" s="30" t="s">
        <v>22</v>
      </c>
      <c r="D52" s="37"/>
      <c r="E52" s="37"/>
      <c r="F52" s="25" t="str">
        <f>F12</f>
        <v>Kolín</v>
      </c>
      <c r="G52" s="37"/>
      <c r="H52" s="37"/>
      <c r="I52" s="130" t="s">
        <v>24</v>
      </c>
      <c r="J52" s="65" t="str">
        <f>IF(J12="","",J12)</f>
        <v>29. 3. 2019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8"/>
      <c r="J53" s="37"/>
      <c r="K53" s="37"/>
      <c r="L53" s="41"/>
    </row>
    <row r="54" s="1" customFormat="1" ht="13.65" customHeight="1">
      <c r="B54" s="36"/>
      <c r="C54" s="30" t="s">
        <v>26</v>
      </c>
      <c r="D54" s="37"/>
      <c r="E54" s="37"/>
      <c r="F54" s="25" t="str">
        <f>E15</f>
        <v>Město Kolín</v>
      </c>
      <c r="G54" s="37"/>
      <c r="H54" s="37"/>
      <c r="I54" s="130" t="s">
        <v>32</v>
      </c>
      <c r="J54" s="34" t="str">
        <f>E21</f>
        <v>Dvořák</v>
      </c>
      <c r="K54" s="37"/>
      <c r="L54" s="41"/>
    </row>
    <row r="55" s="1" customFormat="1" ht="13.65" customHeight="1">
      <c r="B55" s="36"/>
      <c r="C55" s="30" t="s">
        <v>30</v>
      </c>
      <c r="D55" s="37"/>
      <c r="E55" s="37"/>
      <c r="F55" s="25" t="str">
        <f>IF(E18="","",E18)</f>
        <v>Vyplň údaj</v>
      </c>
      <c r="G55" s="37"/>
      <c r="H55" s="37"/>
      <c r="I55" s="130" t="s">
        <v>35</v>
      </c>
      <c r="J55" s="34" t="str">
        <f>E24</f>
        <v>S4a.s.r.o.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8"/>
      <c r="J56" s="37"/>
      <c r="K56" s="37"/>
      <c r="L56" s="41"/>
    </row>
    <row r="57" s="1" customFormat="1" ht="29.28" customHeight="1">
      <c r="B57" s="36"/>
      <c r="C57" s="159" t="s">
        <v>99</v>
      </c>
      <c r="D57" s="160"/>
      <c r="E57" s="160"/>
      <c r="F57" s="160"/>
      <c r="G57" s="160"/>
      <c r="H57" s="160"/>
      <c r="I57" s="161"/>
      <c r="J57" s="162" t="s">
        <v>100</v>
      </c>
      <c r="K57" s="160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8"/>
      <c r="J58" s="37"/>
      <c r="K58" s="37"/>
      <c r="L58" s="41"/>
    </row>
    <row r="59" s="1" customFormat="1" ht="22.8" customHeight="1">
      <c r="B59" s="36"/>
      <c r="C59" s="163" t="s">
        <v>72</v>
      </c>
      <c r="D59" s="37"/>
      <c r="E59" s="37"/>
      <c r="F59" s="37"/>
      <c r="G59" s="37"/>
      <c r="H59" s="37"/>
      <c r="I59" s="128"/>
      <c r="J59" s="95">
        <f>J90</f>
        <v>0</v>
      </c>
      <c r="K59" s="37"/>
      <c r="L59" s="41"/>
      <c r="AU59" s="15" t="s">
        <v>101</v>
      </c>
    </row>
    <row r="60" s="7" customFormat="1" ht="24.96" customHeight="1">
      <c r="B60" s="164"/>
      <c r="C60" s="165"/>
      <c r="D60" s="166" t="s">
        <v>102</v>
      </c>
      <c r="E60" s="167"/>
      <c r="F60" s="167"/>
      <c r="G60" s="167"/>
      <c r="H60" s="167"/>
      <c r="I60" s="168"/>
      <c r="J60" s="169">
        <f>J91</f>
        <v>0</v>
      </c>
      <c r="K60" s="165"/>
      <c r="L60" s="170"/>
    </row>
    <row r="61" s="8" customFormat="1" ht="19.92" customHeight="1">
      <c r="B61" s="171"/>
      <c r="C61" s="172"/>
      <c r="D61" s="173" t="s">
        <v>103</v>
      </c>
      <c r="E61" s="174"/>
      <c r="F61" s="174"/>
      <c r="G61" s="174"/>
      <c r="H61" s="174"/>
      <c r="I61" s="175"/>
      <c r="J61" s="176">
        <f>J92</f>
        <v>0</v>
      </c>
      <c r="K61" s="172"/>
      <c r="L61" s="177"/>
    </row>
    <row r="62" s="8" customFormat="1" ht="19.92" customHeight="1">
      <c r="B62" s="171"/>
      <c r="C62" s="172"/>
      <c r="D62" s="173" t="s">
        <v>104</v>
      </c>
      <c r="E62" s="174"/>
      <c r="F62" s="174"/>
      <c r="G62" s="174"/>
      <c r="H62" s="174"/>
      <c r="I62" s="175"/>
      <c r="J62" s="176">
        <f>J123</f>
        <v>0</v>
      </c>
      <c r="K62" s="172"/>
      <c r="L62" s="177"/>
    </row>
    <row r="63" s="7" customFormat="1" ht="24.96" customHeight="1">
      <c r="B63" s="164"/>
      <c r="C63" s="165"/>
      <c r="D63" s="166" t="s">
        <v>105</v>
      </c>
      <c r="E63" s="167"/>
      <c r="F63" s="167"/>
      <c r="G63" s="167"/>
      <c r="H63" s="167"/>
      <c r="I63" s="168"/>
      <c r="J63" s="169">
        <f>J147</f>
        <v>0</v>
      </c>
      <c r="K63" s="165"/>
      <c r="L63" s="170"/>
    </row>
    <row r="64" s="8" customFormat="1" ht="19.92" customHeight="1">
      <c r="B64" s="171"/>
      <c r="C64" s="172"/>
      <c r="D64" s="173" t="s">
        <v>106</v>
      </c>
      <c r="E64" s="174"/>
      <c r="F64" s="174"/>
      <c r="G64" s="174"/>
      <c r="H64" s="174"/>
      <c r="I64" s="175"/>
      <c r="J64" s="176">
        <f>J148</f>
        <v>0</v>
      </c>
      <c r="K64" s="172"/>
      <c r="L64" s="177"/>
    </row>
    <row r="65" s="8" customFormat="1" ht="19.92" customHeight="1">
      <c r="B65" s="171"/>
      <c r="C65" s="172"/>
      <c r="D65" s="173" t="s">
        <v>107</v>
      </c>
      <c r="E65" s="174"/>
      <c r="F65" s="174"/>
      <c r="G65" s="174"/>
      <c r="H65" s="174"/>
      <c r="I65" s="175"/>
      <c r="J65" s="176">
        <f>J152</f>
        <v>0</v>
      </c>
      <c r="K65" s="172"/>
      <c r="L65" s="177"/>
    </row>
    <row r="66" s="8" customFormat="1" ht="19.92" customHeight="1">
      <c r="B66" s="171"/>
      <c r="C66" s="172"/>
      <c r="D66" s="173" t="s">
        <v>108</v>
      </c>
      <c r="E66" s="174"/>
      <c r="F66" s="174"/>
      <c r="G66" s="174"/>
      <c r="H66" s="174"/>
      <c r="I66" s="175"/>
      <c r="J66" s="176">
        <f>J156</f>
        <v>0</v>
      </c>
      <c r="K66" s="172"/>
      <c r="L66" s="177"/>
    </row>
    <row r="67" s="8" customFormat="1" ht="19.92" customHeight="1">
      <c r="B67" s="171"/>
      <c r="C67" s="172"/>
      <c r="D67" s="173" t="s">
        <v>109</v>
      </c>
      <c r="E67" s="174"/>
      <c r="F67" s="174"/>
      <c r="G67" s="174"/>
      <c r="H67" s="174"/>
      <c r="I67" s="175"/>
      <c r="J67" s="176">
        <f>J160</f>
        <v>0</v>
      </c>
      <c r="K67" s="172"/>
      <c r="L67" s="177"/>
    </row>
    <row r="68" s="7" customFormat="1" ht="24.96" customHeight="1">
      <c r="B68" s="164"/>
      <c r="C68" s="165"/>
      <c r="D68" s="166" t="s">
        <v>110</v>
      </c>
      <c r="E68" s="167"/>
      <c r="F68" s="167"/>
      <c r="G68" s="167"/>
      <c r="H68" s="167"/>
      <c r="I68" s="168"/>
      <c r="J68" s="169">
        <f>J197</f>
        <v>0</v>
      </c>
      <c r="K68" s="165"/>
      <c r="L68" s="170"/>
    </row>
    <row r="69" s="8" customFormat="1" ht="19.92" customHeight="1">
      <c r="B69" s="171"/>
      <c r="C69" s="172"/>
      <c r="D69" s="173" t="s">
        <v>111</v>
      </c>
      <c r="E69" s="174"/>
      <c r="F69" s="174"/>
      <c r="G69" s="174"/>
      <c r="H69" s="174"/>
      <c r="I69" s="175"/>
      <c r="J69" s="176">
        <f>J198</f>
        <v>0</v>
      </c>
      <c r="K69" s="172"/>
      <c r="L69" s="177"/>
    </row>
    <row r="70" s="8" customFormat="1" ht="19.92" customHeight="1">
      <c r="B70" s="171"/>
      <c r="C70" s="172"/>
      <c r="D70" s="173" t="s">
        <v>112</v>
      </c>
      <c r="E70" s="174"/>
      <c r="F70" s="174"/>
      <c r="G70" s="174"/>
      <c r="H70" s="174"/>
      <c r="I70" s="175"/>
      <c r="J70" s="176">
        <f>J273</f>
        <v>0</v>
      </c>
      <c r="K70" s="172"/>
      <c r="L70" s="177"/>
    </row>
    <row r="71" s="1" customFormat="1" ht="21.84" customHeight="1">
      <c r="B71" s="36"/>
      <c r="C71" s="37"/>
      <c r="D71" s="37"/>
      <c r="E71" s="37"/>
      <c r="F71" s="37"/>
      <c r="G71" s="37"/>
      <c r="H71" s="37"/>
      <c r="I71" s="128"/>
      <c r="J71" s="37"/>
      <c r="K71" s="37"/>
      <c r="L71" s="41"/>
    </row>
    <row r="72" s="1" customFormat="1" ht="6.96" customHeight="1">
      <c r="B72" s="55"/>
      <c r="C72" s="56"/>
      <c r="D72" s="56"/>
      <c r="E72" s="56"/>
      <c r="F72" s="56"/>
      <c r="G72" s="56"/>
      <c r="H72" s="56"/>
      <c r="I72" s="154"/>
      <c r="J72" s="56"/>
      <c r="K72" s="56"/>
      <c r="L72" s="41"/>
    </row>
    <row r="76" s="1" customFormat="1" ht="6.96" customHeight="1">
      <c r="B76" s="57"/>
      <c r="C76" s="58"/>
      <c r="D76" s="58"/>
      <c r="E76" s="58"/>
      <c r="F76" s="58"/>
      <c r="G76" s="58"/>
      <c r="H76" s="58"/>
      <c r="I76" s="157"/>
      <c r="J76" s="58"/>
      <c r="K76" s="58"/>
      <c r="L76" s="41"/>
    </row>
    <row r="77" s="1" customFormat="1" ht="24.96" customHeight="1">
      <c r="B77" s="36"/>
      <c r="C77" s="21" t="s">
        <v>113</v>
      </c>
      <c r="D77" s="37"/>
      <c r="E77" s="37"/>
      <c r="F77" s="37"/>
      <c r="G77" s="37"/>
      <c r="H77" s="37"/>
      <c r="I77" s="128"/>
      <c r="J77" s="37"/>
      <c r="K77" s="37"/>
      <c r="L77" s="41"/>
    </row>
    <row r="78" s="1" customFormat="1" ht="6.96" customHeight="1">
      <c r="B78" s="36"/>
      <c r="C78" s="37"/>
      <c r="D78" s="37"/>
      <c r="E78" s="37"/>
      <c r="F78" s="37"/>
      <c r="G78" s="37"/>
      <c r="H78" s="37"/>
      <c r="I78" s="128"/>
      <c r="J78" s="37"/>
      <c r="K78" s="37"/>
      <c r="L78" s="41"/>
    </row>
    <row r="79" s="1" customFormat="1" ht="12" customHeight="1">
      <c r="B79" s="36"/>
      <c r="C79" s="30" t="s">
        <v>16</v>
      </c>
      <c r="D79" s="37"/>
      <c r="E79" s="37"/>
      <c r="F79" s="37"/>
      <c r="G79" s="37"/>
      <c r="H79" s="37"/>
      <c r="I79" s="128"/>
      <c r="J79" s="37"/>
      <c r="K79" s="37"/>
      <c r="L79" s="41"/>
    </row>
    <row r="80" s="1" customFormat="1" ht="16.5" customHeight="1">
      <c r="B80" s="36"/>
      <c r="C80" s="37"/>
      <c r="D80" s="37"/>
      <c r="E80" s="158" t="str">
        <f>E7</f>
        <v>Zpracování projektové dokumentace na rekonstrukci komunikace v ul. Hnykova, Kolín - Sendražic - VO</v>
      </c>
      <c r="F80" s="30"/>
      <c r="G80" s="30"/>
      <c r="H80" s="30"/>
      <c r="I80" s="128"/>
      <c r="J80" s="37"/>
      <c r="K80" s="37"/>
      <c r="L80" s="41"/>
    </row>
    <row r="81" s="1" customFormat="1" ht="12" customHeight="1">
      <c r="B81" s="36"/>
      <c r="C81" s="30" t="s">
        <v>90</v>
      </c>
      <c r="D81" s="37"/>
      <c r="E81" s="37"/>
      <c r="F81" s="37"/>
      <c r="G81" s="37"/>
      <c r="H81" s="37"/>
      <c r="I81" s="128"/>
      <c r="J81" s="37"/>
      <c r="K81" s="37"/>
      <c r="L81" s="41"/>
    </row>
    <row r="82" s="1" customFormat="1" ht="16.5" customHeight="1">
      <c r="B82" s="36"/>
      <c r="C82" s="37"/>
      <c r="D82" s="37"/>
      <c r="E82" s="62" t="str">
        <f>E9</f>
        <v xml:space="preserve">71,1 - Veřejné osvětlení </v>
      </c>
      <c r="F82" s="37"/>
      <c r="G82" s="37"/>
      <c r="H82" s="37"/>
      <c r="I82" s="128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28"/>
      <c r="J83" s="37"/>
      <c r="K83" s="37"/>
      <c r="L83" s="41"/>
    </row>
    <row r="84" s="1" customFormat="1" ht="12" customHeight="1">
      <c r="B84" s="36"/>
      <c r="C84" s="30" t="s">
        <v>22</v>
      </c>
      <c r="D84" s="37"/>
      <c r="E84" s="37"/>
      <c r="F84" s="25" t="str">
        <f>F12</f>
        <v>Kolín</v>
      </c>
      <c r="G84" s="37"/>
      <c r="H84" s="37"/>
      <c r="I84" s="130" t="s">
        <v>24</v>
      </c>
      <c r="J84" s="65" t="str">
        <f>IF(J12="","",J12)</f>
        <v>29. 3. 2019</v>
      </c>
      <c r="K84" s="37"/>
      <c r="L84" s="41"/>
    </row>
    <row r="85" s="1" customFormat="1" ht="6.96" customHeight="1">
      <c r="B85" s="36"/>
      <c r="C85" s="37"/>
      <c r="D85" s="37"/>
      <c r="E85" s="37"/>
      <c r="F85" s="37"/>
      <c r="G85" s="37"/>
      <c r="H85" s="37"/>
      <c r="I85" s="128"/>
      <c r="J85" s="37"/>
      <c r="K85" s="37"/>
      <c r="L85" s="41"/>
    </row>
    <row r="86" s="1" customFormat="1" ht="13.65" customHeight="1">
      <c r="B86" s="36"/>
      <c r="C86" s="30" t="s">
        <v>26</v>
      </c>
      <c r="D86" s="37"/>
      <c r="E86" s="37"/>
      <c r="F86" s="25" t="str">
        <f>E15</f>
        <v>Město Kolín</v>
      </c>
      <c r="G86" s="37"/>
      <c r="H86" s="37"/>
      <c r="I86" s="130" t="s">
        <v>32</v>
      </c>
      <c r="J86" s="34" t="str">
        <f>E21</f>
        <v>Dvořák</v>
      </c>
      <c r="K86" s="37"/>
      <c r="L86" s="41"/>
    </row>
    <row r="87" s="1" customFormat="1" ht="13.65" customHeight="1">
      <c r="B87" s="36"/>
      <c r="C87" s="30" t="s">
        <v>30</v>
      </c>
      <c r="D87" s="37"/>
      <c r="E87" s="37"/>
      <c r="F87" s="25" t="str">
        <f>IF(E18="","",E18)</f>
        <v>Vyplň údaj</v>
      </c>
      <c r="G87" s="37"/>
      <c r="H87" s="37"/>
      <c r="I87" s="130" t="s">
        <v>35</v>
      </c>
      <c r="J87" s="34" t="str">
        <f>E24</f>
        <v>S4a.s.r.o.</v>
      </c>
      <c r="K87" s="37"/>
      <c r="L87" s="41"/>
    </row>
    <row r="88" s="1" customFormat="1" ht="10.32" customHeight="1">
      <c r="B88" s="36"/>
      <c r="C88" s="37"/>
      <c r="D88" s="37"/>
      <c r="E88" s="37"/>
      <c r="F88" s="37"/>
      <c r="G88" s="37"/>
      <c r="H88" s="37"/>
      <c r="I88" s="128"/>
      <c r="J88" s="37"/>
      <c r="K88" s="37"/>
      <c r="L88" s="41"/>
    </row>
    <row r="89" s="9" customFormat="1" ht="29.28" customHeight="1">
      <c r="B89" s="178"/>
      <c r="C89" s="179" t="s">
        <v>114</v>
      </c>
      <c r="D89" s="180" t="s">
        <v>59</v>
      </c>
      <c r="E89" s="180" t="s">
        <v>55</v>
      </c>
      <c r="F89" s="180" t="s">
        <v>56</v>
      </c>
      <c r="G89" s="180" t="s">
        <v>115</v>
      </c>
      <c r="H89" s="180" t="s">
        <v>116</v>
      </c>
      <c r="I89" s="181" t="s">
        <v>117</v>
      </c>
      <c r="J89" s="182" t="s">
        <v>100</v>
      </c>
      <c r="K89" s="183" t="s">
        <v>118</v>
      </c>
      <c r="L89" s="184"/>
      <c r="M89" s="85" t="s">
        <v>21</v>
      </c>
      <c r="N89" s="86" t="s">
        <v>44</v>
      </c>
      <c r="O89" s="86" t="s">
        <v>119</v>
      </c>
      <c r="P89" s="86" t="s">
        <v>120</v>
      </c>
      <c r="Q89" s="86" t="s">
        <v>121</v>
      </c>
      <c r="R89" s="86" t="s">
        <v>122</v>
      </c>
      <c r="S89" s="86" t="s">
        <v>123</v>
      </c>
      <c r="T89" s="87" t="s">
        <v>124</v>
      </c>
    </row>
    <row r="90" s="1" customFormat="1" ht="22.8" customHeight="1">
      <c r="B90" s="36"/>
      <c r="C90" s="92" t="s">
        <v>125</v>
      </c>
      <c r="D90" s="37"/>
      <c r="E90" s="37"/>
      <c r="F90" s="37"/>
      <c r="G90" s="37"/>
      <c r="H90" s="37"/>
      <c r="I90" s="128"/>
      <c r="J90" s="185">
        <f>BK90</f>
        <v>0</v>
      </c>
      <c r="K90" s="37"/>
      <c r="L90" s="41"/>
      <c r="M90" s="88"/>
      <c r="N90" s="89"/>
      <c r="O90" s="89"/>
      <c r="P90" s="186">
        <f>P91+P147+P197</f>
        <v>0</v>
      </c>
      <c r="Q90" s="89"/>
      <c r="R90" s="186">
        <f>R91+R147+R197</f>
        <v>30.986453000000001</v>
      </c>
      <c r="S90" s="89"/>
      <c r="T90" s="187">
        <f>T91+T147+T197</f>
        <v>0.23560000000000003</v>
      </c>
      <c r="AT90" s="15" t="s">
        <v>73</v>
      </c>
      <c r="AU90" s="15" t="s">
        <v>101</v>
      </c>
      <c r="BK90" s="188">
        <f>BK91+BK147+BK197</f>
        <v>0</v>
      </c>
    </row>
    <row r="91" s="10" customFormat="1" ht="25.92" customHeight="1">
      <c r="B91" s="189"/>
      <c r="C91" s="190"/>
      <c r="D91" s="191" t="s">
        <v>73</v>
      </c>
      <c r="E91" s="192" t="s">
        <v>126</v>
      </c>
      <c r="F91" s="192" t="s">
        <v>127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P92+P123</f>
        <v>0</v>
      </c>
      <c r="Q91" s="197"/>
      <c r="R91" s="198">
        <f>R92+R123</f>
        <v>1.2197</v>
      </c>
      <c r="S91" s="197"/>
      <c r="T91" s="199">
        <f>T92+T123</f>
        <v>0</v>
      </c>
      <c r="AR91" s="200" t="s">
        <v>82</v>
      </c>
      <c r="AT91" s="201" t="s">
        <v>73</v>
      </c>
      <c r="AU91" s="201" t="s">
        <v>74</v>
      </c>
      <c r="AY91" s="200" t="s">
        <v>128</v>
      </c>
      <c r="BK91" s="202">
        <f>BK92+BK123</f>
        <v>0</v>
      </c>
    </row>
    <row r="92" s="10" customFormat="1" ht="22.8" customHeight="1">
      <c r="B92" s="189"/>
      <c r="C92" s="190"/>
      <c r="D92" s="191" t="s">
        <v>73</v>
      </c>
      <c r="E92" s="203" t="s">
        <v>82</v>
      </c>
      <c r="F92" s="203" t="s">
        <v>129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SUM(P93:P122)</f>
        <v>0</v>
      </c>
      <c r="Q92" s="197"/>
      <c r="R92" s="198">
        <f>SUM(R93:R122)</f>
        <v>1.2197</v>
      </c>
      <c r="S92" s="197"/>
      <c r="T92" s="199">
        <f>SUM(T93:T122)</f>
        <v>0</v>
      </c>
      <c r="AR92" s="200" t="s">
        <v>82</v>
      </c>
      <c r="AT92" s="201" t="s">
        <v>73</v>
      </c>
      <c r="AU92" s="201" t="s">
        <v>82</v>
      </c>
      <c r="AY92" s="200" t="s">
        <v>128</v>
      </c>
      <c r="BK92" s="202">
        <f>SUM(BK93:BK122)</f>
        <v>0</v>
      </c>
    </row>
    <row r="93" s="1" customFormat="1" ht="16.5" customHeight="1">
      <c r="B93" s="36"/>
      <c r="C93" s="205" t="s">
        <v>82</v>
      </c>
      <c r="D93" s="205" t="s">
        <v>130</v>
      </c>
      <c r="E93" s="206" t="s">
        <v>131</v>
      </c>
      <c r="F93" s="207" t="s">
        <v>132</v>
      </c>
      <c r="G93" s="208" t="s">
        <v>133</v>
      </c>
      <c r="H93" s="209">
        <v>33</v>
      </c>
      <c r="I93" s="210"/>
      <c r="J93" s="211">
        <f>ROUND(I93*H93,2)</f>
        <v>0</v>
      </c>
      <c r="K93" s="207" t="s">
        <v>134</v>
      </c>
      <c r="L93" s="41"/>
      <c r="M93" s="212" t="s">
        <v>21</v>
      </c>
      <c r="N93" s="213" t="s">
        <v>45</v>
      </c>
      <c r="O93" s="77"/>
      <c r="P93" s="214">
        <f>O93*H93</f>
        <v>0</v>
      </c>
      <c r="Q93" s="214">
        <v>0.036900000000000002</v>
      </c>
      <c r="R93" s="214">
        <f>Q93*H93</f>
        <v>1.2177</v>
      </c>
      <c r="S93" s="214">
        <v>0</v>
      </c>
      <c r="T93" s="215">
        <f>S93*H93</f>
        <v>0</v>
      </c>
      <c r="AR93" s="15" t="s">
        <v>135</v>
      </c>
      <c r="AT93" s="15" t="s">
        <v>130</v>
      </c>
      <c r="AU93" s="15" t="s">
        <v>84</v>
      </c>
      <c r="AY93" s="15" t="s">
        <v>128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5" t="s">
        <v>82</v>
      </c>
      <c r="BK93" s="216">
        <f>ROUND(I93*H93,2)</f>
        <v>0</v>
      </c>
      <c r="BL93" s="15" t="s">
        <v>135</v>
      </c>
      <c r="BM93" s="15" t="s">
        <v>136</v>
      </c>
    </row>
    <row r="94" s="1" customFormat="1">
      <c r="B94" s="36"/>
      <c r="C94" s="37"/>
      <c r="D94" s="217" t="s">
        <v>137</v>
      </c>
      <c r="E94" s="37"/>
      <c r="F94" s="218" t="s">
        <v>138</v>
      </c>
      <c r="G94" s="37"/>
      <c r="H94" s="37"/>
      <c r="I94" s="128"/>
      <c r="J94" s="37"/>
      <c r="K94" s="37"/>
      <c r="L94" s="41"/>
      <c r="M94" s="219"/>
      <c r="N94" s="77"/>
      <c r="O94" s="77"/>
      <c r="P94" s="77"/>
      <c r="Q94" s="77"/>
      <c r="R94" s="77"/>
      <c r="S94" s="77"/>
      <c r="T94" s="78"/>
      <c r="AT94" s="15" t="s">
        <v>137</v>
      </c>
      <c r="AU94" s="15" t="s">
        <v>84</v>
      </c>
    </row>
    <row r="95" s="11" customFormat="1">
      <c r="B95" s="220"/>
      <c r="C95" s="221"/>
      <c r="D95" s="217" t="s">
        <v>139</v>
      </c>
      <c r="E95" s="222" t="s">
        <v>21</v>
      </c>
      <c r="F95" s="223" t="s">
        <v>140</v>
      </c>
      <c r="G95" s="221"/>
      <c r="H95" s="224">
        <v>33</v>
      </c>
      <c r="I95" s="225"/>
      <c r="J95" s="221"/>
      <c r="K95" s="221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139</v>
      </c>
      <c r="AU95" s="230" t="s">
        <v>84</v>
      </c>
      <c r="AV95" s="11" t="s">
        <v>84</v>
      </c>
      <c r="AW95" s="11" t="s">
        <v>34</v>
      </c>
      <c r="AX95" s="11" t="s">
        <v>82</v>
      </c>
      <c r="AY95" s="230" t="s">
        <v>128</v>
      </c>
    </row>
    <row r="96" s="1" customFormat="1" ht="16.5" customHeight="1">
      <c r="B96" s="36"/>
      <c r="C96" s="205" t="s">
        <v>84</v>
      </c>
      <c r="D96" s="205" t="s">
        <v>130</v>
      </c>
      <c r="E96" s="206" t="s">
        <v>141</v>
      </c>
      <c r="F96" s="207" t="s">
        <v>142</v>
      </c>
      <c r="G96" s="208" t="s">
        <v>143</v>
      </c>
      <c r="H96" s="209">
        <v>7.9199999999999999</v>
      </c>
      <c r="I96" s="210"/>
      <c r="J96" s="211">
        <f>ROUND(I96*H96,2)</f>
        <v>0</v>
      </c>
      <c r="K96" s="207" t="s">
        <v>21</v>
      </c>
      <c r="L96" s="41"/>
      <c r="M96" s="212" t="s">
        <v>21</v>
      </c>
      <c r="N96" s="213" t="s">
        <v>45</v>
      </c>
      <c r="O96" s="77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AR96" s="15" t="s">
        <v>135</v>
      </c>
      <c r="AT96" s="15" t="s">
        <v>130</v>
      </c>
      <c r="AU96" s="15" t="s">
        <v>84</v>
      </c>
      <c r="AY96" s="15" t="s">
        <v>128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5" t="s">
        <v>82</v>
      </c>
      <c r="BK96" s="216">
        <f>ROUND(I96*H96,2)</f>
        <v>0</v>
      </c>
      <c r="BL96" s="15" t="s">
        <v>135</v>
      </c>
      <c r="BM96" s="15" t="s">
        <v>144</v>
      </c>
    </row>
    <row r="97" s="1" customFormat="1">
      <c r="B97" s="36"/>
      <c r="C97" s="37"/>
      <c r="D97" s="217" t="s">
        <v>137</v>
      </c>
      <c r="E97" s="37"/>
      <c r="F97" s="218" t="s">
        <v>145</v>
      </c>
      <c r="G97" s="37"/>
      <c r="H97" s="37"/>
      <c r="I97" s="128"/>
      <c r="J97" s="37"/>
      <c r="K97" s="37"/>
      <c r="L97" s="41"/>
      <c r="M97" s="219"/>
      <c r="N97" s="77"/>
      <c r="O97" s="77"/>
      <c r="P97" s="77"/>
      <c r="Q97" s="77"/>
      <c r="R97" s="77"/>
      <c r="S97" s="77"/>
      <c r="T97" s="78"/>
      <c r="AT97" s="15" t="s">
        <v>137</v>
      </c>
      <c r="AU97" s="15" t="s">
        <v>84</v>
      </c>
    </row>
    <row r="98" s="1" customFormat="1">
      <c r="B98" s="36"/>
      <c r="C98" s="37"/>
      <c r="D98" s="217" t="s">
        <v>146</v>
      </c>
      <c r="E98" s="37"/>
      <c r="F98" s="231" t="s">
        <v>147</v>
      </c>
      <c r="G98" s="37"/>
      <c r="H98" s="37"/>
      <c r="I98" s="128"/>
      <c r="J98" s="37"/>
      <c r="K98" s="37"/>
      <c r="L98" s="41"/>
      <c r="M98" s="219"/>
      <c r="N98" s="77"/>
      <c r="O98" s="77"/>
      <c r="P98" s="77"/>
      <c r="Q98" s="77"/>
      <c r="R98" s="77"/>
      <c r="S98" s="77"/>
      <c r="T98" s="78"/>
      <c r="AT98" s="15" t="s">
        <v>146</v>
      </c>
      <c r="AU98" s="15" t="s">
        <v>84</v>
      </c>
    </row>
    <row r="99" s="11" customFormat="1">
      <c r="B99" s="220"/>
      <c r="C99" s="221"/>
      <c r="D99" s="217" t="s">
        <v>139</v>
      </c>
      <c r="E99" s="222" t="s">
        <v>21</v>
      </c>
      <c r="F99" s="223" t="s">
        <v>148</v>
      </c>
      <c r="G99" s="221"/>
      <c r="H99" s="224">
        <v>7.9199999999999999</v>
      </c>
      <c r="I99" s="225"/>
      <c r="J99" s="221"/>
      <c r="K99" s="221"/>
      <c r="L99" s="226"/>
      <c r="M99" s="227"/>
      <c r="N99" s="228"/>
      <c r="O99" s="228"/>
      <c r="P99" s="228"/>
      <c r="Q99" s="228"/>
      <c r="R99" s="228"/>
      <c r="S99" s="228"/>
      <c r="T99" s="229"/>
      <c r="AT99" s="230" t="s">
        <v>139</v>
      </c>
      <c r="AU99" s="230" t="s">
        <v>84</v>
      </c>
      <c r="AV99" s="11" t="s">
        <v>84</v>
      </c>
      <c r="AW99" s="11" t="s">
        <v>34</v>
      </c>
      <c r="AX99" s="11" t="s">
        <v>82</v>
      </c>
      <c r="AY99" s="230" t="s">
        <v>128</v>
      </c>
    </row>
    <row r="100" s="1" customFormat="1" ht="16.5" customHeight="1">
      <c r="B100" s="36"/>
      <c r="C100" s="205" t="s">
        <v>149</v>
      </c>
      <c r="D100" s="205" t="s">
        <v>130</v>
      </c>
      <c r="E100" s="206" t="s">
        <v>150</v>
      </c>
      <c r="F100" s="207" t="s">
        <v>151</v>
      </c>
      <c r="G100" s="208" t="s">
        <v>143</v>
      </c>
      <c r="H100" s="209">
        <v>8</v>
      </c>
      <c r="I100" s="210"/>
      <c r="J100" s="211">
        <f>ROUND(I100*H100,2)</f>
        <v>0</v>
      </c>
      <c r="K100" s="207" t="s">
        <v>134</v>
      </c>
      <c r="L100" s="41"/>
      <c r="M100" s="212" t="s">
        <v>21</v>
      </c>
      <c r="N100" s="213" t="s">
        <v>45</v>
      </c>
      <c r="O100" s="77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15" t="s">
        <v>135</v>
      </c>
      <c r="AT100" s="15" t="s">
        <v>130</v>
      </c>
      <c r="AU100" s="15" t="s">
        <v>84</v>
      </c>
      <c r="AY100" s="15" t="s">
        <v>128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5" t="s">
        <v>82</v>
      </c>
      <c r="BK100" s="216">
        <f>ROUND(I100*H100,2)</f>
        <v>0</v>
      </c>
      <c r="BL100" s="15" t="s">
        <v>135</v>
      </c>
      <c r="BM100" s="15" t="s">
        <v>152</v>
      </c>
    </row>
    <row r="101" s="1" customFormat="1">
      <c r="B101" s="36"/>
      <c r="C101" s="37"/>
      <c r="D101" s="217" t="s">
        <v>137</v>
      </c>
      <c r="E101" s="37"/>
      <c r="F101" s="218" t="s">
        <v>153</v>
      </c>
      <c r="G101" s="37"/>
      <c r="H101" s="37"/>
      <c r="I101" s="128"/>
      <c r="J101" s="37"/>
      <c r="K101" s="37"/>
      <c r="L101" s="41"/>
      <c r="M101" s="219"/>
      <c r="N101" s="77"/>
      <c r="O101" s="77"/>
      <c r="P101" s="77"/>
      <c r="Q101" s="77"/>
      <c r="R101" s="77"/>
      <c r="S101" s="77"/>
      <c r="T101" s="78"/>
      <c r="AT101" s="15" t="s">
        <v>137</v>
      </c>
      <c r="AU101" s="15" t="s">
        <v>84</v>
      </c>
    </row>
    <row r="102" s="1" customFormat="1">
      <c r="B102" s="36"/>
      <c r="C102" s="37"/>
      <c r="D102" s="217" t="s">
        <v>146</v>
      </c>
      <c r="E102" s="37"/>
      <c r="F102" s="231" t="s">
        <v>154</v>
      </c>
      <c r="G102" s="37"/>
      <c r="H102" s="37"/>
      <c r="I102" s="128"/>
      <c r="J102" s="37"/>
      <c r="K102" s="37"/>
      <c r="L102" s="41"/>
      <c r="M102" s="219"/>
      <c r="N102" s="77"/>
      <c r="O102" s="77"/>
      <c r="P102" s="77"/>
      <c r="Q102" s="77"/>
      <c r="R102" s="77"/>
      <c r="S102" s="77"/>
      <c r="T102" s="78"/>
      <c r="AT102" s="15" t="s">
        <v>146</v>
      </c>
      <c r="AU102" s="15" t="s">
        <v>84</v>
      </c>
    </row>
    <row r="103" s="11" customFormat="1">
      <c r="B103" s="220"/>
      <c r="C103" s="221"/>
      <c r="D103" s="217" t="s">
        <v>139</v>
      </c>
      <c r="E103" s="222" t="s">
        <v>21</v>
      </c>
      <c r="F103" s="223" t="s">
        <v>155</v>
      </c>
      <c r="G103" s="221"/>
      <c r="H103" s="224">
        <v>8</v>
      </c>
      <c r="I103" s="225"/>
      <c r="J103" s="221"/>
      <c r="K103" s="221"/>
      <c r="L103" s="226"/>
      <c r="M103" s="227"/>
      <c r="N103" s="228"/>
      <c r="O103" s="228"/>
      <c r="P103" s="228"/>
      <c r="Q103" s="228"/>
      <c r="R103" s="228"/>
      <c r="S103" s="228"/>
      <c r="T103" s="229"/>
      <c r="AT103" s="230" t="s">
        <v>139</v>
      </c>
      <c r="AU103" s="230" t="s">
        <v>84</v>
      </c>
      <c r="AV103" s="11" t="s">
        <v>84</v>
      </c>
      <c r="AW103" s="11" t="s">
        <v>34</v>
      </c>
      <c r="AX103" s="11" t="s">
        <v>82</v>
      </c>
      <c r="AY103" s="230" t="s">
        <v>128</v>
      </c>
    </row>
    <row r="104" s="1" customFormat="1" ht="16.5" customHeight="1">
      <c r="B104" s="36"/>
      <c r="C104" s="205" t="s">
        <v>135</v>
      </c>
      <c r="D104" s="205" t="s">
        <v>130</v>
      </c>
      <c r="E104" s="206" t="s">
        <v>156</v>
      </c>
      <c r="F104" s="207" t="s">
        <v>157</v>
      </c>
      <c r="G104" s="208" t="s">
        <v>158</v>
      </c>
      <c r="H104" s="209">
        <v>40</v>
      </c>
      <c r="I104" s="210"/>
      <c r="J104" s="211">
        <f>ROUND(I104*H104,2)</f>
        <v>0</v>
      </c>
      <c r="K104" s="207" t="s">
        <v>134</v>
      </c>
      <c r="L104" s="41"/>
      <c r="M104" s="212" t="s">
        <v>21</v>
      </c>
      <c r="N104" s="213" t="s">
        <v>45</v>
      </c>
      <c r="O104" s="77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AR104" s="15" t="s">
        <v>135</v>
      </c>
      <c r="AT104" s="15" t="s">
        <v>130</v>
      </c>
      <c r="AU104" s="15" t="s">
        <v>84</v>
      </c>
      <c r="AY104" s="15" t="s">
        <v>128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5" t="s">
        <v>82</v>
      </c>
      <c r="BK104" s="216">
        <f>ROUND(I104*H104,2)</f>
        <v>0</v>
      </c>
      <c r="BL104" s="15" t="s">
        <v>135</v>
      </c>
      <c r="BM104" s="15" t="s">
        <v>159</v>
      </c>
    </row>
    <row r="105" s="1" customFormat="1">
      <c r="B105" s="36"/>
      <c r="C105" s="37"/>
      <c r="D105" s="217" t="s">
        <v>137</v>
      </c>
      <c r="E105" s="37"/>
      <c r="F105" s="218" t="s">
        <v>160</v>
      </c>
      <c r="G105" s="37"/>
      <c r="H105" s="37"/>
      <c r="I105" s="128"/>
      <c r="J105" s="37"/>
      <c r="K105" s="37"/>
      <c r="L105" s="41"/>
      <c r="M105" s="219"/>
      <c r="N105" s="77"/>
      <c r="O105" s="77"/>
      <c r="P105" s="77"/>
      <c r="Q105" s="77"/>
      <c r="R105" s="77"/>
      <c r="S105" s="77"/>
      <c r="T105" s="78"/>
      <c r="AT105" s="15" t="s">
        <v>137</v>
      </c>
      <c r="AU105" s="15" t="s">
        <v>84</v>
      </c>
    </row>
    <row r="106" s="11" customFormat="1">
      <c r="B106" s="220"/>
      <c r="C106" s="221"/>
      <c r="D106" s="217" t="s">
        <v>139</v>
      </c>
      <c r="E106" s="222" t="s">
        <v>21</v>
      </c>
      <c r="F106" s="223" t="s">
        <v>161</v>
      </c>
      <c r="G106" s="221"/>
      <c r="H106" s="224">
        <v>40</v>
      </c>
      <c r="I106" s="225"/>
      <c r="J106" s="221"/>
      <c r="K106" s="221"/>
      <c r="L106" s="226"/>
      <c r="M106" s="227"/>
      <c r="N106" s="228"/>
      <c r="O106" s="228"/>
      <c r="P106" s="228"/>
      <c r="Q106" s="228"/>
      <c r="R106" s="228"/>
      <c r="S106" s="228"/>
      <c r="T106" s="229"/>
      <c r="AT106" s="230" t="s">
        <v>139</v>
      </c>
      <c r="AU106" s="230" t="s">
        <v>84</v>
      </c>
      <c r="AV106" s="11" t="s">
        <v>84</v>
      </c>
      <c r="AW106" s="11" t="s">
        <v>34</v>
      </c>
      <c r="AX106" s="11" t="s">
        <v>82</v>
      </c>
      <c r="AY106" s="230" t="s">
        <v>128</v>
      </c>
    </row>
    <row r="107" s="1" customFormat="1" ht="16.5" customHeight="1">
      <c r="B107" s="36"/>
      <c r="C107" s="232" t="s">
        <v>162</v>
      </c>
      <c r="D107" s="232" t="s">
        <v>163</v>
      </c>
      <c r="E107" s="233" t="s">
        <v>164</v>
      </c>
      <c r="F107" s="234" t="s">
        <v>165</v>
      </c>
      <c r="G107" s="235" t="s">
        <v>166</v>
      </c>
      <c r="H107" s="236">
        <v>2</v>
      </c>
      <c r="I107" s="237"/>
      <c r="J107" s="238">
        <f>ROUND(I107*H107,2)</f>
        <v>0</v>
      </c>
      <c r="K107" s="234" t="s">
        <v>134</v>
      </c>
      <c r="L107" s="239"/>
      <c r="M107" s="240" t="s">
        <v>21</v>
      </c>
      <c r="N107" s="241" t="s">
        <v>45</v>
      </c>
      <c r="O107" s="77"/>
      <c r="P107" s="214">
        <f>O107*H107</f>
        <v>0</v>
      </c>
      <c r="Q107" s="214">
        <v>0.001</v>
      </c>
      <c r="R107" s="214">
        <f>Q107*H107</f>
        <v>0.002</v>
      </c>
      <c r="S107" s="214">
        <v>0</v>
      </c>
      <c r="T107" s="215">
        <f>S107*H107</f>
        <v>0</v>
      </c>
      <c r="AR107" s="15" t="s">
        <v>167</v>
      </c>
      <c r="AT107" s="15" t="s">
        <v>163</v>
      </c>
      <c r="AU107" s="15" t="s">
        <v>84</v>
      </c>
      <c r="AY107" s="15" t="s">
        <v>128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5" t="s">
        <v>82</v>
      </c>
      <c r="BK107" s="216">
        <f>ROUND(I107*H107,2)</f>
        <v>0</v>
      </c>
      <c r="BL107" s="15" t="s">
        <v>135</v>
      </c>
      <c r="BM107" s="15" t="s">
        <v>168</v>
      </c>
    </row>
    <row r="108" s="1" customFormat="1">
      <c r="B108" s="36"/>
      <c r="C108" s="37"/>
      <c r="D108" s="217" t="s">
        <v>137</v>
      </c>
      <c r="E108" s="37"/>
      <c r="F108" s="218" t="s">
        <v>169</v>
      </c>
      <c r="G108" s="37"/>
      <c r="H108" s="37"/>
      <c r="I108" s="128"/>
      <c r="J108" s="37"/>
      <c r="K108" s="37"/>
      <c r="L108" s="41"/>
      <c r="M108" s="219"/>
      <c r="N108" s="77"/>
      <c r="O108" s="77"/>
      <c r="P108" s="77"/>
      <c r="Q108" s="77"/>
      <c r="R108" s="77"/>
      <c r="S108" s="77"/>
      <c r="T108" s="78"/>
      <c r="AT108" s="15" t="s">
        <v>137</v>
      </c>
      <c r="AU108" s="15" t="s">
        <v>84</v>
      </c>
    </row>
    <row r="109" s="11" customFormat="1">
      <c r="B109" s="220"/>
      <c r="C109" s="221"/>
      <c r="D109" s="217" t="s">
        <v>139</v>
      </c>
      <c r="E109" s="222" t="s">
        <v>21</v>
      </c>
      <c r="F109" s="223" t="s">
        <v>170</v>
      </c>
      <c r="G109" s="221"/>
      <c r="H109" s="224">
        <v>2</v>
      </c>
      <c r="I109" s="225"/>
      <c r="J109" s="221"/>
      <c r="K109" s="221"/>
      <c r="L109" s="226"/>
      <c r="M109" s="227"/>
      <c r="N109" s="228"/>
      <c r="O109" s="228"/>
      <c r="P109" s="228"/>
      <c r="Q109" s="228"/>
      <c r="R109" s="228"/>
      <c r="S109" s="228"/>
      <c r="T109" s="229"/>
      <c r="AT109" s="230" t="s">
        <v>139</v>
      </c>
      <c r="AU109" s="230" t="s">
        <v>84</v>
      </c>
      <c r="AV109" s="11" t="s">
        <v>84</v>
      </c>
      <c r="AW109" s="11" t="s">
        <v>34</v>
      </c>
      <c r="AX109" s="11" t="s">
        <v>74</v>
      </c>
      <c r="AY109" s="230" t="s">
        <v>128</v>
      </c>
    </row>
    <row r="110" s="1" customFormat="1" ht="16.5" customHeight="1">
      <c r="B110" s="36"/>
      <c r="C110" s="205" t="s">
        <v>171</v>
      </c>
      <c r="D110" s="205" t="s">
        <v>130</v>
      </c>
      <c r="E110" s="206" t="s">
        <v>172</v>
      </c>
      <c r="F110" s="207" t="s">
        <v>173</v>
      </c>
      <c r="G110" s="208" t="s">
        <v>158</v>
      </c>
      <c r="H110" s="209">
        <v>40</v>
      </c>
      <c r="I110" s="210"/>
      <c r="J110" s="211">
        <f>ROUND(I110*H110,2)</f>
        <v>0</v>
      </c>
      <c r="K110" s="207" t="s">
        <v>134</v>
      </c>
      <c r="L110" s="41"/>
      <c r="M110" s="212" t="s">
        <v>21</v>
      </c>
      <c r="N110" s="213" t="s">
        <v>45</v>
      </c>
      <c r="O110" s="77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AR110" s="15" t="s">
        <v>135</v>
      </c>
      <c r="AT110" s="15" t="s">
        <v>130</v>
      </c>
      <c r="AU110" s="15" t="s">
        <v>84</v>
      </c>
      <c r="AY110" s="15" t="s">
        <v>128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5" t="s">
        <v>82</v>
      </c>
      <c r="BK110" s="216">
        <f>ROUND(I110*H110,2)</f>
        <v>0</v>
      </c>
      <c r="BL110" s="15" t="s">
        <v>135</v>
      </c>
      <c r="BM110" s="15" t="s">
        <v>174</v>
      </c>
    </row>
    <row r="111" s="1" customFormat="1">
      <c r="B111" s="36"/>
      <c r="C111" s="37"/>
      <c r="D111" s="217" t="s">
        <v>137</v>
      </c>
      <c r="E111" s="37"/>
      <c r="F111" s="218" t="s">
        <v>175</v>
      </c>
      <c r="G111" s="37"/>
      <c r="H111" s="37"/>
      <c r="I111" s="128"/>
      <c r="J111" s="37"/>
      <c r="K111" s="37"/>
      <c r="L111" s="41"/>
      <c r="M111" s="219"/>
      <c r="N111" s="77"/>
      <c r="O111" s="77"/>
      <c r="P111" s="77"/>
      <c r="Q111" s="77"/>
      <c r="R111" s="77"/>
      <c r="S111" s="77"/>
      <c r="T111" s="78"/>
      <c r="AT111" s="15" t="s">
        <v>137</v>
      </c>
      <c r="AU111" s="15" t="s">
        <v>84</v>
      </c>
    </row>
    <row r="112" s="11" customFormat="1">
      <c r="B112" s="220"/>
      <c r="C112" s="221"/>
      <c r="D112" s="217" t="s">
        <v>139</v>
      </c>
      <c r="E112" s="222" t="s">
        <v>21</v>
      </c>
      <c r="F112" s="223" t="s">
        <v>176</v>
      </c>
      <c r="G112" s="221"/>
      <c r="H112" s="224">
        <v>40</v>
      </c>
      <c r="I112" s="225"/>
      <c r="J112" s="221"/>
      <c r="K112" s="221"/>
      <c r="L112" s="226"/>
      <c r="M112" s="227"/>
      <c r="N112" s="228"/>
      <c r="O112" s="228"/>
      <c r="P112" s="228"/>
      <c r="Q112" s="228"/>
      <c r="R112" s="228"/>
      <c r="S112" s="228"/>
      <c r="T112" s="229"/>
      <c r="AT112" s="230" t="s">
        <v>139</v>
      </c>
      <c r="AU112" s="230" t="s">
        <v>84</v>
      </c>
      <c r="AV112" s="11" t="s">
        <v>84</v>
      </c>
      <c r="AW112" s="11" t="s">
        <v>34</v>
      </c>
      <c r="AX112" s="11" t="s">
        <v>82</v>
      </c>
      <c r="AY112" s="230" t="s">
        <v>128</v>
      </c>
    </row>
    <row r="113" s="1" customFormat="1" ht="16.5" customHeight="1">
      <c r="B113" s="36"/>
      <c r="C113" s="205" t="s">
        <v>177</v>
      </c>
      <c r="D113" s="205" t="s">
        <v>130</v>
      </c>
      <c r="E113" s="206" t="s">
        <v>178</v>
      </c>
      <c r="F113" s="207" t="s">
        <v>179</v>
      </c>
      <c r="G113" s="208" t="s">
        <v>143</v>
      </c>
      <c r="H113" s="209">
        <v>15.039999999999999</v>
      </c>
      <c r="I113" s="210"/>
      <c r="J113" s="211">
        <f>ROUND(I113*H113,2)</f>
        <v>0</v>
      </c>
      <c r="K113" s="207" t="s">
        <v>134</v>
      </c>
      <c r="L113" s="41"/>
      <c r="M113" s="212" t="s">
        <v>21</v>
      </c>
      <c r="N113" s="213" t="s">
        <v>45</v>
      </c>
      <c r="O113" s="77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AR113" s="15" t="s">
        <v>180</v>
      </c>
      <c r="AT113" s="15" t="s">
        <v>130</v>
      </c>
      <c r="AU113" s="15" t="s">
        <v>84</v>
      </c>
      <c r="AY113" s="15" t="s">
        <v>128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5" t="s">
        <v>82</v>
      </c>
      <c r="BK113" s="216">
        <f>ROUND(I113*H113,2)</f>
        <v>0</v>
      </c>
      <c r="BL113" s="15" t="s">
        <v>180</v>
      </c>
      <c r="BM113" s="15" t="s">
        <v>181</v>
      </c>
    </row>
    <row r="114" s="1" customFormat="1">
      <c r="B114" s="36"/>
      <c r="C114" s="37"/>
      <c r="D114" s="217" t="s">
        <v>137</v>
      </c>
      <c r="E114" s="37"/>
      <c r="F114" s="218" t="s">
        <v>182</v>
      </c>
      <c r="G114" s="37"/>
      <c r="H114" s="37"/>
      <c r="I114" s="128"/>
      <c r="J114" s="37"/>
      <c r="K114" s="37"/>
      <c r="L114" s="41"/>
      <c r="M114" s="219"/>
      <c r="N114" s="77"/>
      <c r="O114" s="77"/>
      <c r="P114" s="77"/>
      <c r="Q114" s="77"/>
      <c r="R114" s="77"/>
      <c r="S114" s="77"/>
      <c r="T114" s="78"/>
      <c r="AT114" s="15" t="s">
        <v>137</v>
      </c>
      <c r="AU114" s="15" t="s">
        <v>84</v>
      </c>
    </row>
    <row r="115" s="11" customFormat="1">
      <c r="B115" s="220"/>
      <c r="C115" s="221"/>
      <c r="D115" s="217" t="s">
        <v>139</v>
      </c>
      <c r="E115" s="222" t="s">
        <v>21</v>
      </c>
      <c r="F115" s="223" t="s">
        <v>135</v>
      </c>
      <c r="G115" s="221"/>
      <c r="H115" s="224">
        <v>4</v>
      </c>
      <c r="I115" s="225"/>
      <c r="J115" s="221"/>
      <c r="K115" s="221"/>
      <c r="L115" s="226"/>
      <c r="M115" s="227"/>
      <c r="N115" s="228"/>
      <c r="O115" s="228"/>
      <c r="P115" s="228"/>
      <c r="Q115" s="228"/>
      <c r="R115" s="228"/>
      <c r="S115" s="228"/>
      <c r="T115" s="229"/>
      <c r="AT115" s="230" t="s">
        <v>139</v>
      </c>
      <c r="AU115" s="230" t="s">
        <v>84</v>
      </c>
      <c r="AV115" s="11" t="s">
        <v>84</v>
      </c>
      <c r="AW115" s="11" t="s">
        <v>34</v>
      </c>
      <c r="AX115" s="11" t="s">
        <v>74</v>
      </c>
      <c r="AY115" s="230" t="s">
        <v>128</v>
      </c>
    </row>
    <row r="116" s="11" customFormat="1">
      <c r="B116" s="220"/>
      <c r="C116" s="221"/>
      <c r="D116" s="217" t="s">
        <v>139</v>
      </c>
      <c r="E116" s="222" t="s">
        <v>21</v>
      </c>
      <c r="F116" s="223" t="s">
        <v>183</v>
      </c>
      <c r="G116" s="221"/>
      <c r="H116" s="224">
        <v>11.039999999999999</v>
      </c>
      <c r="I116" s="225"/>
      <c r="J116" s="221"/>
      <c r="K116" s="221"/>
      <c r="L116" s="226"/>
      <c r="M116" s="227"/>
      <c r="N116" s="228"/>
      <c r="O116" s="228"/>
      <c r="P116" s="228"/>
      <c r="Q116" s="228"/>
      <c r="R116" s="228"/>
      <c r="S116" s="228"/>
      <c r="T116" s="229"/>
      <c r="AT116" s="230" t="s">
        <v>139</v>
      </c>
      <c r="AU116" s="230" t="s">
        <v>84</v>
      </c>
      <c r="AV116" s="11" t="s">
        <v>84</v>
      </c>
      <c r="AW116" s="11" t="s">
        <v>34</v>
      </c>
      <c r="AX116" s="11" t="s">
        <v>74</v>
      </c>
      <c r="AY116" s="230" t="s">
        <v>128</v>
      </c>
    </row>
    <row r="117" s="1" customFormat="1" ht="16.5" customHeight="1">
      <c r="B117" s="36"/>
      <c r="C117" s="205" t="s">
        <v>167</v>
      </c>
      <c r="D117" s="205" t="s">
        <v>130</v>
      </c>
      <c r="E117" s="206" t="s">
        <v>184</v>
      </c>
      <c r="F117" s="207" t="s">
        <v>185</v>
      </c>
      <c r="G117" s="208" t="s">
        <v>143</v>
      </c>
      <c r="H117" s="209">
        <v>255.68000000000001</v>
      </c>
      <c r="I117" s="210"/>
      <c r="J117" s="211">
        <f>ROUND(I117*H117,2)</f>
        <v>0</v>
      </c>
      <c r="K117" s="207" t="s">
        <v>134</v>
      </c>
      <c r="L117" s="41"/>
      <c r="M117" s="212" t="s">
        <v>21</v>
      </c>
      <c r="N117" s="213" t="s">
        <v>45</v>
      </c>
      <c r="O117" s="77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AR117" s="15" t="s">
        <v>180</v>
      </c>
      <c r="AT117" s="15" t="s">
        <v>130</v>
      </c>
      <c r="AU117" s="15" t="s">
        <v>84</v>
      </c>
      <c r="AY117" s="15" t="s">
        <v>128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5" t="s">
        <v>82</v>
      </c>
      <c r="BK117" s="216">
        <f>ROUND(I117*H117,2)</f>
        <v>0</v>
      </c>
      <c r="BL117" s="15" t="s">
        <v>180</v>
      </c>
      <c r="BM117" s="15" t="s">
        <v>186</v>
      </c>
    </row>
    <row r="118" s="1" customFormat="1">
      <c r="B118" s="36"/>
      <c r="C118" s="37"/>
      <c r="D118" s="217" t="s">
        <v>137</v>
      </c>
      <c r="E118" s="37"/>
      <c r="F118" s="218" t="s">
        <v>187</v>
      </c>
      <c r="G118" s="37"/>
      <c r="H118" s="37"/>
      <c r="I118" s="128"/>
      <c r="J118" s="37"/>
      <c r="K118" s="37"/>
      <c r="L118" s="41"/>
      <c r="M118" s="219"/>
      <c r="N118" s="77"/>
      <c r="O118" s="77"/>
      <c r="P118" s="77"/>
      <c r="Q118" s="77"/>
      <c r="R118" s="77"/>
      <c r="S118" s="77"/>
      <c r="T118" s="78"/>
      <c r="AT118" s="15" t="s">
        <v>137</v>
      </c>
      <c r="AU118" s="15" t="s">
        <v>84</v>
      </c>
    </row>
    <row r="119" s="11" customFormat="1">
      <c r="B119" s="220"/>
      <c r="C119" s="221"/>
      <c r="D119" s="217" t="s">
        <v>139</v>
      </c>
      <c r="E119" s="222" t="s">
        <v>21</v>
      </c>
      <c r="F119" s="223" t="s">
        <v>188</v>
      </c>
      <c r="G119" s="221"/>
      <c r="H119" s="224">
        <v>255.68000000000001</v>
      </c>
      <c r="I119" s="225"/>
      <c r="J119" s="221"/>
      <c r="K119" s="221"/>
      <c r="L119" s="226"/>
      <c r="M119" s="227"/>
      <c r="N119" s="228"/>
      <c r="O119" s="228"/>
      <c r="P119" s="228"/>
      <c r="Q119" s="228"/>
      <c r="R119" s="228"/>
      <c r="S119" s="228"/>
      <c r="T119" s="229"/>
      <c r="AT119" s="230" t="s">
        <v>139</v>
      </c>
      <c r="AU119" s="230" t="s">
        <v>84</v>
      </c>
      <c r="AV119" s="11" t="s">
        <v>84</v>
      </c>
      <c r="AW119" s="11" t="s">
        <v>34</v>
      </c>
      <c r="AX119" s="11" t="s">
        <v>82</v>
      </c>
      <c r="AY119" s="230" t="s">
        <v>128</v>
      </c>
    </row>
    <row r="120" s="1" customFormat="1" ht="16.5" customHeight="1">
      <c r="B120" s="36"/>
      <c r="C120" s="205" t="s">
        <v>189</v>
      </c>
      <c r="D120" s="205" t="s">
        <v>130</v>
      </c>
      <c r="E120" s="206" t="s">
        <v>190</v>
      </c>
      <c r="F120" s="207" t="s">
        <v>191</v>
      </c>
      <c r="G120" s="208" t="s">
        <v>192</v>
      </c>
      <c r="H120" s="209">
        <v>27.071999999999999</v>
      </c>
      <c r="I120" s="210"/>
      <c r="J120" s="211">
        <f>ROUND(I120*H120,2)</f>
        <v>0</v>
      </c>
      <c r="K120" s="207" t="s">
        <v>134</v>
      </c>
      <c r="L120" s="41"/>
      <c r="M120" s="212" t="s">
        <v>21</v>
      </c>
      <c r="N120" s="213" t="s">
        <v>45</v>
      </c>
      <c r="O120" s="77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AR120" s="15" t="s">
        <v>135</v>
      </c>
      <c r="AT120" s="15" t="s">
        <v>130</v>
      </c>
      <c r="AU120" s="15" t="s">
        <v>84</v>
      </c>
      <c r="AY120" s="15" t="s">
        <v>128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5" t="s">
        <v>82</v>
      </c>
      <c r="BK120" s="216">
        <f>ROUND(I120*H120,2)</f>
        <v>0</v>
      </c>
      <c r="BL120" s="15" t="s">
        <v>135</v>
      </c>
      <c r="BM120" s="15" t="s">
        <v>193</v>
      </c>
    </row>
    <row r="121" s="1" customFormat="1">
      <c r="B121" s="36"/>
      <c r="C121" s="37"/>
      <c r="D121" s="217" t="s">
        <v>137</v>
      </c>
      <c r="E121" s="37"/>
      <c r="F121" s="218" t="s">
        <v>194</v>
      </c>
      <c r="G121" s="37"/>
      <c r="H121" s="37"/>
      <c r="I121" s="128"/>
      <c r="J121" s="37"/>
      <c r="K121" s="37"/>
      <c r="L121" s="41"/>
      <c r="M121" s="219"/>
      <c r="N121" s="77"/>
      <c r="O121" s="77"/>
      <c r="P121" s="77"/>
      <c r="Q121" s="77"/>
      <c r="R121" s="77"/>
      <c r="S121" s="77"/>
      <c r="T121" s="78"/>
      <c r="AT121" s="15" t="s">
        <v>137</v>
      </c>
      <c r="AU121" s="15" t="s">
        <v>84</v>
      </c>
    </row>
    <row r="122" s="11" customFormat="1">
      <c r="B122" s="220"/>
      <c r="C122" s="221"/>
      <c r="D122" s="217" t="s">
        <v>139</v>
      </c>
      <c r="E122" s="222" t="s">
        <v>21</v>
      </c>
      <c r="F122" s="223" t="s">
        <v>195</v>
      </c>
      <c r="G122" s="221"/>
      <c r="H122" s="224">
        <v>27.071999999999999</v>
      </c>
      <c r="I122" s="225"/>
      <c r="J122" s="221"/>
      <c r="K122" s="221"/>
      <c r="L122" s="226"/>
      <c r="M122" s="227"/>
      <c r="N122" s="228"/>
      <c r="O122" s="228"/>
      <c r="P122" s="228"/>
      <c r="Q122" s="228"/>
      <c r="R122" s="228"/>
      <c r="S122" s="228"/>
      <c r="T122" s="229"/>
      <c r="AT122" s="230" t="s">
        <v>139</v>
      </c>
      <c r="AU122" s="230" t="s">
        <v>84</v>
      </c>
      <c r="AV122" s="11" t="s">
        <v>84</v>
      </c>
      <c r="AW122" s="11" t="s">
        <v>34</v>
      </c>
      <c r="AX122" s="11" t="s">
        <v>82</v>
      </c>
      <c r="AY122" s="230" t="s">
        <v>128</v>
      </c>
    </row>
    <row r="123" s="10" customFormat="1" ht="22.8" customHeight="1">
      <c r="B123" s="189"/>
      <c r="C123" s="190"/>
      <c r="D123" s="191" t="s">
        <v>73</v>
      </c>
      <c r="E123" s="203" t="s">
        <v>196</v>
      </c>
      <c r="F123" s="203" t="s">
        <v>197</v>
      </c>
      <c r="G123" s="190"/>
      <c r="H123" s="190"/>
      <c r="I123" s="193"/>
      <c r="J123" s="204">
        <f>BK123</f>
        <v>0</v>
      </c>
      <c r="K123" s="190"/>
      <c r="L123" s="195"/>
      <c r="M123" s="196"/>
      <c r="N123" s="197"/>
      <c r="O123" s="197"/>
      <c r="P123" s="198">
        <f>SUM(P124:P146)</f>
        <v>0</v>
      </c>
      <c r="Q123" s="197"/>
      <c r="R123" s="198">
        <f>SUM(R124:R146)</f>
        <v>0</v>
      </c>
      <c r="S123" s="197"/>
      <c r="T123" s="199">
        <f>SUM(T124:T146)</f>
        <v>0</v>
      </c>
      <c r="AR123" s="200" t="s">
        <v>82</v>
      </c>
      <c r="AT123" s="201" t="s">
        <v>73</v>
      </c>
      <c r="AU123" s="201" t="s">
        <v>82</v>
      </c>
      <c r="AY123" s="200" t="s">
        <v>128</v>
      </c>
      <c r="BK123" s="202">
        <f>SUM(BK124:BK146)</f>
        <v>0</v>
      </c>
    </row>
    <row r="124" s="1" customFormat="1" ht="16.5" customHeight="1">
      <c r="B124" s="36"/>
      <c r="C124" s="205" t="s">
        <v>198</v>
      </c>
      <c r="D124" s="205" t="s">
        <v>130</v>
      </c>
      <c r="E124" s="206" t="s">
        <v>199</v>
      </c>
      <c r="F124" s="207" t="s">
        <v>200</v>
      </c>
      <c r="G124" s="208" t="s">
        <v>201</v>
      </c>
      <c r="H124" s="209">
        <v>12</v>
      </c>
      <c r="I124" s="210"/>
      <c r="J124" s="211">
        <f>ROUND(I124*H124,2)</f>
        <v>0</v>
      </c>
      <c r="K124" s="207" t="s">
        <v>21</v>
      </c>
      <c r="L124" s="41"/>
      <c r="M124" s="212" t="s">
        <v>21</v>
      </c>
      <c r="N124" s="213" t="s">
        <v>45</v>
      </c>
      <c r="O124" s="77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AR124" s="15" t="s">
        <v>135</v>
      </c>
      <c r="AT124" s="15" t="s">
        <v>130</v>
      </c>
      <c r="AU124" s="15" t="s">
        <v>84</v>
      </c>
      <c r="AY124" s="15" t="s">
        <v>128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5" t="s">
        <v>82</v>
      </c>
      <c r="BK124" s="216">
        <f>ROUND(I124*H124,2)</f>
        <v>0</v>
      </c>
      <c r="BL124" s="15" t="s">
        <v>135</v>
      </c>
      <c r="BM124" s="15" t="s">
        <v>202</v>
      </c>
    </row>
    <row r="125" s="1" customFormat="1">
      <c r="B125" s="36"/>
      <c r="C125" s="37"/>
      <c r="D125" s="217" t="s">
        <v>137</v>
      </c>
      <c r="E125" s="37"/>
      <c r="F125" s="218" t="s">
        <v>203</v>
      </c>
      <c r="G125" s="37"/>
      <c r="H125" s="37"/>
      <c r="I125" s="128"/>
      <c r="J125" s="37"/>
      <c r="K125" s="37"/>
      <c r="L125" s="41"/>
      <c r="M125" s="219"/>
      <c r="N125" s="77"/>
      <c r="O125" s="77"/>
      <c r="P125" s="77"/>
      <c r="Q125" s="77"/>
      <c r="R125" s="77"/>
      <c r="S125" s="77"/>
      <c r="T125" s="78"/>
      <c r="AT125" s="15" t="s">
        <v>137</v>
      </c>
      <c r="AU125" s="15" t="s">
        <v>84</v>
      </c>
    </row>
    <row r="126" s="1" customFormat="1" ht="16.5" customHeight="1">
      <c r="B126" s="36"/>
      <c r="C126" s="205" t="s">
        <v>204</v>
      </c>
      <c r="D126" s="205" t="s">
        <v>130</v>
      </c>
      <c r="E126" s="206" t="s">
        <v>205</v>
      </c>
      <c r="F126" s="207" t="s">
        <v>206</v>
      </c>
      <c r="G126" s="208" t="s">
        <v>201</v>
      </c>
      <c r="H126" s="209">
        <v>12</v>
      </c>
      <c r="I126" s="210"/>
      <c r="J126" s="211">
        <f>ROUND(I126*H126,2)</f>
        <v>0</v>
      </c>
      <c r="K126" s="207" t="s">
        <v>21</v>
      </c>
      <c r="L126" s="41"/>
      <c r="M126" s="212" t="s">
        <v>21</v>
      </c>
      <c r="N126" s="213" t="s">
        <v>45</v>
      </c>
      <c r="O126" s="77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AR126" s="15" t="s">
        <v>135</v>
      </c>
      <c r="AT126" s="15" t="s">
        <v>130</v>
      </c>
      <c r="AU126" s="15" t="s">
        <v>84</v>
      </c>
      <c r="AY126" s="15" t="s">
        <v>128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5" t="s">
        <v>82</v>
      </c>
      <c r="BK126" s="216">
        <f>ROUND(I126*H126,2)</f>
        <v>0</v>
      </c>
      <c r="BL126" s="15" t="s">
        <v>135</v>
      </c>
      <c r="BM126" s="15" t="s">
        <v>207</v>
      </c>
    </row>
    <row r="127" s="1" customFormat="1">
      <c r="B127" s="36"/>
      <c r="C127" s="37"/>
      <c r="D127" s="217" t="s">
        <v>137</v>
      </c>
      <c r="E127" s="37"/>
      <c r="F127" s="218" t="s">
        <v>208</v>
      </c>
      <c r="G127" s="37"/>
      <c r="H127" s="37"/>
      <c r="I127" s="128"/>
      <c r="J127" s="37"/>
      <c r="K127" s="37"/>
      <c r="L127" s="41"/>
      <c r="M127" s="219"/>
      <c r="N127" s="77"/>
      <c r="O127" s="77"/>
      <c r="P127" s="77"/>
      <c r="Q127" s="77"/>
      <c r="R127" s="77"/>
      <c r="S127" s="77"/>
      <c r="T127" s="78"/>
      <c r="AT127" s="15" t="s">
        <v>137</v>
      </c>
      <c r="AU127" s="15" t="s">
        <v>84</v>
      </c>
    </row>
    <row r="128" s="1" customFormat="1" ht="16.5" customHeight="1">
      <c r="B128" s="36"/>
      <c r="C128" s="205" t="s">
        <v>209</v>
      </c>
      <c r="D128" s="205" t="s">
        <v>130</v>
      </c>
      <c r="E128" s="206" t="s">
        <v>210</v>
      </c>
      <c r="F128" s="207" t="s">
        <v>211</v>
      </c>
      <c r="G128" s="208" t="s">
        <v>192</v>
      </c>
      <c r="H128" s="209">
        <v>4.1660000000000004</v>
      </c>
      <c r="I128" s="210"/>
      <c r="J128" s="211">
        <f>ROUND(I128*H128,2)</f>
        <v>0</v>
      </c>
      <c r="K128" s="207" t="s">
        <v>134</v>
      </c>
      <c r="L128" s="41"/>
      <c r="M128" s="212" t="s">
        <v>21</v>
      </c>
      <c r="N128" s="213" t="s">
        <v>45</v>
      </c>
      <c r="O128" s="77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AR128" s="15" t="s">
        <v>180</v>
      </c>
      <c r="AT128" s="15" t="s">
        <v>130</v>
      </c>
      <c r="AU128" s="15" t="s">
        <v>84</v>
      </c>
      <c r="AY128" s="15" t="s">
        <v>128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5" t="s">
        <v>82</v>
      </c>
      <c r="BK128" s="216">
        <f>ROUND(I128*H128,2)</f>
        <v>0</v>
      </c>
      <c r="BL128" s="15" t="s">
        <v>180</v>
      </c>
      <c r="BM128" s="15" t="s">
        <v>212</v>
      </c>
    </row>
    <row r="129" s="1" customFormat="1">
      <c r="B129" s="36"/>
      <c r="C129" s="37"/>
      <c r="D129" s="217" t="s">
        <v>137</v>
      </c>
      <c r="E129" s="37"/>
      <c r="F129" s="218" t="s">
        <v>213</v>
      </c>
      <c r="G129" s="37"/>
      <c r="H129" s="37"/>
      <c r="I129" s="128"/>
      <c r="J129" s="37"/>
      <c r="K129" s="37"/>
      <c r="L129" s="41"/>
      <c r="M129" s="219"/>
      <c r="N129" s="77"/>
      <c r="O129" s="77"/>
      <c r="P129" s="77"/>
      <c r="Q129" s="77"/>
      <c r="R129" s="77"/>
      <c r="S129" s="77"/>
      <c r="T129" s="78"/>
      <c r="AT129" s="15" t="s">
        <v>137</v>
      </c>
      <c r="AU129" s="15" t="s">
        <v>84</v>
      </c>
    </row>
    <row r="130" s="11" customFormat="1">
      <c r="B130" s="220"/>
      <c r="C130" s="221"/>
      <c r="D130" s="217" t="s">
        <v>139</v>
      </c>
      <c r="E130" s="222" t="s">
        <v>21</v>
      </c>
      <c r="F130" s="223" t="s">
        <v>214</v>
      </c>
      <c r="G130" s="221"/>
      <c r="H130" s="224">
        <v>4</v>
      </c>
      <c r="I130" s="225"/>
      <c r="J130" s="221"/>
      <c r="K130" s="221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139</v>
      </c>
      <c r="AU130" s="230" t="s">
        <v>84</v>
      </c>
      <c r="AV130" s="11" t="s">
        <v>84</v>
      </c>
      <c r="AW130" s="11" t="s">
        <v>34</v>
      </c>
      <c r="AX130" s="11" t="s">
        <v>74</v>
      </c>
      <c r="AY130" s="230" t="s">
        <v>128</v>
      </c>
    </row>
    <row r="131" s="12" customFormat="1">
      <c r="B131" s="242"/>
      <c r="C131" s="243"/>
      <c r="D131" s="217" t="s">
        <v>139</v>
      </c>
      <c r="E131" s="244" t="s">
        <v>21</v>
      </c>
      <c r="F131" s="245" t="s">
        <v>215</v>
      </c>
      <c r="G131" s="243"/>
      <c r="H131" s="244" t="s">
        <v>21</v>
      </c>
      <c r="I131" s="246"/>
      <c r="J131" s="243"/>
      <c r="K131" s="243"/>
      <c r="L131" s="247"/>
      <c r="M131" s="248"/>
      <c r="N131" s="249"/>
      <c r="O131" s="249"/>
      <c r="P131" s="249"/>
      <c r="Q131" s="249"/>
      <c r="R131" s="249"/>
      <c r="S131" s="249"/>
      <c r="T131" s="250"/>
      <c r="AT131" s="251" t="s">
        <v>139</v>
      </c>
      <c r="AU131" s="251" t="s">
        <v>84</v>
      </c>
      <c r="AV131" s="12" t="s">
        <v>82</v>
      </c>
      <c r="AW131" s="12" t="s">
        <v>34</v>
      </c>
      <c r="AX131" s="12" t="s">
        <v>74</v>
      </c>
      <c r="AY131" s="251" t="s">
        <v>128</v>
      </c>
    </row>
    <row r="132" s="11" customFormat="1">
      <c r="B132" s="220"/>
      <c r="C132" s="221"/>
      <c r="D132" s="217" t="s">
        <v>139</v>
      </c>
      <c r="E132" s="222" t="s">
        <v>21</v>
      </c>
      <c r="F132" s="223" t="s">
        <v>216</v>
      </c>
      <c r="G132" s="221"/>
      <c r="H132" s="224">
        <v>0.074999999999999997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139</v>
      </c>
      <c r="AU132" s="230" t="s">
        <v>84</v>
      </c>
      <c r="AV132" s="11" t="s">
        <v>84</v>
      </c>
      <c r="AW132" s="11" t="s">
        <v>34</v>
      </c>
      <c r="AX132" s="11" t="s">
        <v>74</v>
      </c>
      <c r="AY132" s="230" t="s">
        <v>128</v>
      </c>
    </row>
    <row r="133" s="11" customFormat="1">
      <c r="B133" s="220"/>
      <c r="C133" s="221"/>
      <c r="D133" s="217" t="s">
        <v>139</v>
      </c>
      <c r="E133" s="222" t="s">
        <v>21</v>
      </c>
      <c r="F133" s="223" t="s">
        <v>217</v>
      </c>
      <c r="G133" s="221"/>
      <c r="H133" s="224">
        <v>0.090999999999999998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139</v>
      </c>
      <c r="AU133" s="230" t="s">
        <v>84</v>
      </c>
      <c r="AV133" s="11" t="s">
        <v>84</v>
      </c>
      <c r="AW133" s="11" t="s">
        <v>34</v>
      </c>
      <c r="AX133" s="11" t="s">
        <v>74</v>
      </c>
      <c r="AY133" s="230" t="s">
        <v>128</v>
      </c>
    </row>
    <row r="134" s="1" customFormat="1" ht="16.5" customHeight="1">
      <c r="B134" s="36"/>
      <c r="C134" s="205" t="s">
        <v>218</v>
      </c>
      <c r="D134" s="205" t="s">
        <v>130</v>
      </c>
      <c r="E134" s="206" t="s">
        <v>219</v>
      </c>
      <c r="F134" s="207" t="s">
        <v>220</v>
      </c>
      <c r="G134" s="208" t="s">
        <v>192</v>
      </c>
      <c r="H134" s="209">
        <v>52</v>
      </c>
      <c r="I134" s="210"/>
      <c r="J134" s="211">
        <f>ROUND(I134*H134,2)</f>
        <v>0</v>
      </c>
      <c r="K134" s="207" t="s">
        <v>134</v>
      </c>
      <c r="L134" s="41"/>
      <c r="M134" s="212" t="s">
        <v>21</v>
      </c>
      <c r="N134" s="213" t="s">
        <v>45</v>
      </c>
      <c r="O134" s="77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AR134" s="15" t="s">
        <v>180</v>
      </c>
      <c r="AT134" s="15" t="s">
        <v>130</v>
      </c>
      <c r="AU134" s="15" t="s">
        <v>84</v>
      </c>
      <c r="AY134" s="15" t="s">
        <v>128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5" t="s">
        <v>82</v>
      </c>
      <c r="BK134" s="216">
        <f>ROUND(I134*H134,2)</f>
        <v>0</v>
      </c>
      <c r="BL134" s="15" t="s">
        <v>180</v>
      </c>
      <c r="BM134" s="15" t="s">
        <v>221</v>
      </c>
    </row>
    <row r="135" s="1" customFormat="1">
      <c r="B135" s="36"/>
      <c r="C135" s="37"/>
      <c r="D135" s="217" t="s">
        <v>137</v>
      </c>
      <c r="E135" s="37"/>
      <c r="F135" s="218" t="s">
        <v>222</v>
      </c>
      <c r="G135" s="37"/>
      <c r="H135" s="37"/>
      <c r="I135" s="128"/>
      <c r="J135" s="37"/>
      <c r="K135" s="37"/>
      <c r="L135" s="41"/>
      <c r="M135" s="219"/>
      <c r="N135" s="77"/>
      <c r="O135" s="77"/>
      <c r="P135" s="77"/>
      <c r="Q135" s="77"/>
      <c r="R135" s="77"/>
      <c r="S135" s="77"/>
      <c r="T135" s="78"/>
      <c r="AT135" s="15" t="s">
        <v>137</v>
      </c>
      <c r="AU135" s="15" t="s">
        <v>84</v>
      </c>
    </row>
    <row r="136" s="11" customFormat="1">
      <c r="B136" s="220"/>
      <c r="C136" s="221"/>
      <c r="D136" s="217" t="s">
        <v>139</v>
      </c>
      <c r="E136" s="222" t="s">
        <v>21</v>
      </c>
      <c r="F136" s="223" t="s">
        <v>223</v>
      </c>
      <c r="G136" s="221"/>
      <c r="H136" s="224">
        <v>52</v>
      </c>
      <c r="I136" s="225"/>
      <c r="J136" s="221"/>
      <c r="K136" s="221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139</v>
      </c>
      <c r="AU136" s="230" t="s">
        <v>84</v>
      </c>
      <c r="AV136" s="11" t="s">
        <v>84</v>
      </c>
      <c r="AW136" s="11" t="s">
        <v>34</v>
      </c>
      <c r="AX136" s="11" t="s">
        <v>74</v>
      </c>
      <c r="AY136" s="230" t="s">
        <v>128</v>
      </c>
    </row>
    <row r="137" s="1" customFormat="1" ht="16.5" customHeight="1">
      <c r="B137" s="36"/>
      <c r="C137" s="205" t="s">
        <v>224</v>
      </c>
      <c r="D137" s="205" t="s">
        <v>130</v>
      </c>
      <c r="E137" s="206" t="s">
        <v>225</v>
      </c>
      <c r="F137" s="207" t="s">
        <v>226</v>
      </c>
      <c r="G137" s="208" t="s">
        <v>192</v>
      </c>
      <c r="H137" s="209">
        <v>4</v>
      </c>
      <c r="I137" s="210"/>
      <c r="J137" s="211">
        <f>ROUND(I137*H137,2)</f>
        <v>0</v>
      </c>
      <c r="K137" s="207" t="s">
        <v>21</v>
      </c>
      <c r="L137" s="41"/>
      <c r="M137" s="212" t="s">
        <v>21</v>
      </c>
      <c r="N137" s="213" t="s">
        <v>45</v>
      </c>
      <c r="O137" s="77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AR137" s="15" t="s">
        <v>135</v>
      </c>
      <c r="AT137" s="15" t="s">
        <v>130</v>
      </c>
      <c r="AU137" s="15" t="s">
        <v>84</v>
      </c>
      <c r="AY137" s="15" t="s">
        <v>128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5" t="s">
        <v>82</v>
      </c>
      <c r="BK137" s="216">
        <f>ROUND(I137*H137,2)</f>
        <v>0</v>
      </c>
      <c r="BL137" s="15" t="s">
        <v>135</v>
      </c>
      <c r="BM137" s="15" t="s">
        <v>227</v>
      </c>
    </row>
    <row r="138" s="1" customFormat="1">
      <c r="B138" s="36"/>
      <c r="C138" s="37"/>
      <c r="D138" s="217" t="s">
        <v>137</v>
      </c>
      <c r="E138" s="37"/>
      <c r="F138" s="218" t="s">
        <v>226</v>
      </c>
      <c r="G138" s="37"/>
      <c r="H138" s="37"/>
      <c r="I138" s="128"/>
      <c r="J138" s="37"/>
      <c r="K138" s="37"/>
      <c r="L138" s="41"/>
      <c r="M138" s="219"/>
      <c r="N138" s="77"/>
      <c r="O138" s="77"/>
      <c r="P138" s="77"/>
      <c r="Q138" s="77"/>
      <c r="R138" s="77"/>
      <c r="S138" s="77"/>
      <c r="T138" s="78"/>
      <c r="AT138" s="15" t="s">
        <v>137</v>
      </c>
      <c r="AU138" s="15" t="s">
        <v>84</v>
      </c>
    </row>
    <row r="139" s="11" customFormat="1">
      <c r="B139" s="220"/>
      <c r="C139" s="221"/>
      <c r="D139" s="217" t="s">
        <v>139</v>
      </c>
      <c r="E139" s="222" t="s">
        <v>21</v>
      </c>
      <c r="F139" s="223" t="s">
        <v>135</v>
      </c>
      <c r="G139" s="221"/>
      <c r="H139" s="224">
        <v>4</v>
      </c>
      <c r="I139" s="225"/>
      <c r="J139" s="221"/>
      <c r="K139" s="221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139</v>
      </c>
      <c r="AU139" s="230" t="s">
        <v>84</v>
      </c>
      <c r="AV139" s="11" t="s">
        <v>84</v>
      </c>
      <c r="AW139" s="11" t="s">
        <v>34</v>
      </c>
      <c r="AX139" s="11" t="s">
        <v>74</v>
      </c>
      <c r="AY139" s="230" t="s">
        <v>128</v>
      </c>
    </row>
    <row r="140" s="1" customFormat="1" ht="16.5" customHeight="1">
      <c r="B140" s="36"/>
      <c r="C140" s="205" t="s">
        <v>8</v>
      </c>
      <c r="D140" s="205" t="s">
        <v>130</v>
      </c>
      <c r="E140" s="206" t="s">
        <v>228</v>
      </c>
      <c r="F140" s="207" t="s">
        <v>229</v>
      </c>
      <c r="G140" s="208" t="s">
        <v>192</v>
      </c>
      <c r="H140" s="209">
        <v>28.542999999999999</v>
      </c>
      <c r="I140" s="210"/>
      <c r="J140" s="211">
        <f>ROUND(I140*H140,2)</f>
        <v>0</v>
      </c>
      <c r="K140" s="207" t="s">
        <v>230</v>
      </c>
      <c r="L140" s="41"/>
      <c r="M140" s="212" t="s">
        <v>21</v>
      </c>
      <c r="N140" s="213" t="s">
        <v>45</v>
      </c>
      <c r="O140" s="77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AR140" s="15" t="s">
        <v>135</v>
      </c>
      <c r="AT140" s="15" t="s">
        <v>130</v>
      </c>
      <c r="AU140" s="15" t="s">
        <v>84</v>
      </c>
      <c r="AY140" s="15" t="s">
        <v>128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5" t="s">
        <v>82</v>
      </c>
      <c r="BK140" s="216">
        <f>ROUND(I140*H140,2)</f>
        <v>0</v>
      </c>
      <c r="BL140" s="15" t="s">
        <v>135</v>
      </c>
      <c r="BM140" s="15" t="s">
        <v>231</v>
      </c>
    </row>
    <row r="141" s="1" customFormat="1">
      <c r="B141" s="36"/>
      <c r="C141" s="37"/>
      <c r="D141" s="217" t="s">
        <v>137</v>
      </c>
      <c r="E141" s="37"/>
      <c r="F141" s="218" t="s">
        <v>232</v>
      </c>
      <c r="G141" s="37"/>
      <c r="H141" s="37"/>
      <c r="I141" s="128"/>
      <c r="J141" s="37"/>
      <c r="K141" s="37"/>
      <c r="L141" s="41"/>
      <c r="M141" s="219"/>
      <c r="N141" s="77"/>
      <c r="O141" s="77"/>
      <c r="P141" s="77"/>
      <c r="Q141" s="77"/>
      <c r="R141" s="77"/>
      <c r="S141" s="77"/>
      <c r="T141" s="78"/>
      <c r="AT141" s="15" t="s">
        <v>137</v>
      </c>
      <c r="AU141" s="15" t="s">
        <v>84</v>
      </c>
    </row>
    <row r="142" s="1" customFormat="1">
      <c r="B142" s="36"/>
      <c r="C142" s="37"/>
      <c r="D142" s="217" t="s">
        <v>146</v>
      </c>
      <c r="E142" s="37"/>
      <c r="F142" s="231" t="s">
        <v>233</v>
      </c>
      <c r="G142" s="37"/>
      <c r="H142" s="37"/>
      <c r="I142" s="128"/>
      <c r="J142" s="37"/>
      <c r="K142" s="37"/>
      <c r="L142" s="41"/>
      <c r="M142" s="219"/>
      <c r="N142" s="77"/>
      <c r="O142" s="77"/>
      <c r="P142" s="77"/>
      <c r="Q142" s="77"/>
      <c r="R142" s="77"/>
      <c r="S142" s="77"/>
      <c r="T142" s="78"/>
      <c r="AT142" s="15" t="s">
        <v>146</v>
      </c>
      <c r="AU142" s="15" t="s">
        <v>84</v>
      </c>
    </row>
    <row r="143" s="11" customFormat="1">
      <c r="B143" s="220"/>
      <c r="C143" s="221"/>
      <c r="D143" s="217" t="s">
        <v>139</v>
      </c>
      <c r="E143" s="222" t="s">
        <v>21</v>
      </c>
      <c r="F143" s="223" t="s">
        <v>234</v>
      </c>
      <c r="G143" s="221"/>
      <c r="H143" s="224">
        <v>28.542999999999999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139</v>
      </c>
      <c r="AU143" s="230" t="s">
        <v>84</v>
      </c>
      <c r="AV143" s="11" t="s">
        <v>84</v>
      </c>
      <c r="AW143" s="11" t="s">
        <v>34</v>
      </c>
      <c r="AX143" s="11" t="s">
        <v>74</v>
      </c>
      <c r="AY143" s="230" t="s">
        <v>128</v>
      </c>
    </row>
    <row r="144" s="1" customFormat="1" ht="16.5" customHeight="1">
      <c r="B144" s="36"/>
      <c r="C144" s="205" t="s">
        <v>235</v>
      </c>
      <c r="D144" s="205" t="s">
        <v>130</v>
      </c>
      <c r="E144" s="206" t="s">
        <v>236</v>
      </c>
      <c r="F144" s="207" t="s">
        <v>237</v>
      </c>
      <c r="G144" s="208" t="s">
        <v>192</v>
      </c>
      <c r="H144" s="209">
        <v>2.262</v>
      </c>
      <c r="I144" s="210"/>
      <c r="J144" s="211">
        <f>ROUND(I144*H144,2)</f>
        <v>0</v>
      </c>
      <c r="K144" s="207" t="s">
        <v>21</v>
      </c>
      <c r="L144" s="41"/>
      <c r="M144" s="212" t="s">
        <v>21</v>
      </c>
      <c r="N144" s="213" t="s">
        <v>45</v>
      </c>
      <c r="O144" s="77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AR144" s="15" t="s">
        <v>135</v>
      </c>
      <c r="AT144" s="15" t="s">
        <v>130</v>
      </c>
      <c r="AU144" s="15" t="s">
        <v>84</v>
      </c>
      <c r="AY144" s="15" t="s">
        <v>128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5" t="s">
        <v>82</v>
      </c>
      <c r="BK144" s="216">
        <f>ROUND(I144*H144,2)</f>
        <v>0</v>
      </c>
      <c r="BL144" s="15" t="s">
        <v>135</v>
      </c>
      <c r="BM144" s="15" t="s">
        <v>238</v>
      </c>
    </row>
    <row r="145" s="1" customFormat="1">
      <c r="B145" s="36"/>
      <c r="C145" s="37"/>
      <c r="D145" s="217" t="s">
        <v>137</v>
      </c>
      <c r="E145" s="37"/>
      <c r="F145" s="218" t="s">
        <v>237</v>
      </c>
      <c r="G145" s="37"/>
      <c r="H145" s="37"/>
      <c r="I145" s="128"/>
      <c r="J145" s="37"/>
      <c r="K145" s="37"/>
      <c r="L145" s="41"/>
      <c r="M145" s="219"/>
      <c r="N145" s="77"/>
      <c r="O145" s="77"/>
      <c r="P145" s="77"/>
      <c r="Q145" s="77"/>
      <c r="R145" s="77"/>
      <c r="S145" s="77"/>
      <c r="T145" s="78"/>
      <c r="AT145" s="15" t="s">
        <v>137</v>
      </c>
      <c r="AU145" s="15" t="s">
        <v>84</v>
      </c>
    </row>
    <row r="146" s="11" customFormat="1">
      <c r="B146" s="220"/>
      <c r="C146" s="221"/>
      <c r="D146" s="217" t="s">
        <v>139</v>
      </c>
      <c r="E146" s="222" t="s">
        <v>21</v>
      </c>
      <c r="F146" s="223" t="s">
        <v>239</v>
      </c>
      <c r="G146" s="221"/>
      <c r="H146" s="224">
        <v>2.262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139</v>
      </c>
      <c r="AU146" s="230" t="s">
        <v>84</v>
      </c>
      <c r="AV146" s="11" t="s">
        <v>84</v>
      </c>
      <c r="AW146" s="11" t="s">
        <v>34</v>
      </c>
      <c r="AX146" s="11" t="s">
        <v>82</v>
      </c>
      <c r="AY146" s="230" t="s">
        <v>128</v>
      </c>
    </row>
    <row r="147" s="10" customFormat="1" ht="25.92" customHeight="1">
      <c r="B147" s="189"/>
      <c r="C147" s="190"/>
      <c r="D147" s="191" t="s">
        <v>73</v>
      </c>
      <c r="E147" s="192" t="s">
        <v>240</v>
      </c>
      <c r="F147" s="192" t="s">
        <v>241</v>
      </c>
      <c r="G147" s="190"/>
      <c r="H147" s="190"/>
      <c r="I147" s="193"/>
      <c r="J147" s="194">
        <f>BK147</f>
        <v>0</v>
      </c>
      <c r="K147" s="190"/>
      <c r="L147" s="195"/>
      <c r="M147" s="196"/>
      <c r="N147" s="197"/>
      <c r="O147" s="197"/>
      <c r="P147" s="198">
        <f>P148+P152+P156+P160</f>
        <v>0</v>
      </c>
      <c r="Q147" s="197"/>
      <c r="R147" s="198">
        <f>R148+R152+R156+R160</f>
        <v>0.92999999999999994</v>
      </c>
      <c r="S147" s="197"/>
      <c r="T147" s="199">
        <f>T148+T152+T156+T160</f>
        <v>0.23560000000000003</v>
      </c>
      <c r="AR147" s="200" t="s">
        <v>84</v>
      </c>
      <c r="AT147" s="201" t="s">
        <v>73</v>
      </c>
      <c r="AU147" s="201" t="s">
        <v>74</v>
      </c>
      <c r="AY147" s="200" t="s">
        <v>128</v>
      </c>
      <c r="BK147" s="202">
        <f>BK148+BK152+BK156+BK160</f>
        <v>0</v>
      </c>
    </row>
    <row r="148" s="10" customFormat="1" ht="22.8" customHeight="1">
      <c r="B148" s="189"/>
      <c r="C148" s="190"/>
      <c r="D148" s="191" t="s">
        <v>73</v>
      </c>
      <c r="E148" s="203" t="s">
        <v>242</v>
      </c>
      <c r="F148" s="203" t="s">
        <v>243</v>
      </c>
      <c r="G148" s="190"/>
      <c r="H148" s="190"/>
      <c r="I148" s="193"/>
      <c r="J148" s="204">
        <f>BK148</f>
        <v>0</v>
      </c>
      <c r="K148" s="190"/>
      <c r="L148" s="195"/>
      <c r="M148" s="196"/>
      <c r="N148" s="197"/>
      <c r="O148" s="197"/>
      <c r="P148" s="198">
        <f>SUM(P149:P151)</f>
        <v>0</v>
      </c>
      <c r="Q148" s="197"/>
      <c r="R148" s="198">
        <f>SUM(R149:R151)</f>
        <v>0</v>
      </c>
      <c r="S148" s="197"/>
      <c r="T148" s="199">
        <f>SUM(T149:T151)</f>
        <v>0</v>
      </c>
      <c r="AR148" s="200" t="s">
        <v>84</v>
      </c>
      <c r="AT148" s="201" t="s">
        <v>73</v>
      </c>
      <c r="AU148" s="201" t="s">
        <v>82</v>
      </c>
      <c r="AY148" s="200" t="s">
        <v>128</v>
      </c>
      <c r="BK148" s="202">
        <f>SUM(BK149:BK151)</f>
        <v>0</v>
      </c>
    </row>
    <row r="149" s="1" customFormat="1" ht="16.5" customHeight="1">
      <c r="B149" s="36"/>
      <c r="C149" s="205" t="s">
        <v>244</v>
      </c>
      <c r="D149" s="205" t="s">
        <v>130</v>
      </c>
      <c r="E149" s="206" t="s">
        <v>245</v>
      </c>
      <c r="F149" s="207" t="s">
        <v>246</v>
      </c>
      <c r="G149" s="208" t="s">
        <v>247</v>
      </c>
      <c r="H149" s="209">
        <v>1</v>
      </c>
      <c r="I149" s="210"/>
      <c r="J149" s="211">
        <f>ROUND(I149*H149,2)</f>
        <v>0</v>
      </c>
      <c r="K149" s="207" t="s">
        <v>134</v>
      </c>
      <c r="L149" s="41"/>
      <c r="M149" s="212" t="s">
        <v>21</v>
      </c>
      <c r="N149" s="213" t="s">
        <v>45</v>
      </c>
      <c r="O149" s="77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AR149" s="15" t="s">
        <v>235</v>
      </c>
      <c r="AT149" s="15" t="s">
        <v>130</v>
      </c>
      <c r="AU149" s="15" t="s">
        <v>84</v>
      </c>
      <c r="AY149" s="15" t="s">
        <v>128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5" t="s">
        <v>82</v>
      </c>
      <c r="BK149" s="216">
        <f>ROUND(I149*H149,2)</f>
        <v>0</v>
      </c>
      <c r="BL149" s="15" t="s">
        <v>235</v>
      </c>
      <c r="BM149" s="15" t="s">
        <v>248</v>
      </c>
    </row>
    <row r="150" s="1" customFormat="1">
      <c r="B150" s="36"/>
      <c r="C150" s="37"/>
      <c r="D150" s="217" t="s">
        <v>137</v>
      </c>
      <c r="E150" s="37"/>
      <c r="F150" s="218" t="s">
        <v>249</v>
      </c>
      <c r="G150" s="37"/>
      <c r="H150" s="37"/>
      <c r="I150" s="128"/>
      <c r="J150" s="37"/>
      <c r="K150" s="37"/>
      <c r="L150" s="41"/>
      <c r="M150" s="219"/>
      <c r="N150" s="77"/>
      <c r="O150" s="77"/>
      <c r="P150" s="77"/>
      <c r="Q150" s="77"/>
      <c r="R150" s="77"/>
      <c r="S150" s="77"/>
      <c r="T150" s="78"/>
      <c r="AT150" s="15" t="s">
        <v>137</v>
      </c>
      <c r="AU150" s="15" t="s">
        <v>84</v>
      </c>
    </row>
    <row r="151" s="11" customFormat="1">
      <c r="B151" s="220"/>
      <c r="C151" s="221"/>
      <c r="D151" s="217" t="s">
        <v>139</v>
      </c>
      <c r="E151" s="222" t="s">
        <v>21</v>
      </c>
      <c r="F151" s="223" t="s">
        <v>82</v>
      </c>
      <c r="G151" s="221"/>
      <c r="H151" s="224">
        <v>1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139</v>
      </c>
      <c r="AU151" s="230" t="s">
        <v>84</v>
      </c>
      <c r="AV151" s="11" t="s">
        <v>84</v>
      </c>
      <c r="AW151" s="11" t="s">
        <v>34</v>
      </c>
      <c r="AX151" s="11" t="s">
        <v>82</v>
      </c>
      <c r="AY151" s="230" t="s">
        <v>128</v>
      </c>
    </row>
    <row r="152" s="10" customFormat="1" ht="22.8" customHeight="1">
      <c r="B152" s="189"/>
      <c r="C152" s="190"/>
      <c r="D152" s="191" t="s">
        <v>73</v>
      </c>
      <c r="E152" s="203" t="s">
        <v>250</v>
      </c>
      <c r="F152" s="203" t="s">
        <v>251</v>
      </c>
      <c r="G152" s="190"/>
      <c r="H152" s="190"/>
      <c r="I152" s="193"/>
      <c r="J152" s="204">
        <f>BK152</f>
        <v>0</v>
      </c>
      <c r="K152" s="190"/>
      <c r="L152" s="195"/>
      <c r="M152" s="196"/>
      <c r="N152" s="197"/>
      <c r="O152" s="197"/>
      <c r="P152" s="198">
        <f>SUM(P153:P155)</f>
        <v>0</v>
      </c>
      <c r="Q152" s="197"/>
      <c r="R152" s="198">
        <f>SUM(R153:R155)</f>
        <v>0</v>
      </c>
      <c r="S152" s="197"/>
      <c r="T152" s="199">
        <f>SUM(T153:T155)</f>
        <v>0</v>
      </c>
      <c r="AR152" s="200" t="s">
        <v>84</v>
      </c>
      <c r="AT152" s="201" t="s">
        <v>73</v>
      </c>
      <c r="AU152" s="201" t="s">
        <v>82</v>
      </c>
      <c r="AY152" s="200" t="s">
        <v>128</v>
      </c>
      <c r="BK152" s="202">
        <f>SUM(BK153:BK155)</f>
        <v>0</v>
      </c>
    </row>
    <row r="153" s="1" customFormat="1" ht="16.5" customHeight="1">
      <c r="B153" s="36"/>
      <c r="C153" s="205" t="s">
        <v>252</v>
      </c>
      <c r="D153" s="205" t="s">
        <v>130</v>
      </c>
      <c r="E153" s="206" t="s">
        <v>253</v>
      </c>
      <c r="F153" s="207" t="s">
        <v>254</v>
      </c>
      <c r="G153" s="208" t="s">
        <v>247</v>
      </c>
      <c r="H153" s="209">
        <v>4</v>
      </c>
      <c r="I153" s="210"/>
      <c r="J153" s="211">
        <f>ROUND(I153*H153,2)</f>
        <v>0</v>
      </c>
      <c r="K153" s="207" t="s">
        <v>21</v>
      </c>
      <c r="L153" s="41"/>
      <c r="M153" s="212" t="s">
        <v>21</v>
      </c>
      <c r="N153" s="213" t="s">
        <v>45</v>
      </c>
      <c r="O153" s="77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AR153" s="15" t="s">
        <v>235</v>
      </c>
      <c r="AT153" s="15" t="s">
        <v>130</v>
      </c>
      <c r="AU153" s="15" t="s">
        <v>84</v>
      </c>
      <c r="AY153" s="15" t="s">
        <v>128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5" t="s">
        <v>82</v>
      </c>
      <c r="BK153" s="216">
        <f>ROUND(I153*H153,2)</f>
        <v>0</v>
      </c>
      <c r="BL153" s="15" t="s">
        <v>235</v>
      </c>
      <c r="BM153" s="15" t="s">
        <v>255</v>
      </c>
    </row>
    <row r="154" s="1" customFormat="1">
      <c r="B154" s="36"/>
      <c r="C154" s="37"/>
      <c r="D154" s="217" t="s">
        <v>137</v>
      </c>
      <c r="E154" s="37"/>
      <c r="F154" s="218" t="s">
        <v>256</v>
      </c>
      <c r="G154" s="37"/>
      <c r="H154" s="37"/>
      <c r="I154" s="128"/>
      <c r="J154" s="37"/>
      <c r="K154" s="37"/>
      <c r="L154" s="41"/>
      <c r="M154" s="219"/>
      <c r="N154" s="77"/>
      <c r="O154" s="77"/>
      <c r="P154" s="77"/>
      <c r="Q154" s="77"/>
      <c r="R154" s="77"/>
      <c r="S154" s="77"/>
      <c r="T154" s="78"/>
      <c r="AT154" s="15" t="s">
        <v>137</v>
      </c>
      <c r="AU154" s="15" t="s">
        <v>84</v>
      </c>
    </row>
    <row r="155" s="11" customFormat="1">
      <c r="B155" s="220"/>
      <c r="C155" s="221"/>
      <c r="D155" s="217" t="s">
        <v>139</v>
      </c>
      <c r="E155" s="222" t="s">
        <v>21</v>
      </c>
      <c r="F155" s="223" t="s">
        <v>135</v>
      </c>
      <c r="G155" s="221"/>
      <c r="H155" s="224">
        <v>4</v>
      </c>
      <c r="I155" s="225"/>
      <c r="J155" s="221"/>
      <c r="K155" s="221"/>
      <c r="L155" s="226"/>
      <c r="M155" s="227"/>
      <c r="N155" s="228"/>
      <c r="O155" s="228"/>
      <c r="P155" s="228"/>
      <c r="Q155" s="228"/>
      <c r="R155" s="228"/>
      <c r="S155" s="228"/>
      <c r="T155" s="229"/>
      <c r="AT155" s="230" t="s">
        <v>139</v>
      </c>
      <c r="AU155" s="230" t="s">
        <v>84</v>
      </c>
      <c r="AV155" s="11" t="s">
        <v>84</v>
      </c>
      <c r="AW155" s="11" t="s">
        <v>34</v>
      </c>
      <c r="AX155" s="11" t="s">
        <v>82</v>
      </c>
      <c r="AY155" s="230" t="s">
        <v>128</v>
      </c>
    </row>
    <row r="156" s="10" customFormat="1" ht="22.8" customHeight="1">
      <c r="B156" s="189"/>
      <c r="C156" s="190"/>
      <c r="D156" s="191" t="s">
        <v>73</v>
      </c>
      <c r="E156" s="203" t="s">
        <v>257</v>
      </c>
      <c r="F156" s="203" t="s">
        <v>258</v>
      </c>
      <c r="G156" s="190"/>
      <c r="H156" s="190"/>
      <c r="I156" s="193"/>
      <c r="J156" s="204">
        <f>BK156</f>
        <v>0</v>
      </c>
      <c r="K156" s="190"/>
      <c r="L156" s="195"/>
      <c r="M156" s="196"/>
      <c r="N156" s="197"/>
      <c r="O156" s="197"/>
      <c r="P156" s="198">
        <f>SUM(P157:P159)</f>
        <v>0</v>
      </c>
      <c r="Q156" s="197"/>
      <c r="R156" s="198">
        <f>SUM(R157:R159)</f>
        <v>0</v>
      </c>
      <c r="S156" s="197"/>
      <c r="T156" s="199">
        <f>SUM(T157:T159)</f>
        <v>0</v>
      </c>
      <c r="AR156" s="200" t="s">
        <v>84</v>
      </c>
      <c r="AT156" s="201" t="s">
        <v>73</v>
      </c>
      <c r="AU156" s="201" t="s">
        <v>82</v>
      </c>
      <c r="AY156" s="200" t="s">
        <v>128</v>
      </c>
      <c r="BK156" s="202">
        <f>SUM(BK157:BK159)</f>
        <v>0</v>
      </c>
    </row>
    <row r="157" s="1" customFormat="1" ht="16.5" customHeight="1">
      <c r="B157" s="36"/>
      <c r="C157" s="205" t="s">
        <v>259</v>
      </c>
      <c r="D157" s="205" t="s">
        <v>130</v>
      </c>
      <c r="E157" s="206" t="s">
        <v>260</v>
      </c>
      <c r="F157" s="207" t="s">
        <v>261</v>
      </c>
      <c r="G157" s="208" t="s">
        <v>247</v>
      </c>
      <c r="H157" s="209">
        <v>4</v>
      </c>
      <c r="I157" s="210"/>
      <c r="J157" s="211">
        <f>ROUND(I157*H157,2)</f>
        <v>0</v>
      </c>
      <c r="K157" s="207" t="s">
        <v>21</v>
      </c>
      <c r="L157" s="41"/>
      <c r="M157" s="212" t="s">
        <v>21</v>
      </c>
      <c r="N157" s="213" t="s">
        <v>45</v>
      </c>
      <c r="O157" s="77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AR157" s="15" t="s">
        <v>235</v>
      </c>
      <c r="AT157" s="15" t="s">
        <v>130</v>
      </c>
      <c r="AU157" s="15" t="s">
        <v>84</v>
      </c>
      <c r="AY157" s="15" t="s">
        <v>128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5" t="s">
        <v>82</v>
      </c>
      <c r="BK157" s="216">
        <f>ROUND(I157*H157,2)</f>
        <v>0</v>
      </c>
      <c r="BL157" s="15" t="s">
        <v>235</v>
      </c>
      <c r="BM157" s="15" t="s">
        <v>262</v>
      </c>
    </row>
    <row r="158" s="1" customFormat="1">
      <c r="B158" s="36"/>
      <c r="C158" s="37"/>
      <c r="D158" s="217" t="s">
        <v>137</v>
      </c>
      <c r="E158" s="37"/>
      <c r="F158" s="218" t="s">
        <v>261</v>
      </c>
      <c r="G158" s="37"/>
      <c r="H158" s="37"/>
      <c r="I158" s="128"/>
      <c r="J158" s="37"/>
      <c r="K158" s="37"/>
      <c r="L158" s="41"/>
      <c r="M158" s="219"/>
      <c r="N158" s="77"/>
      <c r="O158" s="77"/>
      <c r="P158" s="77"/>
      <c r="Q158" s="77"/>
      <c r="R158" s="77"/>
      <c r="S158" s="77"/>
      <c r="T158" s="78"/>
      <c r="AT158" s="15" t="s">
        <v>137</v>
      </c>
      <c r="AU158" s="15" t="s">
        <v>84</v>
      </c>
    </row>
    <row r="159" s="11" customFormat="1">
      <c r="B159" s="220"/>
      <c r="C159" s="221"/>
      <c r="D159" s="217" t="s">
        <v>139</v>
      </c>
      <c r="E159" s="222" t="s">
        <v>21</v>
      </c>
      <c r="F159" s="223" t="s">
        <v>135</v>
      </c>
      <c r="G159" s="221"/>
      <c r="H159" s="224">
        <v>4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139</v>
      </c>
      <c r="AU159" s="230" t="s">
        <v>84</v>
      </c>
      <c r="AV159" s="11" t="s">
        <v>84</v>
      </c>
      <c r="AW159" s="11" t="s">
        <v>34</v>
      </c>
      <c r="AX159" s="11" t="s">
        <v>82</v>
      </c>
      <c r="AY159" s="230" t="s">
        <v>128</v>
      </c>
    </row>
    <row r="160" s="10" customFormat="1" ht="22.8" customHeight="1">
      <c r="B160" s="189"/>
      <c r="C160" s="190"/>
      <c r="D160" s="191" t="s">
        <v>73</v>
      </c>
      <c r="E160" s="203" t="s">
        <v>263</v>
      </c>
      <c r="F160" s="203" t="s">
        <v>264</v>
      </c>
      <c r="G160" s="190"/>
      <c r="H160" s="190"/>
      <c r="I160" s="193"/>
      <c r="J160" s="204">
        <f>BK160</f>
        <v>0</v>
      </c>
      <c r="K160" s="190"/>
      <c r="L160" s="195"/>
      <c r="M160" s="196"/>
      <c r="N160" s="197"/>
      <c r="O160" s="197"/>
      <c r="P160" s="198">
        <f>SUM(P161:P196)</f>
        <v>0</v>
      </c>
      <c r="Q160" s="197"/>
      <c r="R160" s="198">
        <f>SUM(R161:R196)</f>
        <v>0.92999999999999994</v>
      </c>
      <c r="S160" s="197"/>
      <c r="T160" s="199">
        <f>SUM(T161:T196)</f>
        <v>0.23560000000000003</v>
      </c>
      <c r="AR160" s="200" t="s">
        <v>84</v>
      </c>
      <c r="AT160" s="201" t="s">
        <v>73</v>
      </c>
      <c r="AU160" s="201" t="s">
        <v>82</v>
      </c>
      <c r="AY160" s="200" t="s">
        <v>128</v>
      </c>
      <c r="BK160" s="202">
        <f>SUM(BK161:BK196)</f>
        <v>0</v>
      </c>
    </row>
    <row r="161" s="1" customFormat="1" ht="16.5" customHeight="1">
      <c r="B161" s="36"/>
      <c r="C161" s="205" t="s">
        <v>265</v>
      </c>
      <c r="D161" s="205" t="s">
        <v>130</v>
      </c>
      <c r="E161" s="206" t="s">
        <v>266</v>
      </c>
      <c r="F161" s="207" t="s">
        <v>267</v>
      </c>
      <c r="G161" s="208" t="s">
        <v>247</v>
      </c>
      <c r="H161" s="209">
        <v>1</v>
      </c>
      <c r="I161" s="210"/>
      <c r="J161" s="211">
        <f>ROUND(I161*H161,2)</f>
        <v>0</v>
      </c>
      <c r="K161" s="207" t="s">
        <v>21</v>
      </c>
      <c r="L161" s="41"/>
      <c r="M161" s="212" t="s">
        <v>21</v>
      </c>
      <c r="N161" s="213" t="s">
        <v>45</v>
      </c>
      <c r="O161" s="77"/>
      <c r="P161" s="214">
        <f>O161*H161</f>
        <v>0</v>
      </c>
      <c r="Q161" s="214">
        <v>0</v>
      </c>
      <c r="R161" s="214">
        <f>Q161*H161</f>
        <v>0</v>
      </c>
      <c r="S161" s="214">
        <v>0.01</v>
      </c>
      <c r="T161" s="215">
        <f>S161*H161</f>
        <v>0.01</v>
      </c>
      <c r="AR161" s="15" t="s">
        <v>180</v>
      </c>
      <c r="AT161" s="15" t="s">
        <v>130</v>
      </c>
      <c r="AU161" s="15" t="s">
        <v>84</v>
      </c>
      <c r="AY161" s="15" t="s">
        <v>128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5" t="s">
        <v>82</v>
      </c>
      <c r="BK161" s="216">
        <f>ROUND(I161*H161,2)</f>
        <v>0</v>
      </c>
      <c r="BL161" s="15" t="s">
        <v>180</v>
      </c>
      <c r="BM161" s="15" t="s">
        <v>268</v>
      </c>
    </row>
    <row r="162" s="1" customFormat="1">
      <c r="B162" s="36"/>
      <c r="C162" s="37"/>
      <c r="D162" s="217" t="s">
        <v>137</v>
      </c>
      <c r="E162" s="37"/>
      <c r="F162" s="218" t="s">
        <v>269</v>
      </c>
      <c r="G162" s="37"/>
      <c r="H162" s="37"/>
      <c r="I162" s="128"/>
      <c r="J162" s="37"/>
      <c r="K162" s="37"/>
      <c r="L162" s="41"/>
      <c r="M162" s="219"/>
      <c r="N162" s="77"/>
      <c r="O162" s="77"/>
      <c r="P162" s="77"/>
      <c r="Q162" s="77"/>
      <c r="R162" s="77"/>
      <c r="S162" s="77"/>
      <c r="T162" s="78"/>
      <c r="AT162" s="15" t="s">
        <v>137</v>
      </c>
      <c r="AU162" s="15" t="s">
        <v>84</v>
      </c>
    </row>
    <row r="163" s="11" customFormat="1">
      <c r="B163" s="220"/>
      <c r="C163" s="221"/>
      <c r="D163" s="217" t="s">
        <v>139</v>
      </c>
      <c r="E163" s="222" t="s">
        <v>21</v>
      </c>
      <c r="F163" s="223" t="s">
        <v>82</v>
      </c>
      <c r="G163" s="221"/>
      <c r="H163" s="224">
        <v>1</v>
      </c>
      <c r="I163" s="225"/>
      <c r="J163" s="221"/>
      <c r="K163" s="221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139</v>
      </c>
      <c r="AU163" s="230" t="s">
        <v>84</v>
      </c>
      <c r="AV163" s="11" t="s">
        <v>84</v>
      </c>
      <c r="AW163" s="11" t="s">
        <v>34</v>
      </c>
      <c r="AX163" s="11" t="s">
        <v>82</v>
      </c>
      <c r="AY163" s="230" t="s">
        <v>128</v>
      </c>
    </row>
    <row r="164" s="1" customFormat="1" ht="16.5" customHeight="1">
      <c r="B164" s="36"/>
      <c r="C164" s="205" t="s">
        <v>270</v>
      </c>
      <c r="D164" s="205" t="s">
        <v>130</v>
      </c>
      <c r="E164" s="206" t="s">
        <v>271</v>
      </c>
      <c r="F164" s="207" t="s">
        <v>272</v>
      </c>
      <c r="G164" s="208" t="s">
        <v>247</v>
      </c>
      <c r="H164" s="209">
        <v>2</v>
      </c>
      <c r="I164" s="210"/>
      <c r="J164" s="211">
        <f>ROUND(I164*H164,2)</f>
        <v>0</v>
      </c>
      <c r="K164" s="207" t="s">
        <v>21</v>
      </c>
      <c r="L164" s="41"/>
      <c r="M164" s="212" t="s">
        <v>21</v>
      </c>
      <c r="N164" s="213" t="s">
        <v>45</v>
      </c>
      <c r="O164" s="77"/>
      <c r="P164" s="214">
        <f>O164*H164</f>
        <v>0</v>
      </c>
      <c r="Q164" s="214">
        <v>0</v>
      </c>
      <c r="R164" s="214">
        <f>Q164*H164</f>
        <v>0</v>
      </c>
      <c r="S164" s="214">
        <v>0.075200000000000003</v>
      </c>
      <c r="T164" s="215">
        <f>S164*H164</f>
        <v>0.15040000000000001</v>
      </c>
      <c r="AR164" s="15" t="s">
        <v>235</v>
      </c>
      <c r="AT164" s="15" t="s">
        <v>130</v>
      </c>
      <c r="AU164" s="15" t="s">
        <v>84</v>
      </c>
      <c r="AY164" s="15" t="s">
        <v>128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5" t="s">
        <v>82</v>
      </c>
      <c r="BK164" s="216">
        <f>ROUND(I164*H164,2)</f>
        <v>0</v>
      </c>
      <c r="BL164" s="15" t="s">
        <v>235</v>
      </c>
      <c r="BM164" s="15" t="s">
        <v>273</v>
      </c>
    </row>
    <row r="165" s="1" customFormat="1">
      <c r="B165" s="36"/>
      <c r="C165" s="37"/>
      <c r="D165" s="217" t="s">
        <v>137</v>
      </c>
      <c r="E165" s="37"/>
      <c r="F165" s="218" t="s">
        <v>274</v>
      </c>
      <c r="G165" s="37"/>
      <c r="H165" s="37"/>
      <c r="I165" s="128"/>
      <c r="J165" s="37"/>
      <c r="K165" s="37"/>
      <c r="L165" s="41"/>
      <c r="M165" s="219"/>
      <c r="N165" s="77"/>
      <c r="O165" s="77"/>
      <c r="P165" s="77"/>
      <c r="Q165" s="77"/>
      <c r="R165" s="77"/>
      <c r="S165" s="77"/>
      <c r="T165" s="78"/>
      <c r="AT165" s="15" t="s">
        <v>137</v>
      </c>
      <c r="AU165" s="15" t="s">
        <v>84</v>
      </c>
    </row>
    <row r="166" s="11" customFormat="1">
      <c r="B166" s="220"/>
      <c r="C166" s="221"/>
      <c r="D166" s="217" t="s">
        <v>139</v>
      </c>
      <c r="E166" s="222" t="s">
        <v>21</v>
      </c>
      <c r="F166" s="223" t="s">
        <v>84</v>
      </c>
      <c r="G166" s="221"/>
      <c r="H166" s="224">
        <v>2</v>
      </c>
      <c r="I166" s="225"/>
      <c r="J166" s="221"/>
      <c r="K166" s="221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139</v>
      </c>
      <c r="AU166" s="230" t="s">
        <v>84</v>
      </c>
      <c r="AV166" s="11" t="s">
        <v>84</v>
      </c>
      <c r="AW166" s="11" t="s">
        <v>34</v>
      </c>
      <c r="AX166" s="11" t="s">
        <v>82</v>
      </c>
      <c r="AY166" s="230" t="s">
        <v>128</v>
      </c>
    </row>
    <row r="167" s="1" customFormat="1" ht="16.5" customHeight="1">
      <c r="B167" s="36"/>
      <c r="C167" s="205" t="s">
        <v>7</v>
      </c>
      <c r="D167" s="205" t="s">
        <v>130</v>
      </c>
      <c r="E167" s="206" t="s">
        <v>275</v>
      </c>
      <c r="F167" s="207" t="s">
        <v>276</v>
      </c>
      <c r="G167" s="208" t="s">
        <v>247</v>
      </c>
      <c r="H167" s="209">
        <v>1</v>
      </c>
      <c r="I167" s="210"/>
      <c r="J167" s="211">
        <f>ROUND(I167*H167,2)</f>
        <v>0</v>
      </c>
      <c r="K167" s="207" t="s">
        <v>21</v>
      </c>
      <c r="L167" s="41"/>
      <c r="M167" s="212" t="s">
        <v>21</v>
      </c>
      <c r="N167" s="213" t="s">
        <v>45</v>
      </c>
      <c r="O167" s="77"/>
      <c r="P167" s="214">
        <f>O167*H167</f>
        <v>0</v>
      </c>
      <c r="Q167" s="214">
        <v>0</v>
      </c>
      <c r="R167" s="214">
        <f>Q167*H167</f>
        <v>0</v>
      </c>
      <c r="S167" s="214">
        <v>0.075200000000000003</v>
      </c>
      <c r="T167" s="215">
        <f>S167*H167</f>
        <v>0.075200000000000003</v>
      </c>
      <c r="AR167" s="15" t="s">
        <v>235</v>
      </c>
      <c r="AT167" s="15" t="s">
        <v>130</v>
      </c>
      <c r="AU167" s="15" t="s">
        <v>84</v>
      </c>
      <c r="AY167" s="15" t="s">
        <v>128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5" t="s">
        <v>82</v>
      </c>
      <c r="BK167" s="216">
        <f>ROUND(I167*H167,2)</f>
        <v>0</v>
      </c>
      <c r="BL167" s="15" t="s">
        <v>235</v>
      </c>
      <c r="BM167" s="15" t="s">
        <v>277</v>
      </c>
    </row>
    <row r="168" s="1" customFormat="1">
      <c r="B168" s="36"/>
      <c r="C168" s="37"/>
      <c r="D168" s="217" t="s">
        <v>137</v>
      </c>
      <c r="E168" s="37"/>
      <c r="F168" s="218" t="s">
        <v>278</v>
      </c>
      <c r="G168" s="37"/>
      <c r="H168" s="37"/>
      <c r="I168" s="128"/>
      <c r="J168" s="37"/>
      <c r="K168" s="37"/>
      <c r="L168" s="41"/>
      <c r="M168" s="219"/>
      <c r="N168" s="77"/>
      <c r="O168" s="77"/>
      <c r="P168" s="77"/>
      <c r="Q168" s="77"/>
      <c r="R168" s="77"/>
      <c r="S168" s="77"/>
      <c r="T168" s="78"/>
      <c r="AT168" s="15" t="s">
        <v>137</v>
      </c>
      <c r="AU168" s="15" t="s">
        <v>84</v>
      </c>
    </row>
    <row r="169" s="11" customFormat="1">
      <c r="B169" s="220"/>
      <c r="C169" s="221"/>
      <c r="D169" s="217" t="s">
        <v>139</v>
      </c>
      <c r="E169" s="222" t="s">
        <v>21</v>
      </c>
      <c r="F169" s="223" t="s">
        <v>82</v>
      </c>
      <c r="G169" s="221"/>
      <c r="H169" s="224">
        <v>1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139</v>
      </c>
      <c r="AU169" s="230" t="s">
        <v>84</v>
      </c>
      <c r="AV169" s="11" t="s">
        <v>84</v>
      </c>
      <c r="AW169" s="11" t="s">
        <v>34</v>
      </c>
      <c r="AX169" s="11" t="s">
        <v>82</v>
      </c>
      <c r="AY169" s="230" t="s">
        <v>128</v>
      </c>
    </row>
    <row r="170" s="1" customFormat="1" ht="16.5" customHeight="1">
      <c r="B170" s="36"/>
      <c r="C170" s="205" t="s">
        <v>92</v>
      </c>
      <c r="D170" s="205" t="s">
        <v>130</v>
      </c>
      <c r="E170" s="206" t="s">
        <v>279</v>
      </c>
      <c r="F170" s="207" t="s">
        <v>280</v>
      </c>
      <c r="G170" s="208" t="s">
        <v>133</v>
      </c>
      <c r="H170" s="209">
        <v>200</v>
      </c>
      <c r="I170" s="210"/>
      <c r="J170" s="211">
        <f>ROUND(I170*H170,2)</f>
        <v>0</v>
      </c>
      <c r="K170" s="207" t="s">
        <v>21</v>
      </c>
      <c r="L170" s="41"/>
      <c r="M170" s="212" t="s">
        <v>21</v>
      </c>
      <c r="N170" s="213" t="s">
        <v>45</v>
      </c>
      <c r="O170" s="77"/>
      <c r="P170" s="214">
        <f>O170*H170</f>
        <v>0</v>
      </c>
      <c r="Q170" s="214">
        <v>0.00091</v>
      </c>
      <c r="R170" s="214">
        <f>Q170*H170</f>
        <v>0.182</v>
      </c>
      <c r="S170" s="214">
        <v>0</v>
      </c>
      <c r="T170" s="215">
        <f>S170*H170</f>
        <v>0</v>
      </c>
      <c r="AR170" s="15" t="s">
        <v>180</v>
      </c>
      <c r="AT170" s="15" t="s">
        <v>130</v>
      </c>
      <c r="AU170" s="15" t="s">
        <v>84</v>
      </c>
      <c r="AY170" s="15" t="s">
        <v>128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5" t="s">
        <v>82</v>
      </c>
      <c r="BK170" s="216">
        <f>ROUND(I170*H170,2)</f>
        <v>0</v>
      </c>
      <c r="BL170" s="15" t="s">
        <v>180</v>
      </c>
      <c r="BM170" s="15" t="s">
        <v>281</v>
      </c>
    </row>
    <row r="171" s="1" customFormat="1">
      <c r="B171" s="36"/>
      <c r="C171" s="37"/>
      <c r="D171" s="217" t="s">
        <v>137</v>
      </c>
      <c r="E171" s="37"/>
      <c r="F171" s="218" t="s">
        <v>282</v>
      </c>
      <c r="G171" s="37"/>
      <c r="H171" s="37"/>
      <c r="I171" s="128"/>
      <c r="J171" s="37"/>
      <c r="K171" s="37"/>
      <c r="L171" s="41"/>
      <c r="M171" s="219"/>
      <c r="N171" s="77"/>
      <c r="O171" s="77"/>
      <c r="P171" s="77"/>
      <c r="Q171" s="77"/>
      <c r="R171" s="77"/>
      <c r="S171" s="77"/>
      <c r="T171" s="78"/>
      <c r="AT171" s="15" t="s">
        <v>137</v>
      </c>
      <c r="AU171" s="15" t="s">
        <v>84</v>
      </c>
    </row>
    <row r="172" s="1" customFormat="1">
      <c r="B172" s="36"/>
      <c r="C172" s="37"/>
      <c r="D172" s="217" t="s">
        <v>146</v>
      </c>
      <c r="E172" s="37"/>
      <c r="F172" s="231" t="s">
        <v>283</v>
      </c>
      <c r="G172" s="37"/>
      <c r="H172" s="37"/>
      <c r="I172" s="128"/>
      <c r="J172" s="37"/>
      <c r="K172" s="37"/>
      <c r="L172" s="41"/>
      <c r="M172" s="219"/>
      <c r="N172" s="77"/>
      <c r="O172" s="77"/>
      <c r="P172" s="77"/>
      <c r="Q172" s="77"/>
      <c r="R172" s="77"/>
      <c r="S172" s="77"/>
      <c r="T172" s="78"/>
      <c r="AT172" s="15" t="s">
        <v>146</v>
      </c>
      <c r="AU172" s="15" t="s">
        <v>84</v>
      </c>
    </row>
    <row r="173" s="11" customFormat="1">
      <c r="B173" s="220"/>
      <c r="C173" s="221"/>
      <c r="D173" s="217" t="s">
        <v>139</v>
      </c>
      <c r="E173" s="222" t="s">
        <v>21</v>
      </c>
      <c r="F173" s="223" t="s">
        <v>284</v>
      </c>
      <c r="G173" s="221"/>
      <c r="H173" s="224">
        <v>200</v>
      </c>
      <c r="I173" s="225"/>
      <c r="J173" s="221"/>
      <c r="K173" s="221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139</v>
      </c>
      <c r="AU173" s="230" t="s">
        <v>84</v>
      </c>
      <c r="AV173" s="11" t="s">
        <v>84</v>
      </c>
      <c r="AW173" s="11" t="s">
        <v>34</v>
      </c>
      <c r="AX173" s="11" t="s">
        <v>82</v>
      </c>
      <c r="AY173" s="230" t="s">
        <v>128</v>
      </c>
    </row>
    <row r="174" s="1" customFormat="1" ht="16.5" customHeight="1">
      <c r="B174" s="36"/>
      <c r="C174" s="205" t="s">
        <v>285</v>
      </c>
      <c r="D174" s="205" t="s">
        <v>130</v>
      </c>
      <c r="E174" s="206" t="s">
        <v>286</v>
      </c>
      <c r="F174" s="207" t="s">
        <v>287</v>
      </c>
      <c r="G174" s="208" t="s">
        <v>247</v>
      </c>
      <c r="H174" s="209">
        <v>1</v>
      </c>
      <c r="I174" s="210"/>
      <c r="J174" s="211">
        <f>ROUND(I174*H174,2)</f>
        <v>0</v>
      </c>
      <c r="K174" s="207" t="s">
        <v>21</v>
      </c>
      <c r="L174" s="41"/>
      <c r="M174" s="212" t="s">
        <v>21</v>
      </c>
      <c r="N174" s="213" t="s">
        <v>45</v>
      </c>
      <c r="O174" s="77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AR174" s="15" t="s">
        <v>235</v>
      </c>
      <c r="AT174" s="15" t="s">
        <v>130</v>
      </c>
      <c r="AU174" s="15" t="s">
        <v>84</v>
      </c>
      <c r="AY174" s="15" t="s">
        <v>128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5" t="s">
        <v>82</v>
      </c>
      <c r="BK174" s="216">
        <f>ROUND(I174*H174,2)</f>
        <v>0</v>
      </c>
      <c r="BL174" s="15" t="s">
        <v>235</v>
      </c>
      <c r="BM174" s="15" t="s">
        <v>288</v>
      </c>
    </row>
    <row r="175" s="1" customFormat="1">
      <c r="B175" s="36"/>
      <c r="C175" s="37"/>
      <c r="D175" s="217" t="s">
        <v>137</v>
      </c>
      <c r="E175" s="37"/>
      <c r="F175" s="218" t="s">
        <v>287</v>
      </c>
      <c r="G175" s="37"/>
      <c r="H175" s="37"/>
      <c r="I175" s="128"/>
      <c r="J175" s="37"/>
      <c r="K175" s="37"/>
      <c r="L175" s="41"/>
      <c r="M175" s="219"/>
      <c r="N175" s="77"/>
      <c r="O175" s="77"/>
      <c r="P175" s="77"/>
      <c r="Q175" s="77"/>
      <c r="R175" s="77"/>
      <c r="S175" s="77"/>
      <c r="T175" s="78"/>
      <c r="AT175" s="15" t="s">
        <v>137</v>
      </c>
      <c r="AU175" s="15" t="s">
        <v>84</v>
      </c>
    </row>
    <row r="176" s="11" customFormat="1">
      <c r="B176" s="220"/>
      <c r="C176" s="221"/>
      <c r="D176" s="217" t="s">
        <v>139</v>
      </c>
      <c r="E176" s="222" t="s">
        <v>21</v>
      </c>
      <c r="F176" s="223" t="s">
        <v>82</v>
      </c>
      <c r="G176" s="221"/>
      <c r="H176" s="224">
        <v>1</v>
      </c>
      <c r="I176" s="225"/>
      <c r="J176" s="221"/>
      <c r="K176" s="221"/>
      <c r="L176" s="226"/>
      <c r="M176" s="227"/>
      <c r="N176" s="228"/>
      <c r="O176" s="228"/>
      <c r="P176" s="228"/>
      <c r="Q176" s="228"/>
      <c r="R176" s="228"/>
      <c r="S176" s="228"/>
      <c r="T176" s="229"/>
      <c r="AT176" s="230" t="s">
        <v>139</v>
      </c>
      <c r="AU176" s="230" t="s">
        <v>84</v>
      </c>
      <c r="AV176" s="11" t="s">
        <v>84</v>
      </c>
      <c r="AW176" s="11" t="s">
        <v>34</v>
      </c>
      <c r="AX176" s="11" t="s">
        <v>82</v>
      </c>
      <c r="AY176" s="230" t="s">
        <v>128</v>
      </c>
    </row>
    <row r="177" s="1" customFormat="1" ht="16.5" customHeight="1">
      <c r="B177" s="36"/>
      <c r="C177" s="205" t="s">
        <v>289</v>
      </c>
      <c r="D177" s="205" t="s">
        <v>130</v>
      </c>
      <c r="E177" s="206" t="s">
        <v>290</v>
      </c>
      <c r="F177" s="207" t="s">
        <v>291</v>
      </c>
      <c r="G177" s="208" t="s">
        <v>247</v>
      </c>
      <c r="H177" s="209">
        <v>1</v>
      </c>
      <c r="I177" s="210"/>
      <c r="J177" s="211">
        <f>ROUND(I177*H177,2)</f>
        <v>0</v>
      </c>
      <c r="K177" s="207" t="s">
        <v>21</v>
      </c>
      <c r="L177" s="41"/>
      <c r="M177" s="212" t="s">
        <v>21</v>
      </c>
      <c r="N177" s="213" t="s">
        <v>45</v>
      </c>
      <c r="O177" s="77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AR177" s="15" t="s">
        <v>235</v>
      </c>
      <c r="AT177" s="15" t="s">
        <v>130</v>
      </c>
      <c r="AU177" s="15" t="s">
        <v>84</v>
      </c>
      <c r="AY177" s="15" t="s">
        <v>128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5" t="s">
        <v>82</v>
      </c>
      <c r="BK177" s="216">
        <f>ROUND(I177*H177,2)</f>
        <v>0</v>
      </c>
      <c r="BL177" s="15" t="s">
        <v>235</v>
      </c>
      <c r="BM177" s="15" t="s">
        <v>292</v>
      </c>
    </row>
    <row r="178" s="1" customFormat="1">
      <c r="B178" s="36"/>
      <c r="C178" s="37"/>
      <c r="D178" s="217" t="s">
        <v>137</v>
      </c>
      <c r="E178" s="37"/>
      <c r="F178" s="218" t="s">
        <v>293</v>
      </c>
      <c r="G178" s="37"/>
      <c r="H178" s="37"/>
      <c r="I178" s="128"/>
      <c r="J178" s="37"/>
      <c r="K178" s="37"/>
      <c r="L178" s="41"/>
      <c r="M178" s="219"/>
      <c r="N178" s="77"/>
      <c r="O178" s="77"/>
      <c r="P178" s="77"/>
      <c r="Q178" s="77"/>
      <c r="R178" s="77"/>
      <c r="S178" s="77"/>
      <c r="T178" s="78"/>
      <c r="AT178" s="15" t="s">
        <v>137</v>
      </c>
      <c r="AU178" s="15" t="s">
        <v>84</v>
      </c>
    </row>
    <row r="179" s="11" customFormat="1">
      <c r="B179" s="220"/>
      <c r="C179" s="221"/>
      <c r="D179" s="217" t="s">
        <v>139</v>
      </c>
      <c r="E179" s="222" t="s">
        <v>21</v>
      </c>
      <c r="F179" s="223" t="s">
        <v>82</v>
      </c>
      <c r="G179" s="221"/>
      <c r="H179" s="224">
        <v>1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139</v>
      </c>
      <c r="AU179" s="230" t="s">
        <v>84</v>
      </c>
      <c r="AV179" s="11" t="s">
        <v>84</v>
      </c>
      <c r="AW179" s="11" t="s">
        <v>34</v>
      </c>
      <c r="AX179" s="11" t="s">
        <v>82</v>
      </c>
      <c r="AY179" s="230" t="s">
        <v>128</v>
      </c>
    </row>
    <row r="180" s="1" customFormat="1" ht="16.5" customHeight="1">
      <c r="B180" s="36"/>
      <c r="C180" s="205" t="s">
        <v>294</v>
      </c>
      <c r="D180" s="205" t="s">
        <v>130</v>
      </c>
      <c r="E180" s="206" t="s">
        <v>295</v>
      </c>
      <c r="F180" s="207" t="s">
        <v>296</v>
      </c>
      <c r="G180" s="208" t="s">
        <v>143</v>
      </c>
      <c r="H180" s="209">
        <v>4</v>
      </c>
      <c r="I180" s="210"/>
      <c r="J180" s="211">
        <f>ROUND(I180*H180,2)</f>
        <v>0</v>
      </c>
      <c r="K180" s="207" t="s">
        <v>21</v>
      </c>
      <c r="L180" s="41"/>
      <c r="M180" s="212" t="s">
        <v>21</v>
      </c>
      <c r="N180" s="213" t="s">
        <v>45</v>
      </c>
      <c r="O180" s="77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AR180" s="15" t="s">
        <v>180</v>
      </c>
      <c r="AT180" s="15" t="s">
        <v>130</v>
      </c>
      <c r="AU180" s="15" t="s">
        <v>84</v>
      </c>
      <c r="AY180" s="15" t="s">
        <v>128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5" t="s">
        <v>82</v>
      </c>
      <c r="BK180" s="216">
        <f>ROUND(I180*H180,2)</f>
        <v>0</v>
      </c>
      <c r="BL180" s="15" t="s">
        <v>180</v>
      </c>
      <c r="BM180" s="15" t="s">
        <v>297</v>
      </c>
    </row>
    <row r="181" s="1" customFormat="1">
      <c r="B181" s="36"/>
      <c r="C181" s="37"/>
      <c r="D181" s="217" t="s">
        <v>137</v>
      </c>
      <c r="E181" s="37"/>
      <c r="F181" s="218" t="s">
        <v>298</v>
      </c>
      <c r="G181" s="37"/>
      <c r="H181" s="37"/>
      <c r="I181" s="128"/>
      <c r="J181" s="37"/>
      <c r="K181" s="37"/>
      <c r="L181" s="41"/>
      <c r="M181" s="219"/>
      <c r="N181" s="77"/>
      <c r="O181" s="77"/>
      <c r="P181" s="77"/>
      <c r="Q181" s="77"/>
      <c r="R181" s="77"/>
      <c r="S181" s="77"/>
      <c r="T181" s="78"/>
      <c r="AT181" s="15" t="s">
        <v>137</v>
      </c>
      <c r="AU181" s="15" t="s">
        <v>84</v>
      </c>
    </row>
    <row r="182" s="11" customFormat="1">
      <c r="B182" s="220"/>
      <c r="C182" s="221"/>
      <c r="D182" s="217" t="s">
        <v>139</v>
      </c>
      <c r="E182" s="222" t="s">
        <v>21</v>
      </c>
      <c r="F182" s="223" t="s">
        <v>299</v>
      </c>
      <c r="G182" s="221"/>
      <c r="H182" s="224">
        <v>4</v>
      </c>
      <c r="I182" s="225"/>
      <c r="J182" s="221"/>
      <c r="K182" s="221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139</v>
      </c>
      <c r="AU182" s="230" t="s">
        <v>84</v>
      </c>
      <c r="AV182" s="11" t="s">
        <v>84</v>
      </c>
      <c r="AW182" s="11" t="s">
        <v>34</v>
      </c>
      <c r="AX182" s="11" t="s">
        <v>82</v>
      </c>
      <c r="AY182" s="230" t="s">
        <v>128</v>
      </c>
    </row>
    <row r="183" s="1" customFormat="1" ht="16.5" customHeight="1">
      <c r="B183" s="36"/>
      <c r="C183" s="205" t="s">
        <v>300</v>
      </c>
      <c r="D183" s="205" t="s">
        <v>130</v>
      </c>
      <c r="E183" s="206" t="s">
        <v>301</v>
      </c>
      <c r="F183" s="207" t="s">
        <v>302</v>
      </c>
      <c r="G183" s="208" t="s">
        <v>247</v>
      </c>
      <c r="H183" s="209">
        <v>4</v>
      </c>
      <c r="I183" s="210"/>
      <c r="J183" s="211">
        <f>ROUND(I183*H183,2)</f>
        <v>0</v>
      </c>
      <c r="K183" s="207" t="s">
        <v>134</v>
      </c>
      <c r="L183" s="41"/>
      <c r="M183" s="212" t="s">
        <v>21</v>
      </c>
      <c r="N183" s="213" t="s">
        <v>45</v>
      </c>
      <c r="O183" s="77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AR183" s="15" t="s">
        <v>235</v>
      </c>
      <c r="AT183" s="15" t="s">
        <v>130</v>
      </c>
      <c r="AU183" s="15" t="s">
        <v>84</v>
      </c>
      <c r="AY183" s="15" t="s">
        <v>128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5" t="s">
        <v>82</v>
      </c>
      <c r="BK183" s="216">
        <f>ROUND(I183*H183,2)</f>
        <v>0</v>
      </c>
      <c r="BL183" s="15" t="s">
        <v>235</v>
      </c>
      <c r="BM183" s="15" t="s">
        <v>303</v>
      </c>
    </row>
    <row r="184" s="1" customFormat="1">
      <c r="B184" s="36"/>
      <c r="C184" s="37"/>
      <c r="D184" s="217" t="s">
        <v>137</v>
      </c>
      <c r="E184" s="37"/>
      <c r="F184" s="218" t="s">
        <v>304</v>
      </c>
      <c r="G184" s="37"/>
      <c r="H184" s="37"/>
      <c r="I184" s="128"/>
      <c r="J184" s="37"/>
      <c r="K184" s="37"/>
      <c r="L184" s="41"/>
      <c r="M184" s="219"/>
      <c r="N184" s="77"/>
      <c r="O184" s="77"/>
      <c r="P184" s="77"/>
      <c r="Q184" s="77"/>
      <c r="R184" s="77"/>
      <c r="S184" s="77"/>
      <c r="T184" s="78"/>
      <c r="AT184" s="15" t="s">
        <v>137</v>
      </c>
      <c r="AU184" s="15" t="s">
        <v>84</v>
      </c>
    </row>
    <row r="185" s="11" customFormat="1">
      <c r="B185" s="220"/>
      <c r="C185" s="221"/>
      <c r="D185" s="217" t="s">
        <v>139</v>
      </c>
      <c r="E185" s="222" t="s">
        <v>21</v>
      </c>
      <c r="F185" s="223" t="s">
        <v>135</v>
      </c>
      <c r="G185" s="221"/>
      <c r="H185" s="224">
        <v>4</v>
      </c>
      <c r="I185" s="225"/>
      <c r="J185" s="221"/>
      <c r="K185" s="221"/>
      <c r="L185" s="226"/>
      <c r="M185" s="227"/>
      <c r="N185" s="228"/>
      <c r="O185" s="228"/>
      <c r="P185" s="228"/>
      <c r="Q185" s="228"/>
      <c r="R185" s="228"/>
      <c r="S185" s="228"/>
      <c r="T185" s="229"/>
      <c r="AT185" s="230" t="s">
        <v>139</v>
      </c>
      <c r="AU185" s="230" t="s">
        <v>84</v>
      </c>
      <c r="AV185" s="11" t="s">
        <v>84</v>
      </c>
      <c r="AW185" s="11" t="s">
        <v>34</v>
      </c>
      <c r="AX185" s="11" t="s">
        <v>82</v>
      </c>
      <c r="AY185" s="230" t="s">
        <v>128</v>
      </c>
    </row>
    <row r="186" s="1" customFormat="1" ht="16.5" customHeight="1">
      <c r="B186" s="36"/>
      <c r="C186" s="232" t="s">
        <v>305</v>
      </c>
      <c r="D186" s="232" t="s">
        <v>163</v>
      </c>
      <c r="E186" s="233" t="s">
        <v>306</v>
      </c>
      <c r="F186" s="234" t="s">
        <v>307</v>
      </c>
      <c r="G186" s="235" t="s">
        <v>247</v>
      </c>
      <c r="H186" s="236">
        <v>4</v>
      </c>
      <c r="I186" s="237"/>
      <c r="J186" s="238">
        <f>ROUND(I186*H186,2)</f>
        <v>0</v>
      </c>
      <c r="K186" s="234" t="s">
        <v>134</v>
      </c>
      <c r="L186" s="239"/>
      <c r="M186" s="240" t="s">
        <v>21</v>
      </c>
      <c r="N186" s="241" t="s">
        <v>45</v>
      </c>
      <c r="O186" s="77"/>
      <c r="P186" s="214">
        <f>O186*H186</f>
        <v>0</v>
      </c>
      <c r="Q186" s="214">
        <v>0.17699999999999999</v>
      </c>
      <c r="R186" s="214">
        <f>Q186*H186</f>
        <v>0.70799999999999996</v>
      </c>
      <c r="S186" s="214">
        <v>0</v>
      </c>
      <c r="T186" s="215">
        <f>S186*H186</f>
        <v>0</v>
      </c>
      <c r="AR186" s="15" t="s">
        <v>308</v>
      </c>
      <c r="AT186" s="15" t="s">
        <v>163</v>
      </c>
      <c r="AU186" s="15" t="s">
        <v>84</v>
      </c>
      <c r="AY186" s="15" t="s">
        <v>128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5" t="s">
        <v>82</v>
      </c>
      <c r="BK186" s="216">
        <f>ROUND(I186*H186,2)</f>
        <v>0</v>
      </c>
      <c r="BL186" s="15" t="s">
        <v>235</v>
      </c>
      <c r="BM186" s="15" t="s">
        <v>309</v>
      </c>
    </row>
    <row r="187" s="1" customFormat="1">
      <c r="B187" s="36"/>
      <c r="C187" s="37"/>
      <c r="D187" s="217" t="s">
        <v>137</v>
      </c>
      <c r="E187" s="37"/>
      <c r="F187" s="218" t="s">
        <v>310</v>
      </c>
      <c r="G187" s="37"/>
      <c r="H187" s="37"/>
      <c r="I187" s="128"/>
      <c r="J187" s="37"/>
      <c r="K187" s="37"/>
      <c r="L187" s="41"/>
      <c r="M187" s="219"/>
      <c r="N187" s="77"/>
      <c r="O187" s="77"/>
      <c r="P187" s="77"/>
      <c r="Q187" s="77"/>
      <c r="R187" s="77"/>
      <c r="S187" s="77"/>
      <c r="T187" s="78"/>
      <c r="AT187" s="15" t="s">
        <v>137</v>
      </c>
      <c r="AU187" s="15" t="s">
        <v>84</v>
      </c>
    </row>
    <row r="188" s="1" customFormat="1" ht="16.5" customHeight="1">
      <c r="B188" s="36"/>
      <c r="C188" s="205" t="s">
        <v>311</v>
      </c>
      <c r="D188" s="205" t="s">
        <v>130</v>
      </c>
      <c r="E188" s="206" t="s">
        <v>312</v>
      </c>
      <c r="F188" s="207" t="s">
        <v>313</v>
      </c>
      <c r="G188" s="208" t="s">
        <v>247</v>
      </c>
      <c r="H188" s="209">
        <v>4</v>
      </c>
      <c r="I188" s="210"/>
      <c r="J188" s="211">
        <f>ROUND(I188*H188,2)</f>
        <v>0</v>
      </c>
      <c r="K188" s="207" t="s">
        <v>134</v>
      </c>
      <c r="L188" s="41"/>
      <c r="M188" s="212" t="s">
        <v>21</v>
      </c>
      <c r="N188" s="213" t="s">
        <v>45</v>
      </c>
      <c r="O188" s="77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AR188" s="15" t="s">
        <v>180</v>
      </c>
      <c r="AT188" s="15" t="s">
        <v>130</v>
      </c>
      <c r="AU188" s="15" t="s">
        <v>84</v>
      </c>
      <c r="AY188" s="15" t="s">
        <v>128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5" t="s">
        <v>82</v>
      </c>
      <c r="BK188" s="216">
        <f>ROUND(I188*H188,2)</f>
        <v>0</v>
      </c>
      <c r="BL188" s="15" t="s">
        <v>180</v>
      </c>
      <c r="BM188" s="15" t="s">
        <v>314</v>
      </c>
    </row>
    <row r="189" s="1" customFormat="1">
      <c r="B189" s="36"/>
      <c r="C189" s="37"/>
      <c r="D189" s="217" t="s">
        <v>137</v>
      </c>
      <c r="E189" s="37"/>
      <c r="F189" s="218" t="s">
        <v>315</v>
      </c>
      <c r="G189" s="37"/>
      <c r="H189" s="37"/>
      <c r="I189" s="128"/>
      <c r="J189" s="37"/>
      <c r="K189" s="37"/>
      <c r="L189" s="41"/>
      <c r="M189" s="219"/>
      <c r="N189" s="77"/>
      <c r="O189" s="77"/>
      <c r="P189" s="77"/>
      <c r="Q189" s="77"/>
      <c r="R189" s="77"/>
      <c r="S189" s="77"/>
      <c r="T189" s="78"/>
      <c r="AT189" s="15" t="s">
        <v>137</v>
      </c>
      <c r="AU189" s="15" t="s">
        <v>84</v>
      </c>
    </row>
    <row r="190" s="11" customFormat="1">
      <c r="B190" s="220"/>
      <c r="C190" s="221"/>
      <c r="D190" s="217" t="s">
        <v>139</v>
      </c>
      <c r="E190" s="222" t="s">
        <v>21</v>
      </c>
      <c r="F190" s="223" t="s">
        <v>135</v>
      </c>
      <c r="G190" s="221"/>
      <c r="H190" s="224">
        <v>4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139</v>
      </c>
      <c r="AU190" s="230" t="s">
        <v>84</v>
      </c>
      <c r="AV190" s="11" t="s">
        <v>84</v>
      </c>
      <c r="AW190" s="11" t="s">
        <v>34</v>
      </c>
      <c r="AX190" s="11" t="s">
        <v>82</v>
      </c>
      <c r="AY190" s="230" t="s">
        <v>128</v>
      </c>
    </row>
    <row r="191" s="1" customFormat="1" ht="16.5" customHeight="1">
      <c r="B191" s="36"/>
      <c r="C191" s="232" t="s">
        <v>316</v>
      </c>
      <c r="D191" s="232" t="s">
        <v>163</v>
      </c>
      <c r="E191" s="233" t="s">
        <v>317</v>
      </c>
      <c r="F191" s="234" t="s">
        <v>318</v>
      </c>
      <c r="G191" s="235" t="s">
        <v>247</v>
      </c>
      <c r="H191" s="236">
        <v>4</v>
      </c>
      <c r="I191" s="237"/>
      <c r="J191" s="238">
        <f>ROUND(I191*H191,2)</f>
        <v>0</v>
      </c>
      <c r="K191" s="234" t="s">
        <v>21</v>
      </c>
      <c r="L191" s="239"/>
      <c r="M191" s="240" t="s">
        <v>21</v>
      </c>
      <c r="N191" s="241" t="s">
        <v>45</v>
      </c>
      <c r="O191" s="77"/>
      <c r="P191" s="214">
        <f>O191*H191</f>
        <v>0</v>
      </c>
      <c r="Q191" s="214">
        <v>0.01</v>
      </c>
      <c r="R191" s="214">
        <f>Q191*H191</f>
        <v>0.040000000000000001</v>
      </c>
      <c r="S191" s="214">
        <v>0</v>
      </c>
      <c r="T191" s="215">
        <f>S191*H191</f>
        <v>0</v>
      </c>
      <c r="AR191" s="15" t="s">
        <v>319</v>
      </c>
      <c r="AT191" s="15" t="s">
        <v>163</v>
      </c>
      <c r="AU191" s="15" t="s">
        <v>84</v>
      </c>
      <c r="AY191" s="15" t="s">
        <v>128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5" t="s">
        <v>82</v>
      </c>
      <c r="BK191" s="216">
        <f>ROUND(I191*H191,2)</f>
        <v>0</v>
      </c>
      <c r="BL191" s="15" t="s">
        <v>180</v>
      </c>
      <c r="BM191" s="15" t="s">
        <v>320</v>
      </c>
    </row>
    <row r="192" s="1" customFormat="1">
      <c r="B192" s="36"/>
      <c r="C192" s="37"/>
      <c r="D192" s="217" t="s">
        <v>137</v>
      </c>
      <c r="E192" s="37"/>
      <c r="F192" s="218" t="s">
        <v>321</v>
      </c>
      <c r="G192" s="37"/>
      <c r="H192" s="37"/>
      <c r="I192" s="128"/>
      <c r="J192" s="37"/>
      <c r="K192" s="37"/>
      <c r="L192" s="41"/>
      <c r="M192" s="219"/>
      <c r="N192" s="77"/>
      <c r="O192" s="77"/>
      <c r="P192" s="77"/>
      <c r="Q192" s="77"/>
      <c r="R192" s="77"/>
      <c r="S192" s="77"/>
      <c r="T192" s="78"/>
      <c r="AT192" s="15" t="s">
        <v>137</v>
      </c>
      <c r="AU192" s="15" t="s">
        <v>84</v>
      </c>
    </row>
    <row r="193" s="11" customFormat="1">
      <c r="B193" s="220"/>
      <c r="C193" s="221"/>
      <c r="D193" s="217" t="s">
        <v>139</v>
      </c>
      <c r="E193" s="222" t="s">
        <v>21</v>
      </c>
      <c r="F193" s="223" t="s">
        <v>135</v>
      </c>
      <c r="G193" s="221"/>
      <c r="H193" s="224">
        <v>4</v>
      </c>
      <c r="I193" s="225"/>
      <c r="J193" s="221"/>
      <c r="K193" s="221"/>
      <c r="L193" s="226"/>
      <c r="M193" s="227"/>
      <c r="N193" s="228"/>
      <c r="O193" s="228"/>
      <c r="P193" s="228"/>
      <c r="Q193" s="228"/>
      <c r="R193" s="228"/>
      <c r="S193" s="228"/>
      <c r="T193" s="229"/>
      <c r="AT193" s="230" t="s">
        <v>139</v>
      </c>
      <c r="AU193" s="230" t="s">
        <v>84</v>
      </c>
      <c r="AV193" s="11" t="s">
        <v>84</v>
      </c>
      <c r="AW193" s="11" t="s">
        <v>34</v>
      </c>
      <c r="AX193" s="11" t="s">
        <v>82</v>
      </c>
      <c r="AY193" s="230" t="s">
        <v>128</v>
      </c>
    </row>
    <row r="194" s="1" customFormat="1" ht="16.5" customHeight="1">
      <c r="B194" s="36"/>
      <c r="C194" s="205" t="s">
        <v>322</v>
      </c>
      <c r="D194" s="205" t="s">
        <v>130</v>
      </c>
      <c r="E194" s="206" t="s">
        <v>323</v>
      </c>
      <c r="F194" s="207" t="s">
        <v>324</v>
      </c>
      <c r="G194" s="208" t="s">
        <v>247</v>
      </c>
      <c r="H194" s="209">
        <v>4</v>
      </c>
      <c r="I194" s="210"/>
      <c r="J194" s="211">
        <f>ROUND(I194*H194,2)</f>
        <v>0</v>
      </c>
      <c r="K194" s="207" t="s">
        <v>134</v>
      </c>
      <c r="L194" s="41"/>
      <c r="M194" s="212" t="s">
        <v>21</v>
      </c>
      <c r="N194" s="213" t="s">
        <v>45</v>
      </c>
      <c r="O194" s="77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AR194" s="15" t="s">
        <v>235</v>
      </c>
      <c r="AT194" s="15" t="s">
        <v>130</v>
      </c>
      <c r="AU194" s="15" t="s">
        <v>84</v>
      </c>
      <c r="AY194" s="15" t="s">
        <v>128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5" t="s">
        <v>82</v>
      </c>
      <c r="BK194" s="216">
        <f>ROUND(I194*H194,2)</f>
        <v>0</v>
      </c>
      <c r="BL194" s="15" t="s">
        <v>235</v>
      </c>
      <c r="BM194" s="15" t="s">
        <v>325</v>
      </c>
    </row>
    <row r="195" s="1" customFormat="1">
      <c r="B195" s="36"/>
      <c r="C195" s="37"/>
      <c r="D195" s="217" t="s">
        <v>137</v>
      </c>
      <c r="E195" s="37"/>
      <c r="F195" s="218" t="s">
        <v>326</v>
      </c>
      <c r="G195" s="37"/>
      <c r="H195" s="37"/>
      <c r="I195" s="128"/>
      <c r="J195" s="37"/>
      <c r="K195" s="37"/>
      <c r="L195" s="41"/>
      <c r="M195" s="219"/>
      <c r="N195" s="77"/>
      <c r="O195" s="77"/>
      <c r="P195" s="77"/>
      <c r="Q195" s="77"/>
      <c r="R195" s="77"/>
      <c r="S195" s="77"/>
      <c r="T195" s="78"/>
      <c r="AT195" s="15" t="s">
        <v>137</v>
      </c>
      <c r="AU195" s="15" t="s">
        <v>84</v>
      </c>
    </row>
    <row r="196" s="11" customFormat="1">
      <c r="B196" s="220"/>
      <c r="C196" s="221"/>
      <c r="D196" s="217" t="s">
        <v>139</v>
      </c>
      <c r="E196" s="222" t="s">
        <v>21</v>
      </c>
      <c r="F196" s="223" t="s">
        <v>135</v>
      </c>
      <c r="G196" s="221"/>
      <c r="H196" s="224">
        <v>4</v>
      </c>
      <c r="I196" s="225"/>
      <c r="J196" s="221"/>
      <c r="K196" s="221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139</v>
      </c>
      <c r="AU196" s="230" t="s">
        <v>84</v>
      </c>
      <c r="AV196" s="11" t="s">
        <v>84</v>
      </c>
      <c r="AW196" s="11" t="s">
        <v>34</v>
      </c>
      <c r="AX196" s="11" t="s">
        <v>82</v>
      </c>
      <c r="AY196" s="230" t="s">
        <v>128</v>
      </c>
    </row>
    <row r="197" s="10" customFormat="1" ht="25.92" customHeight="1">
      <c r="B197" s="189"/>
      <c r="C197" s="190"/>
      <c r="D197" s="191" t="s">
        <v>73</v>
      </c>
      <c r="E197" s="192" t="s">
        <v>163</v>
      </c>
      <c r="F197" s="192" t="s">
        <v>327</v>
      </c>
      <c r="G197" s="190"/>
      <c r="H197" s="190"/>
      <c r="I197" s="193"/>
      <c r="J197" s="194">
        <f>BK197</f>
        <v>0</v>
      </c>
      <c r="K197" s="190"/>
      <c r="L197" s="195"/>
      <c r="M197" s="196"/>
      <c r="N197" s="197"/>
      <c r="O197" s="197"/>
      <c r="P197" s="198">
        <f>P198+P273</f>
        <v>0</v>
      </c>
      <c r="Q197" s="197"/>
      <c r="R197" s="198">
        <f>R198+R273</f>
        <v>28.836753000000002</v>
      </c>
      <c r="S197" s="197"/>
      <c r="T197" s="199">
        <f>T198+T273</f>
        <v>0</v>
      </c>
      <c r="AR197" s="200" t="s">
        <v>149</v>
      </c>
      <c r="AT197" s="201" t="s">
        <v>73</v>
      </c>
      <c r="AU197" s="201" t="s">
        <v>74</v>
      </c>
      <c r="AY197" s="200" t="s">
        <v>128</v>
      </c>
      <c r="BK197" s="202">
        <f>BK198+BK273</f>
        <v>0</v>
      </c>
    </row>
    <row r="198" s="10" customFormat="1" ht="22.8" customHeight="1">
      <c r="B198" s="189"/>
      <c r="C198" s="190"/>
      <c r="D198" s="191" t="s">
        <v>73</v>
      </c>
      <c r="E198" s="203" t="s">
        <v>328</v>
      </c>
      <c r="F198" s="203" t="s">
        <v>329</v>
      </c>
      <c r="G198" s="190"/>
      <c r="H198" s="190"/>
      <c r="I198" s="193"/>
      <c r="J198" s="204">
        <f>BK198</f>
        <v>0</v>
      </c>
      <c r="K198" s="190"/>
      <c r="L198" s="195"/>
      <c r="M198" s="196"/>
      <c r="N198" s="197"/>
      <c r="O198" s="197"/>
      <c r="P198" s="198">
        <f>SUM(P199:P272)</f>
        <v>0</v>
      </c>
      <c r="Q198" s="197"/>
      <c r="R198" s="198">
        <f>SUM(R199:R272)</f>
        <v>0.29389300000000002</v>
      </c>
      <c r="S198" s="197"/>
      <c r="T198" s="199">
        <f>SUM(T199:T272)</f>
        <v>0</v>
      </c>
      <c r="AR198" s="200" t="s">
        <v>149</v>
      </c>
      <c r="AT198" s="201" t="s">
        <v>73</v>
      </c>
      <c r="AU198" s="201" t="s">
        <v>82</v>
      </c>
      <c r="AY198" s="200" t="s">
        <v>128</v>
      </c>
      <c r="BK198" s="202">
        <f>SUM(BK199:BK272)</f>
        <v>0</v>
      </c>
    </row>
    <row r="199" s="1" customFormat="1" ht="16.5" customHeight="1">
      <c r="B199" s="36"/>
      <c r="C199" s="205" t="s">
        <v>330</v>
      </c>
      <c r="D199" s="205" t="s">
        <v>130</v>
      </c>
      <c r="E199" s="206" t="s">
        <v>331</v>
      </c>
      <c r="F199" s="207" t="s">
        <v>332</v>
      </c>
      <c r="G199" s="208" t="s">
        <v>247</v>
      </c>
      <c r="H199" s="209">
        <v>24</v>
      </c>
      <c r="I199" s="210"/>
      <c r="J199" s="211">
        <f>ROUND(I199*H199,2)</f>
        <v>0</v>
      </c>
      <c r="K199" s="207" t="s">
        <v>134</v>
      </c>
      <c r="L199" s="41"/>
      <c r="M199" s="212" t="s">
        <v>21</v>
      </c>
      <c r="N199" s="213" t="s">
        <v>45</v>
      </c>
      <c r="O199" s="77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AR199" s="15" t="s">
        <v>180</v>
      </c>
      <c r="AT199" s="15" t="s">
        <v>130</v>
      </c>
      <c r="AU199" s="15" t="s">
        <v>84</v>
      </c>
      <c r="AY199" s="15" t="s">
        <v>128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5" t="s">
        <v>82</v>
      </c>
      <c r="BK199" s="216">
        <f>ROUND(I199*H199,2)</f>
        <v>0</v>
      </c>
      <c r="BL199" s="15" t="s">
        <v>180</v>
      </c>
      <c r="BM199" s="15" t="s">
        <v>333</v>
      </c>
    </row>
    <row r="200" s="1" customFormat="1">
      <c r="B200" s="36"/>
      <c r="C200" s="37"/>
      <c r="D200" s="217" t="s">
        <v>137</v>
      </c>
      <c r="E200" s="37"/>
      <c r="F200" s="218" t="s">
        <v>334</v>
      </c>
      <c r="G200" s="37"/>
      <c r="H200" s="37"/>
      <c r="I200" s="128"/>
      <c r="J200" s="37"/>
      <c r="K200" s="37"/>
      <c r="L200" s="41"/>
      <c r="M200" s="219"/>
      <c r="N200" s="77"/>
      <c r="O200" s="77"/>
      <c r="P200" s="77"/>
      <c r="Q200" s="77"/>
      <c r="R200" s="77"/>
      <c r="S200" s="77"/>
      <c r="T200" s="78"/>
      <c r="AT200" s="15" t="s">
        <v>137</v>
      </c>
      <c r="AU200" s="15" t="s">
        <v>84</v>
      </c>
    </row>
    <row r="201" s="11" customFormat="1">
      <c r="B201" s="220"/>
      <c r="C201" s="221"/>
      <c r="D201" s="217" t="s">
        <v>139</v>
      </c>
      <c r="E201" s="222" t="s">
        <v>21</v>
      </c>
      <c r="F201" s="223" t="s">
        <v>335</v>
      </c>
      <c r="G201" s="221"/>
      <c r="H201" s="224">
        <v>24</v>
      </c>
      <c r="I201" s="225"/>
      <c r="J201" s="221"/>
      <c r="K201" s="221"/>
      <c r="L201" s="226"/>
      <c r="M201" s="227"/>
      <c r="N201" s="228"/>
      <c r="O201" s="228"/>
      <c r="P201" s="228"/>
      <c r="Q201" s="228"/>
      <c r="R201" s="228"/>
      <c r="S201" s="228"/>
      <c r="T201" s="229"/>
      <c r="AT201" s="230" t="s">
        <v>139</v>
      </c>
      <c r="AU201" s="230" t="s">
        <v>84</v>
      </c>
      <c r="AV201" s="11" t="s">
        <v>84</v>
      </c>
      <c r="AW201" s="11" t="s">
        <v>34</v>
      </c>
      <c r="AX201" s="11" t="s">
        <v>74</v>
      </c>
      <c r="AY201" s="230" t="s">
        <v>128</v>
      </c>
    </row>
    <row r="202" s="1" customFormat="1" ht="16.5" customHeight="1">
      <c r="B202" s="36"/>
      <c r="C202" s="205" t="s">
        <v>308</v>
      </c>
      <c r="D202" s="205" t="s">
        <v>130</v>
      </c>
      <c r="E202" s="206" t="s">
        <v>336</v>
      </c>
      <c r="F202" s="207" t="s">
        <v>337</v>
      </c>
      <c r="G202" s="208" t="s">
        <v>247</v>
      </c>
      <c r="H202" s="209">
        <v>4</v>
      </c>
      <c r="I202" s="210"/>
      <c r="J202" s="211">
        <f>ROUND(I202*H202,2)</f>
        <v>0</v>
      </c>
      <c r="K202" s="207" t="s">
        <v>21</v>
      </c>
      <c r="L202" s="41"/>
      <c r="M202" s="212" t="s">
        <v>21</v>
      </c>
      <c r="N202" s="213" t="s">
        <v>45</v>
      </c>
      <c r="O202" s="77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AR202" s="15" t="s">
        <v>180</v>
      </c>
      <c r="AT202" s="15" t="s">
        <v>130</v>
      </c>
      <c r="AU202" s="15" t="s">
        <v>84</v>
      </c>
      <c r="AY202" s="15" t="s">
        <v>128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5" t="s">
        <v>82</v>
      </c>
      <c r="BK202" s="216">
        <f>ROUND(I202*H202,2)</f>
        <v>0</v>
      </c>
      <c r="BL202" s="15" t="s">
        <v>180</v>
      </c>
      <c r="BM202" s="15" t="s">
        <v>338</v>
      </c>
    </row>
    <row r="203" s="1" customFormat="1">
      <c r="B203" s="36"/>
      <c r="C203" s="37"/>
      <c r="D203" s="217" t="s">
        <v>137</v>
      </c>
      <c r="E203" s="37"/>
      <c r="F203" s="218" t="s">
        <v>337</v>
      </c>
      <c r="G203" s="37"/>
      <c r="H203" s="37"/>
      <c r="I203" s="128"/>
      <c r="J203" s="37"/>
      <c r="K203" s="37"/>
      <c r="L203" s="41"/>
      <c r="M203" s="219"/>
      <c r="N203" s="77"/>
      <c r="O203" s="77"/>
      <c r="P203" s="77"/>
      <c r="Q203" s="77"/>
      <c r="R203" s="77"/>
      <c r="S203" s="77"/>
      <c r="T203" s="78"/>
      <c r="AT203" s="15" t="s">
        <v>137</v>
      </c>
      <c r="AU203" s="15" t="s">
        <v>84</v>
      </c>
    </row>
    <row r="204" s="11" customFormat="1">
      <c r="B204" s="220"/>
      <c r="C204" s="221"/>
      <c r="D204" s="217" t="s">
        <v>139</v>
      </c>
      <c r="E204" s="222" t="s">
        <v>21</v>
      </c>
      <c r="F204" s="223" t="s">
        <v>135</v>
      </c>
      <c r="G204" s="221"/>
      <c r="H204" s="224">
        <v>4</v>
      </c>
      <c r="I204" s="225"/>
      <c r="J204" s="221"/>
      <c r="K204" s="221"/>
      <c r="L204" s="226"/>
      <c r="M204" s="227"/>
      <c r="N204" s="228"/>
      <c r="O204" s="228"/>
      <c r="P204" s="228"/>
      <c r="Q204" s="228"/>
      <c r="R204" s="228"/>
      <c r="S204" s="228"/>
      <c r="T204" s="229"/>
      <c r="AT204" s="230" t="s">
        <v>139</v>
      </c>
      <c r="AU204" s="230" t="s">
        <v>84</v>
      </c>
      <c r="AV204" s="11" t="s">
        <v>84</v>
      </c>
      <c r="AW204" s="11" t="s">
        <v>34</v>
      </c>
      <c r="AX204" s="11" t="s">
        <v>82</v>
      </c>
      <c r="AY204" s="230" t="s">
        <v>128</v>
      </c>
    </row>
    <row r="205" s="1" customFormat="1" ht="16.5" customHeight="1">
      <c r="B205" s="36"/>
      <c r="C205" s="205" t="s">
        <v>140</v>
      </c>
      <c r="D205" s="205" t="s">
        <v>130</v>
      </c>
      <c r="E205" s="206" t="s">
        <v>339</v>
      </c>
      <c r="F205" s="207" t="s">
        <v>340</v>
      </c>
      <c r="G205" s="208" t="s">
        <v>247</v>
      </c>
      <c r="H205" s="209">
        <v>60</v>
      </c>
      <c r="I205" s="210"/>
      <c r="J205" s="211">
        <f>ROUND(I205*H205,2)</f>
        <v>0</v>
      </c>
      <c r="K205" s="207" t="s">
        <v>21</v>
      </c>
      <c r="L205" s="41"/>
      <c r="M205" s="212" t="s">
        <v>21</v>
      </c>
      <c r="N205" s="213" t="s">
        <v>45</v>
      </c>
      <c r="O205" s="77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AR205" s="15" t="s">
        <v>235</v>
      </c>
      <c r="AT205" s="15" t="s">
        <v>130</v>
      </c>
      <c r="AU205" s="15" t="s">
        <v>84</v>
      </c>
      <c r="AY205" s="15" t="s">
        <v>128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5" t="s">
        <v>82</v>
      </c>
      <c r="BK205" s="216">
        <f>ROUND(I205*H205,2)</f>
        <v>0</v>
      </c>
      <c r="BL205" s="15" t="s">
        <v>235</v>
      </c>
      <c r="BM205" s="15" t="s">
        <v>341</v>
      </c>
    </row>
    <row r="206" s="1" customFormat="1">
      <c r="B206" s="36"/>
      <c r="C206" s="37"/>
      <c r="D206" s="217" t="s">
        <v>137</v>
      </c>
      <c r="E206" s="37"/>
      <c r="F206" s="218" t="s">
        <v>342</v>
      </c>
      <c r="G206" s="37"/>
      <c r="H206" s="37"/>
      <c r="I206" s="128"/>
      <c r="J206" s="37"/>
      <c r="K206" s="37"/>
      <c r="L206" s="41"/>
      <c r="M206" s="219"/>
      <c r="N206" s="77"/>
      <c r="O206" s="77"/>
      <c r="P206" s="77"/>
      <c r="Q206" s="77"/>
      <c r="R206" s="77"/>
      <c r="S206" s="77"/>
      <c r="T206" s="78"/>
      <c r="AT206" s="15" t="s">
        <v>137</v>
      </c>
      <c r="AU206" s="15" t="s">
        <v>84</v>
      </c>
    </row>
    <row r="207" s="11" customFormat="1">
      <c r="B207" s="220"/>
      <c r="C207" s="221"/>
      <c r="D207" s="217" t="s">
        <v>139</v>
      </c>
      <c r="E207" s="222" t="s">
        <v>21</v>
      </c>
      <c r="F207" s="223" t="s">
        <v>343</v>
      </c>
      <c r="G207" s="221"/>
      <c r="H207" s="224">
        <v>60</v>
      </c>
      <c r="I207" s="225"/>
      <c r="J207" s="221"/>
      <c r="K207" s="221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139</v>
      </c>
      <c r="AU207" s="230" t="s">
        <v>84</v>
      </c>
      <c r="AV207" s="11" t="s">
        <v>84</v>
      </c>
      <c r="AW207" s="11" t="s">
        <v>34</v>
      </c>
      <c r="AX207" s="11" t="s">
        <v>82</v>
      </c>
      <c r="AY207" s="230" t="s">
        <v>128</v>
      </c>
    </row>
    <row r="208" s="1" customFormat="1" ht="16.5" customHeight="1">
      <c r="B208" s="36"/>
      <c r="C208" s="205" t="s">
        <v>344</v>
      </c>
      <c r="D208" s="205" t="s">
        <v>130</v>
      </c>
      <c r="E208" s="206" t="s">
        <v>345</v>
      </c>
      <c r="F208" s="207" t="s">
        <v>346</v>
      </c>
      <c r="G208" s="208" t="s">
        <v>133</v>
      </c>
      <c r="H208" s="209">
        <v>152.80000000000001</v>
      </c>
      <c r="I208" s="210"/>
      <c r="J208" s="211">
        <f>ROUND(I208*H208,2)</f>
        <v>0</v>
      </c>
      <c r="K208" s="207" t="s">
        <v>21</v>
      </c>
      <c r="L208" s="41"/>
      <c r="M208" s="212" t="s">
        <v>21</v>
      </c>
      <c r="N208" s="213" t="s">
        <v>45</v>
      </c>
      <c r="O208" s="77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AR208" s="15" t="s">
        <v>235</v>
      </c>
      <c r="AT208" s="15" t="s">
        <v>130</v>
      </c>
      <c r="AU208" s="15" t="s">
        <v>84</v>
      </c>
      <c r="AY208" s="15" t="s">
        <v>128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5" t="s">
        <v>82</v>
      </c>
      <c r="BK208" s="216">
        <f>ROUND(I208*H208,2)</f>
        <v>0</v>
      </c>
      <c r="BL208" s="15" t="s">
        <v>235</v>
      </c>
      <c r="BM208" s="15" t="s">
        <v>347</v>
      </c>
    </row>
    <row r="209" s="1" customFormat="1">
      <c r="B209" s="36"/>
      <c r="C209" s="37"/>
      <c r="D209" s="217" t="s">
        <v>137</v>
      </c>
      <c r="E209" s="37"/>
      <c r="F209" s="218" t="s">
        <v>348</v>
      </c>
      <c r="G209" s="37"/>
      <c r="H209" s="37"/>
      <c r="I209" s="128"/>
      <c r="J209" s="37"/>
      <c r="K209" s="37"/>
      <c r="L209" s="41"/>
      <c r="M209" s="219"/>
      <c r="N209" s="77"/>
      <c r="O209" s="77"/>
      <c r="P209" s="77"/>
      <c r="Q209" s="77"/>
      <c r="R209" s="77"/>
      <c r="S209" s="77"/>
      <c r="T209" s="78"/>
      <c r="AT209" s="15" t="s">
        <v>137</v>
      </c>
      <c r="AU209" s="15" t="s">
        <v>84</v>
      </c>
    </row>
    <row r="210" s="11" customFormat="1">
      <c r="B210" s="220"/>
      <c r="C210" s="221"/>
      <c r="D210" s="217" t="s">
        <v>139</v>
      </c>
      <c r="E210" s="222" t="s">
        <v>21</v>
      </c>
      <c r="F210" s="223" t="s">
        <v>349</v>
      </c>
      <c r="G210" s="221"/>
      <c r="H210" s="224">
        <v>152.80000000000001</v>
      </c>
      <c r="I210" s="225"/>
      <c r="J210" s="221"/>
      <c r="K210" s="221"/>
      <c r="L210" s="226"/>
      <c r="M210" s="227"/>
      <c r="N210" s="228"/>
      <c r="O210" s="228"/>
      <c r="P210" s="228"/>
      <c r="Q210" s="228"/>
      <c r="R210" s="228"/>
      <c r="S210" s="228"/>
      <c r="T210" s="229"/>
      <c r="AT210" s="230" t="s">
        <v>139</v>
      </c>
      <c r="AU210" s="230" t="s">
        <v>84</v>
      </c>
      <c r="AV210" s="11" t="s">
        <v>84</v>
      </c>
      <c r="AW210" s="11" t="s">
        <v>34</v>
      </c>
      <c r="AX210" s="11" t="s">
        <v>82</v>
      </c>
      <c r="AY210" s="230" t="s">
        <v>128</v>
      </c>
    </row>
    <row r="211" s="1" customFormat="1" ht="16.5" customHeight="1">
      <c r="B211" s="36"/>
      <c r="C211" s="205" t="s">
        <v>350</v>
      </c>
      <c r="D211" s="205" t="s">
        <v>130</v>
      </c>
      <c r="E211" s="206" t="s">
        <v>351</v>
      </c>
      <c r="F211" s="207" t="s">
        <v>352</v>
      </c>
      <c r="G211" s="208" t="s">
        <v>247</v>
      </c>
      <c r="H211" s="209">
        <v>36</v>
      </c>
      <c r="I211" s="210"/>
      <c r="J211" s="211">
        <f>ROUND(I211*H211,2)</f>
        <v>0</v>
      </c>
      <c r="K211" s="207" t="s">
        <v>134</v>
      </c>
      <c r="L211" s="41"/>
      <c r="M211" s="212" t="s">
        <v>21</v>
      </c>
      <c r="N211" s="213" t="s">
        <v>45</v>
      </c>
      <c r="O211" s="77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AR211" s="15" t="s">
        <v>180</v>
      </c>
      <c r="AT211" s="15" t="s">
        <v>130</v>
      </c>
      <c r="AU211" s="15" t="s">
        <v>84</v>
      </c>
      <c r="AY211" s="15" t="s">
        <v>128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5" t="s">
        <v>82</v>
      </c>
      <c r="BK211" s="216">
        <f>ROUND(I211*H211,2)</f>
        <v>0</v>
      </c>
      <c r="BL211" s="15" t="s">
        <v>180</v>
      </c>
      <c r="BM211" s="15" t="s">
        <v>353</v>
      </c>
    </row>
    <row r="212" s="1" customFormat="1">
      <c r="B212" s="36"/>
      <c r="C212" s="37"/>
      <c r="D212" s="217" t="s">
        <v>137</v>
      </c>
      <c r="E212" s="37"/>
      <c r="F212" s="218" t="s">
        <v>354</v>
      </c>
      <c r="G212" s="37"/>
      <c r="H212" s="37"/>
      <c r="I212" s="128"/>
      <c r="J212" s="37"/>
      <c r="K212" s="37"/>
      <c r="L212" s="41"/>
      <c r="M212" s="219"/>
      <c r="N212" s="77"/>
      <c r="O212" s="77"/>
      <c r="P212" s="77"/>
      <c r="Q212" s="77"/>
      <c r="R212" s="77"/>
      <c r="S212" s="77"/>
      <c r="T212" s="78"/>
      <c r="AT212" s="15" t="s">
        <v>137</v>
      </c>
      <c r="AU212" s="15" t="s">
        <v>84</v>
      </c>
    </row>
    <row r="213" s="11" customFormat="1">
      <c r="B213" s="220"/>
      <c r="C213" s="221"/>
      <c r="D213" s="217" t="s">
        <v>139</v>
      </c>
      <c r="E213" s="222" t="s">
        <v>21</v>
      </c>
      <c r="F213" s="223" t="s">
        <v>355</v>
      </c>
      <c r="G213" s="221"/>
      <c r="H213" s="224">
        <v>36</v>
      </c>
      <c r="I213" s="225"/>
      <c r="J213" s="221"/>
      <c r="K213" s="221"/>
      <c r="L213" s="226"/>
      <c r="M213" s="227"/>
      <c r="N213" s="228"/>
      <c r="O213" s="228"/>
      <c r="P213" s="228"/>
      <c r="Q213" s="228"/>
      <c r="R213" s="228"/>
      <c r="S213" s="228"/>
      <c r="T213" s="229"/>
      <c r="AT213" s="230" t="s">
        <v>139</v>
      </c>
      <c r="AU213" s="230" t="s">
        <v>84</v>
      </c>
      <c r="AV213" s="11" t="s">
        <v>84</v>
      </c>
      <c r="AW213" s="11" t="s">
        <v>34</v>
      </c>
      <c r="AX213" s="11" t="s">
        <v>82</v>
      </c>
      <c r="AY213" s="230" t="s">
        <v>128</v>
      </c>
    </row>
    <row r="214" s="1" customFormat="1" ht="16.5" customHeight="1">
      <c r="B214" s="36"/>
      <c r="C214" s="205" t="s">
        <v>356</v>
      </c>
      <c r="D214" s="205" t="s">
        <v>130</v>
      </c>
      <c r="E214" s="206" t="s">
        <v>357</v>
      </c>
      <c r="F214" s="207" t="s">
        <v>358</v>
      </c>
      <c r="G214" s="208" t="s">
        <v>133</v>
      </c>
      <c r="H214" s="209">
        <v>133</v>
      </c>
      <c r="I214" s="210"/>
      <c r="J214" s="211">
        <f>ROUND(I214*H214,2)</f>
        <v>0</v>
      </c>
      <c r="K214" s="207" t="s">
        <v>21</v>
      </c>
      <c r="L214" s="41"/>
      <c r="M214" s="212" t="s">
        <v>21</v>
      </c>
      <c r="N214" s="213" t="s">
        <v>45</v>
      </c>
      <c r="O214" s="77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AR214" s="15" t="s">
        <v>180</v>
      </c>
      <c r="AT214" s="15" t="s">
        <v>130</v>
      </c>
      <c r="AU214" s="15" t="s">
        <v>84</v>
      </c>
      <c r="AY214" s="15" t="s">
        <v>128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5" t="s">
        <v>82</v>
      </c>
      <c r="BK214" s="216">
        <f>ROUND(I214*H214,2)</f>
        <v>0</v>
      </c>
      <c r="BL214" s="15" t="s">
        <v>180</v>
      </c>
      <c r="BM214" s="15" t="s">
        <v>359</v>
      </c>
    </row>
    <row r="215" s="1" customFormat="1">
      <c r="B215" s="36"/>
      <c r="C215" s="37"/>
      <c r="D215" s="217" t="s">
        <v>137</v>
      </c>
      <c r="E215" s="37"/>
      <c r="F215" s="218" t="s">
        <v>358</v>
      </c>
      <c r="G215" s="37"/>
      <c r="H215" s="37"/>
      <c r="I215" s="128"/>
      <c r="J215" s="37"/>
      <c r="K215" s="37"/>
      <c r="L215" s="41"/>
      <c r="M215" s="219"/>
      <c r="N215" s="77"/>
      <c r="O215" s="77"/>
      <c r="P215" s="77"/>
      <c r="Q215" s="77"/>
      <c r="R215" s="77"/>
      <c r="S215" s="77"/>
      <c r="T215" s="78"/>
      <c r="AT215" s="15" t="s">
        <v>137</v>
      </c>
      <c r="AU215" s="15" t="s">
        <v>84</v>
      </c>
    </row>
    <row r="216" s="11" customFormat="1">
      <c r="B216" s="220"/>
      <c r="C216" s="221"/>
      <c r="D216" s="217" t="s">
        <v>139</v>
      </c>
      <c r="E216" s="222" t="s">
        <v>21</v>
      </c>
      <c r="F216" s="223" t="s">
        <v>360</v>
      </c>
      <c r="G216" s="221"/>
      <c r="H216" s="224">
        <v>133</v>
      </c>
      <c r="I216" s="225"/>
      <c r="J216" s="221"/>
      <c r="K216" s="221"/>
      <c r="L216" s="226"/>
      <c r="M216" s="227"/>
      <c r="N216" s="228"/>
      <c r="O216" s="228"/>
      <c r="P216" s="228"/>
      <c r="Q216" s="228"/>
      <c r="R216" s="228"/>
      <c r="S216" s="228"/>
      <c r="T216" s="229"/>
      <c r="AT216" s="230" t="s">
        <v>139</v>
      </c>
      <c r="AU216" s="230" t="s">
        <v>84</v>
      </c>
      <c r="AV216" s="11" t="s">
        <v>84</v>
      </c>
      <c r="AW216" s="11" t="s">
        <v>34</v>
      </c>
      <c r="AX216" s="11" t="s">
        <v>82</v>
      </c>
      <c r="AY216" s="230" t="s">
        <v>128</v>
      </c>
    </row>
    <row r="217" s="1" customFormat="1" ht="16.5" customHeight="1">
      <c r="B217" s="36"/>
      <c r="C217" s="205" t="s">
        <v>361</v>
      </c>
      <c r="D217" s="205" t="s">
        <v>130</v>
      </c>
      <c r="E217" s="206" t="s">
        <v>362</v>
      </c>
      <c r="F217" s="207" t="s">
        <v>363</v>
      </c>
      <c r="G217" s="208" t="s">
        <v>133</v>
      </c>
      <c r="H217" s="209">
        <v>15</v>
      </c>
      <c r="I217" s="210"/>
      <c r="J217" s="211">
        <f>ROUND(I217*H217,2)</f>
        <v>0</v>
      </c>
      <c r="K217" s="207" t="s">
        <v>21</v>
      </c>
      <c r="L217" s="41"/>
      <c r="M217" s="212" t="s">
        <v>21</v>
      </c>
      <c r="N217" s="213" t="s">
        <v>45</v>
      </c>
      <c r="O217" s="77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AR217" s="15" t="s">
        <v>180</v>
      </c>
      <c r="AT217" s="15" t="s">
        <v>130</v>
      </c>
      <c r="AU217" s="15" t="s">
        <v>84</v>
      </c>
      <c r="AY217" s="15" t="s">
        <v>128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5" t="s">
        <v>82</v>
      </c>
      <c r="BK217" s="216">
        <f>ROUND(I217*H217,2)</f>
        <v>0</v>
      </c>
      <c r="BL217" s="15" t="s">
        <v>180</v>
      </c>
      <c r="BM217" s="15" t="s">
        <v>364</v>
      </c>
    </row>
    <row r="218" s="1" customFormat="1">
      <c r="B218" s="36"/>
      <c r="C218" s="37"/>
      <c r="D218" s="217" t="s">
        <v>137</v>
      </c>
      <c r="E218" s="37"/>
      <c r="F218" s="218" t="s">
        <v>363</v>
      </c>
      <c r="G218" s="37"/>
      <c r="H218" s="37"/>
      <c r="I218" s="128"/>
      <c r="J218" s="37"/>
      <c r="K218" s="37"/>
      <c r="L218" s="41"/>
      <c r="M218" s="219"/>
      <c r="N218" s="77"/>
      <c r="O218" s="77"/>
      <c r="P218" s="77"/>
      <c r="Q218" s="77"/>
      <c r="R218" s="77"/>
      <c r="S218" s="77"/>
      <c r="T218" s="78"/>
      <c r="AT218" s="15" t="s">
        <v>137</v>
      </c>
      <c r="AU218" s="15" t="s">
        <v>84</v>
      </c>
    </row>
    <row r="219" s="11" customFormat="1">
      <c r="B219" s="220"/>
      <c r="C219" s="221"/>
      <c r="D219" s="217" t="s">
        <v>139</v>
      </c>
      <c r="E219" s="222" t="s">
        <v>21</v>
      </c>
      <c r="F219" s="223" t="s">
        <v>8</v>
      </c>
      <c r="G219" s="221"/>
      <c r="H219" s="224">
        <v>15</v>
      </c>
      <c r="I219" s="225"/>
      <c r="J219" s="221"/>
      <c r="K219" s="221"/>
      <c r="L219" s="226"/>
      <c r="M219" s="227"/>
      <c r="N219" s="228"/>
      <c r="O219" s="228"/>
      <c r="P219" s="228"/>
      <c r="Q219" s="228"/>
      <c r="R219" s="228"/>
      <c r="S219" s="228"/>
      <c r="T219" s="229"/>
      <c r="AT219" s="230" t="s">
        <v>139</v>
      </c>
      <c r="AU219" s="230" t="s">
        <v>84</v>
      </c>
      <c r="AV219" s="11" t="s">
        <v>84</v>
      </c>
      <c r="AW219" s="11" t="s">
        <v>34</v>
      </c>
      <c r="AX219" s="11" t="s">
        <v>82</v>
      </c>
      <c r="AY219" s="230" t="s">
        <v>128</v>
      </c>
    </row>
    <row r="220" s="1" customFormat="1" ht="16.5" customHeight="1">
      <c r="B220" s="36"/>
      <c r="C220" s="205" t="s">
        <v>365</v>
      </c>
      <c r="D220" s="205" t="s">
        <v>130</v>
      </c>
      <c r="E220" s="206" t="s">
        <v>366</v>
      </c>
      <c r="F220" s="207" t="s">
        <v>367</v>
      </c>
      <c r="G220" s="208" t="s">
        <v>133</v>
      </c>
      <c r="H220" s="209">
        <v>4.7999999999999998</v>
      </c>
      <c r="I220" s="210"/>
      <c r="J220" s="211">
        <f>ROUND(I220*H220,2)</f>
        <v>0</v>
      </c>
      <c r="K220" s="207" t="s">
        <v>21</v>
      </c>
      <c r="L220" s="41"/>
      <c r="M220" s="212" t="s">
        <v>21</v>
      </c>
      <c r="N220" s="213" t="s">
        <v>45</v>
      </c>
      <c r="O220" s="77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AR220" s="15" t="s">
        <v>180</v>
      </c>
      <c r="AT220" s="15" t="s">
        <v>130</v>
      </c>
      <c r="AU220" s="15" t="s">
        <v>84</v>
      </c>
      <c r="AY220" s="15" t="s">
        <v>128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5" t="s">
        <v>82</v>
      </c>
      <c r="BK220" s="216">
        <f>ROUND(I220*H220,2)</f>
        <v>0</v>
      </c>
      <c r="BL220" s="15" t="s">
        <v>180</v>
      </c>
      <c r="BM220" s="15" t="s">
        <v>368</v>
      </c>
    </row>
    <row r="221" s="1" customFormat="1">
      <c r="B221" s="36"/>
      <c r="C221" s="37"/>
      <c r="D221" s="217" t="s">
        <v>137</v>
      </c>
      <c r="E221" s="37"/>
      <c r="F221" s="218" t="s">
        <v>367</v>
      </c>
      <c r="G221" s="37"/>
      <c r="H221" s="37"/>
      <c r="I221" s="128"/>
      <c r="J221" s="37"/>
      <c r="K221" s="37"/>
      <c r="L221" s="41"/>
      <c r="M221" s="219"/>
      <c r="N221" s="77"/>
      <c r="O221" s="77"/>
      <c r="P221" s="77"/>
      <c r="Q221" s="77"/>
      <c r="R221" s="77"/>
      <c r="S221" s="77"/>
      <c r="T221" s="78"/>
      <c r="AT221" s="15" t="s">
        <v>137</v>
      </c>
      <c r="AU221" s="15" t="s">
        <v>84</v>
      </c>
    </row>
    <row r="222" s="11" customFormat="1">
      <c r="B222" s="220"/>
      <c r="C222" s="221"/>
      <c r="D222" s="217" t="s">
        <v>139</v>
      </c>
      <c r="E222" s="222" t="s">
        <v>21</v>
      </c>
      <c r="F222" s="223" t="s">
        <v>369</v>
      </c>
      <c r="G222" s="221"/>
      <c r="H222" s="224">
        <v>4.7999999999999998</v>
      </c>
      <c r="I222" s="225"/>
      <c r="J222" s="221"/>
      <c r="K222" s="221"/>
      <c r="L222" s="226"/>
      <c r="M222" s="227"/>
      <c r="N222" s="228"/>
      <c r="O222" s="228"/>
      <c r="P222" s="228"/>
      <c r="Q222" s="228"/>
      <c r="R222" s="228"/>
      <c r="S222" s="228"/>
      <c r="T222" s="229"/>
      <c r="AT222" s="230" t="s">
        <v>139</v>
      </c>
      <c r="AU222" s="230" t="s">
        <v>84</v>
      </c>
      <c r="AV222" s="11" t="s">
        <v>84</v>
      </c>
      <c r="AW222" s="11" t="s">
        <v>34</v>
      </c>
      <c r="AX222" s="11" t="s">
        <v>82</v>
      </c>
      <c r="AY222" s="230" t="s">
        <v>128</v>
      </c>
    </row>
    <row r="223" s="1" customFormat="1" ht="16.5" customHeight="1">
      <c r="B223" s="36"/>
      <c r="C223" s="232" t="s">
        <v>370</v>
      </c>
      <c r="D223" s="232" t="s">
        <v>163</v>
      </c>
      <c r="E223" s="233" t="s">
        <v>371</v>
      </c>
      <c r="F223" s="234" t="s">
        <v>372</v>
      </c>
      <c r="G223" s="235" t="s">
        <v>133</v>
      </c>
      <c r="H223" s="236">
        <v>15</v>
      </c>
      <c r="I223" s="237"/>
      <c r="J223" s="238">
        <f>ROUND(I223*H223,2)</f>
        <v>0</v>
      </c>
      <c r="K223" s="234" t="s">
        <v>21</v>
      </c>
      <c r="L223" s="239"/>
      <c r="M223" s="240" t="s">
        <v>21</v>
      </c>
      <c r="N223" s="241" t="s">
        <v>45</v>
      </c>
      <c r="O223" s="77"/>
      <c r="P223" s="214">
        <f>O223*H223</f>
        <v>0</v>
      </c>
      <c r="Q223" s="214">
        <v>0.00072000000000000005</v>
      </c>
      <c r="R223" s="214">
        <f>Q223*H223</f>
        <v>0.010800000000000001</v>
      </c>
      <c r="S223" s="214">
        <v>0</v>
      </c>
      <c r="T223" s="215">
        <f>S223*H223</f>
        <v>0</v>
      </c>
      <c r="AR223" s="15" t="s">
        <v>319</v>
      </c>
      <c r="AT223" s="15" t="s">
        <v>163</v>
      </c>
      <c r="AU223" s="15" t="s">
        <v>84</v>
      </c>
      <c r="AY223" s="15" t="s">
        <v>128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5" t="s">
        <v>82</v>
      </c>
      <c r="BK223" s="216">
        <f>ROUND(I223*H223,2)</f>
        <v>0</v>
      </c>
      <c r="BL223" s="15" t="s">
        <v>180</v>
      </c>
      <c r="BM223" s="15" t="s">
        <v>373</v>
      </c>
    </row>
    <row r="224" s="1" customFormat="1">
      <c r="B224" s="36"/>
      <c r="C224" s="37"/>
      <c r="D224" s="217" t="s">
        <v>137</v>
      </c>
      <c r="E224" s="37"/>
      <c r="F224" s="218" t="s">
        <v>374</v>
      </c>
      <c r="G224" s="37"/>
      <c r="H224" s="37"/>
      <c r="I224" s="128"/>
      <c r="J224" s="37"/>
      <c r="K224" s="37"/>
      <c r="L224" s="41"/>
      <c r="M224" s="219"/>
      <c r="N224" s="77"/>
      <c r="O224" s="77"/>
      <c r="P224" s="77"/>
      <c r="Q224" s="77"/>
      <c r="R224" s="77"/>
      <c r="S224" s="77"/>
      <c r="T224" s="78"/>
      <c r="AT224" s="15" t="s">
        <v>137</v>
      </c>
      <c r="AU224" s="15" t="s">
        <v>84</v>
      </c>
    </row>
    <row r="225" s="1" customFormat="1">
      <c r="B225" s="36"/>
      <c r="C225" s="37"/>
      <c r="D225" s="217" t="s">
        <v>146</v>
      </c>
      <c r="E225" s="37"/>
      <c r="F225" s="231" t="s">
        <v>375</v>
      </c>
      <c r="G225" s="37"/>
      <c r="H225" s="37"/>
      <c r="I225" s="128"/>
      <c r="J225" s="37"/>
      <c r="K225" s="37"/>
      <c r="L225" s="41"/>
      <c r="M225" s="219"/>
      <c r="N225" s="77"/>
      <c r="O225" s="77"/>
      <c r="P225" s="77"/>
      <c r="Q225" s="77"/>
      <c r="R225" s="77"/>
      <c r="S225" s="77"/>
      <c r="T225" s="78"/>
      <c r="AT225" s="15" t="s">
        <v>146</v>
      </c>
      <c r="AU225" s="15" t="s">
        <v>84</v>
      </c>
    </row>
    <row r="226" s="11" customFormat="1">
      <c r="B226" s="220"/>
      <c r="C226" s="221"/>
      <c r="D226" s="217" t="s">
        <v>139</v>
      </c>
      <c r="E226" s="222" t="s">
        <v>21</v>
      </c>
      <c r="F226" s="223" t="s">
        <v>8</v>
      </c>
      <c r="G226" s="221"/>
      <c r="H226" s="224">
        <v>15</v>
      </c>
      <c r="I226" s="225"/>
      <c r="J226" s="221"/>
      <c r="K226" s="221"/>
      <c r="L226" s="226"/>
      <c r="M226" s="227"/>
      <c r="N226" s="228"/>
      <c r="O226" s="228"/>
      <c r="P226" s="228"/>
      <c r="Q226" s="228"/>
      <c r="R226" s="228"/>
      <c r="S226" s="228"/>
      <c r="T226" s="229"/>
      <c r="AT226" s="230" t="s">
        <v>139</v>
      </c>
      <c r="AU226" s="230" t="s">
        <v>84</v>
      </c>
      <c r="AV226" s="11" t="s">
        <v>84</v>
      </c>
      <c r="AW226" s="11" t="s">
        <v>34</v>
      </c>
      <c r="AX226" s="11" t="s">
        <v>82</v>
      </c>
      <c r="AY226" s="230" t="s">
        <v>128</v>
      </c>
    </row>
    <row r="227" s="1" customFormat="1" ht="16.5" customHeight="1">
      <c r="B227" s="36"/>
      <c r="C227" s="232" t="s">
        <v>176</v>
      </c>
      <c r="D227" s="232" t="s">
        <v>163</v>
      </c>
      <c r="E227" s="233" t="s">
        <v>376</v>
      </c>
      <c r="F227" s="234" t="s">
        <v>377</v>
      </c>
      <c r="G227" s="235" t="s">
        <v>133</v>
      </c>
      <c r="H227" s="236">
        <v>133</v>
      </c>
      <c r="I227" s="237"/>
      <c r="J227" s="238">
        <f>ROUND(I227*H227,2)</f>
        <v>0</v>
      </c>
      <c r="K227" s="234" t="s">
        <v>21</v>
      </c>
      <c r="L227" s="239"/>
      <c r="M227" s="240" t="s">
        <v>21</v>
      </c>
      <c r="N227" s="241" t="s">
        <v>45</v>
      </c>
      <c r="O227" s="77"/>
      <c r="P227" s="214">
        <f>O227*H227</f>
        <v>0</v>
      </c>
      <c r="Q227" s="214">
        <v>0.00072000000000000005</v>
      </c>
      <c r="R227" s="214">
        <f>Q227*H227</f>
        <v>0.095760000000000012</v>
      </c>
      <c r="S227" s="214">
        <v>0</v>
      </c>
      <c r="T227" s="215">
        <f>S227*H227</f>
        <v>0</v>
      </c>
      <c r="AR227" s="15" t="s">
        <v>319</v>
      </c>
      <c r="AT227" s="15" t="s">
        <v>163</v>
      </c>
      <c r="AU227" s="15" t="s">
        <v>84</v>
      </c>
      <c r="AY227" s="15" t="s">
        <v>128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5" t="s">
        <v>82</v>
      </c>
      <c r="BK227" s="216">
        <f>ROUND(I227*H227,2)</f>
        <v>0</v>
      </c>
      <c r="BL227" s="15" t="s">
        <v>180</v>
      </c>
      <c r="BM227" s="15" t="s">
        <v>378</v>
      </c>
    </row>
    <row r="228" s="1" customFormat="1">
      <c r="B228" s="36"/>
      <c r="C228" s="37"/>
      <c r="D228" s="217" t="s">
        <v>137</v>
      </c>
      <c r="E228" s="37"/>
      <c r="F228" s="218" t="s">
        <v>379</v>
      </c>
      <c r="G228" s="37"/>
      <c r="H228" s="37"/>
      <c r="I228" s="128"/>
      <c r="J228" s="37"/>
      <c r="K228" s="37"/>
      <c r="L228" s="41"/>
      <c r="M228" s="219"/>
      <c r="N228" s="77"/>
      <c r="O228" s="77"/>
      <c r="P228" s="77"/>
      <c r="Q228" s="77"/>
      <c r="R228" s="77"/>
      <c r="S228" s="77"/>
      <c r="T228" s="78"/>
      <c r="AT228" s="15" t="s">
        <v>137</v>
      </c>
      <c r="AU228" s="15" t="s">
        <v>84</v>
      </c>
    </row>
    <row r="229" s="1" customFormat="1">
      <c r="B229" s="36"/>
      <c r="C229" s="37"/>
      <c r="D229" s="217" t="s">
        <v>146</v>
      </c>
      <c r="E229" s="37"/>
      <c r="F229" s="231" t="s">
        <v>380</v>
      </c>
      <c r="G229" s="37"/>
      <c r="H229" s="37"/>
      <c r="I229" s="128"/>
      <c r="J229" s="37"/>
      <c r="K229" s="37"/>
      <c r="L229" s="41"/>
      <c r="M229" s="219"/>
      <c r="N229" s="77"/>
      <c r="O229" s="77"/>
      <c r="P229" s="77"/>
      <c r="Q229" s="77"/>
      <c r="R229" s="77"/>
      <c r="S229" s="77"/>
      <c r="T229" s="78"/>
      <c r="AT229" s="15" t="s">
        <v>146</v>
      </c>
      <c r="AU229" s="15" t="s">
        <v>84</v>
      </c>
    </row>
    <row r="230" s="11" customFormat="1">
      <c r="B230" s="220"/>
      <c r="C230" s="221"/>
      <c r="D230" s="217" t="s">
        <v>139</v>
      </c>
      <c r="E230" s="222" t="s">
        <v>21</v>
      </c>
      <c r="F230" s="223" t="s">
        <v>381</v>
      </c>
      <c r="G230" s="221"/>
      <c r="H230" s="224">
        <v>133</v>
      </c>
      <c r="I230" s="225"/>
      <c r="J230" s="221"/>
      <c r="K230" s="221"/>
      <c r="L230" s="226"/>
      <c r="M230" s="227"/>
      <c r="N230" s="228"/>
      <c r="O230" s="228"/>
      <c r="P230" s="228"/>
      <c r="Q230" s="228"/>
      <c r="R230" s="228"/>
      <c r="S230" s="228"/>
      <c r="T230" s="229"/>
      <c r="AT230" s="230" t="s">
        <v>139</v>
      </c>
      <c r="AU230" s="230" t="s">
        <v>84</v>
      </c>
      <c r="AV230" s="11" t="s">
        <v>84</v>
      </c>
      <c r="AW230" s="11" t="s">
        <v>34</v>
      </c>
      <c r="AX230" s="11" t="s">
        <v>82</v>
      </c>
      <c r="AY230" s="230" t="s">
        <v>128</v>
      </c>
    </row>
    <row r="231" s="1" customFormat="1" ht="16.5" customHeight="1">
      <c r="B231" s="36"/>
      <c r="C231" s="232" t="s">
        <v>382</v>
      </c>
      <c r="D231" s="232" t="s">
        <v>163</v>
      </c>
      <c r="E231" s="233" t="s">
        <v>383</v>
      </c>
      <c r="F231" s="234" t="s">
        <v>384</v>
      </c>
      <c r="G231" s="235" t="s">
        <v>133</v>
      </c>
      <c r="H231" s="236">
        <v>4.7999999999999998</v>
      </c>
      <c r="I231" s="237"/>
      <c r="J231" s="238">
        <f>ROUND(I231*H231,2)</f>
        <v>0</v>
      </c>
      <c r="K231" s="234" t="s">
        <v>21</v>
      </c>
      <c r="L231" s="239"/>
      <c r="M231" s="240" t="s">
        <v>21</v>
      </c>
      <c r="N231" s="241" t="s">
        <v>45</v>
      </c>
      <c r="O231" s="77"/>
      <c r="P231" s="214">
        <f>O231*H231</f>
        <v>0</v>
      </c>
      <c r="Q231" s="214">
        <v>0.00072000000000000005</v>
      </c>
      <c r="R231" s="214">
        <f>Q231*H231</f>
        <v>0.0034560000000000003</v>
      </c>
      <c r="S231" s="214">
        <v>0</v>
      </c>
      <c r="T231" s="215">
        <f>S231*H231</f>
        <v>0</v>
      </c>
      <c r="AR231" s="15" t="s">
        <v>319</v>
      </c>
      <c r="AT231" s="15" t="s">
        <v>163</v>
      </c>
      <c r="AU231" s="15" t="s">
        <v>84</v>
      </c>
      <c r="AY231" s="15" t="s">
        <v>128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5" t="s">
        <v>82</v>
      </c>
      <c r="BK231" s="216">
        <f>ROUND(I231*H231,2)</f>
        <v>0</v>
      </c>
      <c r="BL231" s="15" t="s">
        <v>180</v>
      </c>
      <c r="BM231" s="15" t="s">
        <v>385</v>
      </c>
    </row>
    <row r="232" s="1" customFormat="1">
      <c r="B232" s="36"/>
      <c r="C232" s="37"/>
      <c r="D232" s="217" t="s">
        <v>137</v>
      </c>
      <c r="E232" s="37"/>
      <c r="F232" s="218" t="s">
        <v>386</v>
      </c>
      <c r="G232" s="37"/>
      <c r="H232" s="37"/>
      <c r="I232" s="128"/>
      <c r="J232" s="37"/>
      <c r="K232" s="37"/>
      <c r="L232" s="41"/>
      <c r="M232" s="219"/>
      <c r="N232" s="77"/>
      <c r="O232" s="77"/>
      <c r="P232" s="77"/>
      <c r="Q232" s="77"/>
      <c r="R232" s="77"/>
      <c r="S232" s="77"/>
      <c r="T232" s="78"/>
      <c r="AT232" s="15" t="s">
        <v>137</v>
      </c>
      <c r="AU232" s="15" t="s">
        <v>84</v>
      </c>
    </row>
    <row r="233" s="1" customFormat="1">
      <c r="B233" s="36"/>
      <c r="C233" s="37"/>
      <c r="D233" s="217" t="s">
        <v>146</v>
      </c>
      <c r="E233" s="37"/>
      <c r="F233" s="231" t="s">
        <v>387</v>
      </c>
      <c r="G233" s="37"/>
      <c r="H233" s="37"/>
      <c r="I233" s="128"/>
      <c r="J233" s="37"/>
      <c r="K233" s="37"/>
      <c r="L233" s="41"/>
      <c r="M233" s="219"/>
      <c r="N233" s="77"/>
      <c r="O233" s="77"/>
      <c r="P233" s="77"/>
      <c r="Q233" s="77"/>
      <c r="R233" s="77"/>
      <c r="S233" s="77"/>
      <c r="T233" s="78"/>
      <c r="AT233" s="15" t="s">
        <v>146</v>
      </c>
      <c r="AU233" s="15" t="s">
        <v>84</v>
      </c>
    </row>
    <row r="234" s="11" customFormat="1">
      <c r="B234" s="220"/>
      <c r="C234" s="221"/>
      <c r="D234" s="217" t="s">
        <v>139</v>
      </c>
      <c r="E234" s="222" t="s">
        <v>21</v>
      </c>
      <c r="F234" s="223" t="s">
        <v>369</v>
      </c>
      <c r="G234" s="221"/>
      <c r="H234" s="224">
        <v>4.7999999999999998</v>
      </c>
      <c r="I234" s="225"/>
      <c r="J234" s="221"/>
      <c r="K234" s="221"/>
      <c r="L234" s="226"/>
      <c r="M234" s="227"/>
      <c r="N234" s="228"/>
      <c r="O234" s="228"/>
      <c r="P234" s="228"/>
      <c r="Q234" s="228"/>
      <c r="R234" s="228"/>
      <c r="S234" s="228"/>
      <c r="T234" s="229"/>
      <c r="AT234" s="230" t="s">
        <v>139</v>
      </c>
      <c r="AU234" s="230" t="s">
        <v>84</v>
      </c>
      <c r="AV234" s="11" t="s">
        <v>84</v>
      </c>
      <c r="AW234" s="11" t="s">
        <v>34</v>
      </c>
      <c r="AX234" s="11" t="s">
        <v>82</v>
      </c>
      <c r="AY234" s="230" t="s">
        <v>128</v>
      </c>
    </row>
    <row r="235" s="1" customFormat="1" ht="16.5" customHeight="1">
      <c r="B235" s="36"/>
      <c r="C235" s="205" t="s">
        <v>388</v>
      </c>
      <c r="D235" s="205" t="s">
        <v>130</v>
      </c>
      <c r="E235" s="206" t="s">
        <v>389</v>
      </c>
      <c r="F235" s="207" t="s">
        <v>390</v>
      </c>
      <c r="G235" s="208" t="s">
        <v>391</v>
      </c>
      <c r="H235" s="209">
        <v>4</v>
      </c>
      <c r="I235" s="210"/>
      <c r="J235" s="211">
        <f>ROUND(I235*H235,2)</f>
        <v>0</v>
      </c>
      <c r="K235" s="207" t="s">
        <v>21</v>
      </c>
      <c r="L235" s="41"/>
      <c r="M235" s="212" t="s">
        <v>21</v>
      </c>
      <c r="N235" s="213" t="s">
        <v>45</v>
      </c>
      <c r="O235" s="77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AR235" s="15" t="s">
        <v>180</v>
      </c>
      <c r="AT235" s="15" t="s">
        <v>130</v>
      </c>
      <c r="AU235" s="15" t="s">
        <v>84</v>
      </c>
      <c r="AY235" s="15" t="s">
        <v>128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5" t="s">
        <v>82</v>
      </c>
      <c r="BK235" s="216">
        <f>ROUND(I235*H235,2)</f>
        <v>0</v>
      </c>
      <c r="BL235" s="15" t="s">
        <v>180</v>
      </c>
      <c r="BM235" s="15" t="s">
        <v>392</v>
      </c>
    </row>
    <row r="236" s="1" customFormat="1">
      <c r="B236" s="36"/>
      <c r="C236" s="37"/>
      <c r="D236" s="217" t="s">
        <v>137</v>
      </c>
      <c r="E236" s="37"/>
      <c r="F236" s="218" t="s">
        <v>393</v>
      </c>
      <c r="G236" s="37"/>
      <c r="H236" s="37"/>
      <c r="I236" s="128"/>
      <c r="J236" s="37"/>
      <c r="K236" s="37"/>
      <c r="L236" s="41"/>
      <c r="M236" s="219"/>
      <c r="N236" s="77"/>
      <c r="O236" s="77"/>
      <c r="P236" s="77"/>
      <c r="Q236" s="77"/>
      <c r="R236" s="77"/>
      <c r="S236" s="77"/>
      <c r="T236" s="78"/>
      <c r="AT236" s="15" t="s">
        <v>137</v>
      </c>
      <c r="AU236" s="15" t="s">
        <v>84</v>
      </c>
    </row>
    <row r="237" s="11" customFormat="1">
      <c r="B237" s="220"/>
      <c r="C237" s="221"/>
      <c r="D237" s="217" t="s">
        <v>139</v>
      </c>
      <c r="E237" s="222" t="s">
        <v>21</v>
      </c>
      <c r="F237" s="223" t="s">
        <v>135</v>
      </c>
      <c r="G237" s="221"/>
      <c r="H237" s="224">
        <v>4</v>
      </c>
      <c r="I237" s="225"/>
      <c r="J237" s="221"/>
      <c r="K237" s="221"/>
      <c r="L237" s="226"/>
      <c r="M237" s="227"/>
      <c r="N237" s="228"/>
      <c r="O237" s="228"/>
      <c r="P237" s="228"/>
      <c r="Q237" s="228"/>
      <c r="R237" s="228"/>
      <c r="S237" s="228"/>
      <c r="T237" s="229"/>
      <c r="AT237" s="230" t="s">
        <v>139</v>
      </c>
      <c r="AU237" s="230" t="s">
        <v>84</v>
      </c>
      <c r="AV237" s="11" t="s">
        <v>84</v>
      </c>
      <c r="AW237" s="11" t="s">
        <v>34</v>
      </c>
      <c r="AX237" s="11" t="s">
        <v>82</v>
      </c>
      <c r="AY237" s="230" t="s">
        <v>128</v>
      </c>
    </row>
    <row r="238" s="1" customFormat="1" ht="16.5" customHeight="1">
      <c r="B238" s="36"/>
      <c r="C238" s="205" t="s">
        <v>394</v>
      </c>
      <c r="D238" s="205" t="s">
        <v>130</v>
      </c>
      <c r="E238" s="206" t="s">
        <v>395</v>
      </c>
      <c r="F238" s="207" t="s">
        <v>396</v>
      </c>
      <c r="G238" s="208" t="s">
        <v>247</v>
      </c>
      <c r="H238" s="209">
        <v>4</v>
      </c>
      <c r="I238" s="210"/>
      <c r="J238" s="211">
        <f>ROUND(I238*H238,2)</f>
        <v>0</v>
      </c>
      <c r="K238" s="207" t="s">
        <v>21</v>
      </c>
      <c r="L238" s="41"/>
      <c r="M238" s="212" t="s">
        <v>21</v>
      </c>
      <c r="N238" s="213" t="s">
        <v>45</v>
      </c>
      <c r="O238" s="77"/>
      <c r="P238" s="214">
        <f>O238*H238</f>
        <v>0</v>
      </c>
      <c r="Q238" s="214">
        <v>0.00035</v>
      </c>
      <c r="R238" s="214">
        <f>Q238*H238</f>
        <v>0.0014</v>
      </c>
      <c r="S238" s="214">
        <v>0</v>
      </c>
      <c r="T238" s="215">
        <f>S238*H238</f>
        <v>0</v>
      </c>
      <c r="AR238" s="15" t="s">
        <v>180</v>
      </c>
      <c r="AT238" s="15" t="s">
        <v>130</v>
      </c>
      <c r="AU238" s="15" t="s">
        <v>84</v>
      </c>
      <c r="AY238" s="15" t="s">
        <v>128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5" t="s">
        <v>82</v>
      </c>
      <c r="BK238" s="216">
        <f>ROUND(I238*H238,2)</f>
        <v>0</v>
      </c>
      <c r="BL238" s="15" t="s">
        <v>180</v>
      </c>
      <c r="BM238" s="15" t="s">
        <v>397</v>
      </c>
    </row>
    <row r="239" s="1" customFormat="1">
      <c r="B239" s="36"/>
      <c r="C239" s="37"/>
      <c r="D239" s="217" t="s">
        <v>137</v>
      </c>
      <c r="E239" s="37"/>
      <c r="F239" s="218" t="s">
        <v>396</v>
      </c>
      <c r="G239" s="37"/>
      <c r="H239" s="37"/>
      <c r="I239" s="128"/>
      <c r="J239" s="37"/>
      <c r="K239" s="37"/>
      <c r="L239" s="41"/>
      <c r="M239" s="219"/>
      <c r="N239" s="77"/>
      <c r="O239" s="77"/>
      <c r="P239" s="77"/>
      <c r="Q239" s="77"/>
      <c r="R239" s="77"/>
      <c r="S239" s="77"/>
      <c r="T239" s="78"/>
      <c r="AT239" s="15" t="s">
        <v>137</v>
      </c>
      <c r="AU239" s="15" t="s">
        <v>84</v>
      </c>
    </row>
    <row r="240" s="1" customFormat="1">
      <c r="B240" s="36"/>
      <c r="C240" s="37"/>
      <c r="D240" s="217" t="s">
        <v>146</v>
      </c>
      <c r="E240" s="37"/>
      <c r="F240" s="231" t="s">
        <v>398</v>
      </c>
      <c r="G240" s="37"/>
      <c r="H240" s="37"/>
      <c r="I240" s="128"/>
      <c r="J240" s="37"/>
      <c r="K240" s="37"/>
      <c r="L240" s="41"/>
      <c r="M240" s="219"/>
      <c r="N240" s="77"/>
      <c r="O240" s="77"/>
      <c r="P240" s="77"/>
      <c r="Q240" s="77"/>
      <c r="R240" s="77"/>
      <c r="S240" s="77"/>
      <c r="T240" s="78"/>
      <c r="AT240" s="15" t="s">
        <v>146</v>
      </c>
      <c r="AU240" s="15" t="s">
        <v>84</v>
      </c>
    </row>
    <row r="241" s="11" customFormat="1">
      <c r="B241" s="220"/>
      <c r="C241" s="221"/>
      <c r="D241" s="217" t="s">
        <v>139</v>
      </c>
      <c r="E241" s="222" t="s">
        <v>21</v>
      </c>
      <c r="F241" s="223" t="s">
        <v>135</v>
      </c>
      <c r="G241" s="221"/>
      <c r="H241" s="224">
        <v>4</v>
      </c>
      <c r="I241" s="225"/>
      <c r="J241" s="221"/>
      <c r="K241" s="221"/>
      <c r="L241" s="226"/>
      <c r="M241" s="227"/>
      <c r="N241" s="228"/>
      <c r="O241" s="228"/>
      <c r="P241" s="228"/>
      <c r="Q241" s="228"/>
      <c r="R241" s="228"/>
      <c r="S241" s="228"/>
      <c r="T241" s="229"/>
      <c r="AT241" s="230" t="s">
        <v>139</v>
      </c>
      <c r="AU241" s="230" t="s">
        <v>84</v>
      </c>
      <c r="AV241" s="11" t="s">
        <v>84</v>
      </c>
      <c r="AW241" s="11" t="s">
        <v>34</v>
      </c>
      <c r="AX241" s="11" t="s">
        <v>82</v>
      </c>
      <c r="AY241" s="230" t="s">
        <v>128</v>
      </c>
    </row>
    <row r="242" s="1" customFormat="1" ht="16.5" customHeight="1">
      <c r="B242" s="36"/>
      <c r="C242" s="205" t="s">
        <v>399</v>
      </c>
      <c r="D242" s="205" t="s">
        <v>130</v>
      </c>
      <c r="E242" s="206" t="s">
        <v>400</v>
      </c>
      <c r="F242" s="207" t="s">
        <v>401</v>
      </c>
      <c r="G242" s="208" t="s">
        <v>133</v>
      </c>
      <c r="H242" s="209">
        <v>91.439999999999998</v>
      </c>
      <c r="I242" s="210"/>
      <c r="J242" s="211">
        <f>ROUND(I242*H242,2)</f>
        <v>0</v>
      </c>
      <c r="K242" s="207" t="s">
        <v>134</v>
      </c>
      <c r="L242" s="41"/>
      <c r="M242" s="212" t="s">
        <v>21</v>
      </c>
      <c r="N242" s="213" t="s">
        <v>45</v>
      </c>
      <c r="O242" s="77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AR242" s="15" t="s">
        <v>180</v>
      </c>
      <c r="AT242" s="15" t="s">
        <v>130</v>
      </c>
      <c r="AU242" s="15" t="s">
        <v>84</v>
      </c>
      <c r="AY242" s="15" t="s">
        <v>128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5" t="s">
        <v>82</v>
      </c>
      <c r="BK242" s="216">
        <f>ROUND(I242*H242,2)</f>
        <v>0</v>
      </c>
      <c r="BL242" s="15" t="s">
        <v>180</v>
      </c>
      <c r="BM242" s="15" t="s">
        <v>402</v>
      </c>
    </row>
    <row r="243" s="1" customFormat="1">
      <c r="B243" s="36"/>
      <c r="C243" s="37"/>
      <c r="D243" s="217" t="s">
        <v>137</v>
      </c>
      <c r="E243" s="37"/>
      <c r="F243" s="218" t="s">
        <v>403</v>
      </c>
      <c r="G243" s="37"/>
      <c r="H243" s="37"/>
      <c r="I243" s="128"/>
      <c r="J243" s="37"/>
      <c r="K243" s="37"/>
      <c r="L243" s="41"/>
      <c r="M243" s="219"/>
      <c r="N243" s="77"/>
      <c r="O243" s="77"/>
      <c r="P243" s="77"/>
      <c r="Q243" s="77"/>
      <c r="R243" s="77"/>
      <c r="S243" s="77"/>
      <c r="T243" s="78"/>
      <c r="AT243" s="15" t="s">
        <v>137</v>
      </c>
      <c r="AU243" s="15" t="s">
        <v>84</v>
      </c>
    </row>
    <row r="244" s="11" customFormat="1">
      <c r="B244" s="220"/>
      <c r="C244" s="221"/>
      <c r="D244" s="217" t="s">
        <v>139</v>
      </c>
      <c r="E244" s="222" t="s">
        <v>21</v>
      </c>
      <c r="F244" s="223" t="s">
        <v>404</v>
      </c>
      <c r="G244" s="221"/>
      <c r="H244" s="224">
        <v>91.439999999999998</v>
      </c>
      <c r="I244" s="225"/>
      <c r="J244" s="221"/>
      <c r="K244" s="221"/>
      <c r="L244" s="226"/>
      <c r="M244" s="227"/>
      <c r="N244" s="228"/>
      <c r="O244" s="228"/>
      <c r="P244" s="228"/>
      <c r="Q244" s="228"/>
      <c r="R244" s="228"/>
      <c r="S244" s="228"/>
      <c r="T244" s="229"/>
      <c r="AT244" s="230" t="s">
        <v>139</v>
      </c>
      <c r="AU244" s="230" t="s">
        <v>84</v>
      </c>
      <c r="AV244" s="11" t="s">
        <v>84</v>
      </c>
      <c r="AW244" s="11" t="s">
        <v>34</v>
      </c>
      <c r="AX244" s="11" t="s">
        <v>82</v>
      </c>
      <c r="AY244" s="230" t="s">
        <v>128</v>
      </c>
    </row>
    <row r="245" s="1" customFormat="1" ht="16.5" customHeight="1">
      <c r="B245" s="36"/>
      <c r="C245" s="232" t="s">
        <v>405</v>
      </c>
      <c r="D245" s="232" t="s">
        <v>163</v>
      </c>
      <c r="E245" s="233" t="s">
        <v>406</v>
      </c>
      <c r="F245" s="234" t="s">
        <v>407</v>
      </c>
      <c r="G245" s="235" t="s">
        <v>166</v>
      </c>
      <c r="H245" s="236">
        <v>56.795000000000002</v>
      </c>
      <c r="I245" s="237"/>
      <c r="J245" s="238">
        <f>ROUND(I245*H245,2)</f>
        <v>0</v>
      </c>
      <c r="K245" s="234" t="s">
        <v>134</v>
      </c>
      <c r="L245" s="239"/>
      <c r="M245" s="240" t="s">
        <v>21</v>
      </c>
      <c r="N245" s="241" t="s">
        <v>45</v>
      </c>
      <c r="O245" s="77"/>
      <c r="P245" s="214">
        <f>O245*H245</f>
        <v>0</v>
      </c>
      <c r="Q245" s="214">
        <v>0.001</v>
      </c>
      <c r="R245" s="214">
        <f>Q245*H245</f>
        <v>0.056795000000000005</v>
      </c>
      <c r="S245" s="214">
        <v>0</v>
      </c>
      <c r="T245" s="215">
        <f>S245*H245</f>
        <v>0</v>
      </c>
      <c r="AR245" s="15" t="s">
        <v>319</v>
      </c>
      <c r="AT245" s="15" t="s">
        <v>163</v>
      </c>
      <c r="AU245" s="15" t="s">
        <v>84</v>
      </c>
      <c r="AY245" s="15" t="s">
        <v>128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5" t="s">
        <v>82</v>
      </c>
      <c r="BK245" s="216">
        <f>ROUND(I245*H245,2)</f>
        <v>0</v>
      </c>
      <c r="BL245" s="15" t="s">
        <v>180</v>
      </c>
      <c r="BM245" s="15" t="s">
        <v>408</v>
      </c>
    </row>
    <row r="246" s="1" customFormat="1">
      <c r="B246" s="36"/>
      <c r="C246" s="37"/>
      <c r="D246" s="217" t="s">
        <v>137</v>
      </c>
      <c r="E246" s="37"/>
      <c r="F246" s="218" t="s">
        <v>409</v>
      </c>
      <c r="G246" s="37"/>
      <c r="H246" s="37"/>
      <c r="I246" s="128"/>
      <c r="J246" s="37"/>
      <c r="K246" s="37"/>
      <c r="L246" s="41"/>
      <c r="M246" s="219"/>
      <c r="N246" s="77"/>
      <c r="O246" s="77"/>
      <c r="P246" s="77"/>
      <c r="Q246" s="77"/>
      <c r="R246" s="77"/>
      <c r="S246" s="77"/>
      <c r="T246" s="78"/>
      <c r="AT246" s="15" t="s">
        <v>137</v>
      </c>
      <c r="AU246" s="15" t="s">
        <v>84</v>
      </c>
    </row>
    <row r="247" s="1" customFormat="1">
      <c r="B247" s="36"/>
      <c r="C247" s="37"/>
      <c r="D247" s="217" t="s">
        <v>146</v>
      </c>
      <c r="E247" s="37"/>
      <c r="F247" s="231" t="s">
        <v>410</v>
      </c>
      <c r="G247" s="37"/>
      <c r="H247" s="37"/>
      <c r="I247" s="128"/>
      <c r="J247" s="37"/>
      <c r="K247" s="37"/>
      <c r="L247" s="41"/>
      <c r="M247" s="219"/>
      <c r="N247" s="77"/>
      <c r="O247" s="77"/>
      <c r="P247" s="77"/>
      <c r="Q247" s="77"/>
      <c r="R247" s="77"/>
      <c r="S247" s="77"/>
      <c r="T247" s="78"/>
      <c r="AT247" s="15" t="s">
        <v>146</v>
      </c>
      <c r="AU247" s="15" t="s">
        <v>84</v>
      </c>
    </row>
    <row r="248" s="11" customFormat="1">
      <c r="B248" s="220"/>
      <c r="C248" s="221"/>
      <c r="D248" s="217" t="s">
        <v>139</v>
      </c>
      <c r="E248" s="222" t="s">
        <v>21</v>
      </c>
      <c r="F248" s="223" t="s">
        <v>411</v>
      </c>
      <c r="G248" s="221"/>
      <c r="H248" s="224">
        <v>56.795000000000002</v>
      </c>
      <c r="I248" s="225"/>
      <c r="J248" s="221"/>
      <c r="K248" s="221"/>
      <c r="L248" s="226"/>
      <c r="M248" s="227"/>
      <c r="N248" s="228"/>
      <c r="O248" s="228"/>
      <c r="P248" s="228"/>
      <c r="Q248" s="228"/>
      <c r="R248" s="228"/>
      <c r="S248" s="228"/>
      <c r="T248" s="229"/>
      <c r="AT248" s="230" t="s">
        <v>139</v>
      </c>
      <c r="AU248" s="230" t="s">
        <v>84</v>
      </c>
      <c r="AV248" s="11" t="s">
        <v>84</v>
      </c>
      <c r="AW248" s="11" t="s">
        <v>34</v>
      </c>
      <c r="AX248" s="11" t="s">
        <v>82</v>
      </c>
      <c r="AY248" s="230" t="s">
        <v>128</v>
      </c>
    </row>
    <row r="249" s="1" customFormat="1" ht="16.5" customHeight="1">
      <c r="B249" s="36"/>
      <c r="C249" s="205" t="s">
        <v>412</v>
      </c>
      <c r="D249" s="205" t="s">
        <v>130</v>
      </c>
      <c r="E249" s="206" t="s">
        <v>413</v>
      </c>
      <c r="F249" s="207" t="s">
        <v>414</v>
      </c>
      <c r="G249" s="208" t="s">
        <v>247</v>
      </c>
      <c r="H249" s="209">
        <v>1</v>
      </c>
      <c r="I249" s="210"/>
      <c r="J249" s="211">
        <f>ROUND(I249*H249,2)</f>
        <v>0</v>
      </c>
      <c r="K249" s="207" t="s">
        <v>134</v>
      </c>
      <c r="L249" s="41"/>
      <c r="M249" s="212" t="s">
        <v>21</v>
      </c>
      <c r="N249" s="213" t="s">
        <v>45</v>
      </c>
      <c r="O249" s="77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AR249" s="15" t="s">
        <v>180</v>
      </c>
      <c r="AT249" s="15" t="s">
        <v>130</v>
      </c>
      <c r="AU249" s="15" t="s">
        <v>84</v>
      </c>
      <c r="AY249" s="15" t="s">
        <v>128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5" t="s">
        <v>82</v>
      </c>
      <c r="BK249" s="216">
        <f>ROUND(I249*H249,2)</f>
        <v>0</v>
      </c>
      <c r="BL249" s="15" t="s">
        <v>180</v>
      </c>
      <c r="BM249" s="15" t="s">
        <v>415</v>
      </c>
    </row>
    <row r="250" s="1" customFormat="1">
      <c r="B250" s="36"/>
      <c r="C250" s="37"/>
      <c r="D250" s="217" t="s">
        <v>137</v>
      </c>
      <c r="E250" s="37"/>
      <c r="F250" s="218" t="s">
        <v>414</v>
      </c>
      <c r="G250" s="37"/>
      <c r="H250" s="37"/>
      <c r="I250" s="128"/>
      <c r="J250" s="37"/>
      <c r="K250" s="37"/>
      <c r="L250" s="41"/>
      <c r="M250" s="219"/>
      <c r="N250" s="77"/>
      <c r="O250" s="77"/>
      <c r="P250" s="77"/>
      <c r="Q250" s="77"/>
      <c r="R250" s="77"/>
      <c r="S250" s="77"/>
      <c r="T250" s="78"/>
      <c r="AT250" s="15" t="s">
        <v>137</v>
      </c>
      <c r="AU250" s="15" t="s">
        <v>84</v>
      </c>
    </row>
    <row r="251" s="11" customFormat="1">
      <c r="B251" s="220"/>
      <c r="C251" s="221"/>
      <c r="D251" s="217" t="s">
        <v>139</v>
      </c>
      <c r="E251" s="222" t="s">
        <v>21</v>
      </c>
      <c r="F251" s="223" t="s">
        <v>82</v>
      </c>
      <c r="G251" s="221"/>
      <c r="H251" s="224">
        <v>1</v>
      </c>
      <c r="I251" s="225"/>
      <c r="J251" s="221"/>
      <c r="K251" s="221"/>
      <c r="L251" s="226"/>
      <c r="M251" s="227"/>
      <c r="N251" s="228"/>
      <c r="O251" s="228"/>
      <c r="P251" s="228"/>
      <c r="Q251" s="228"/>
      <c r="R251" s="228"/>
      <c r="S251" s="228"/>
      <c r="T251" s="229"/>
      <c r="AT251" s="230" t="s">
        <v>139</v>
      </c>
      <c r="AU251" s="230" t="s">
        <v>84</v>
      </c>
      <c r="AV251" s="11" t="s">
        <v>84</v>
      </c>
      <c r="AW251" s="11" t="s">
        <v>34</v>
      </c>
      <c r="AX251" s="11" t="s">
        <v>82</v>
      </c>
      <c r="AY251" s="230" t="s">
        <v>128</v>
      </c>
    </row>
    <row r="252" s="1" customFormat="1" ht="16.5" customHeight="1">
      <c r="B252" s="36"/>
      <c r="C252" s="205" t="s">
        <v>416</v>
      </c>
      <c r="D252" s="205" t="s">
        <v>130</v>
      </c>
      <c r="E252" s="206" t="s">
        <v>417</v>
      </c>
      <c r="F252" s="207" t="s">
        <v>418</v>
      </c>
      <c r="G252" s="208" t="s">
        <v>247</v>
      </c>
      <c r="H252" s="209">
        <v>4</v>
      </c>
      <c r="I252" s="210"/>
      <c r="J252" s="211">
        <f>ROUND(I252*H252,2)</f>
        <v>0</v>
      </c>
      <c r="K252" s="207" t="s">
        <v>134</v>
      </c>
      <c r="L252" s="41"/>
      <c r="M252" s="212" t="s">
        <v>21</v>
      </c>
      <c r="N252" s="213" t="s">
        <v>45</v>
      </c>
      <c r="O252" s="77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AR252" s="15" t="s">
        <v>180</v>
      </c>
      <c r="AT252" s="15" t="s">
        <v>130</v>
      </c>
      <c r="AU252" s="15" t="s">
        <v>84</v>
      </c>
      <c r="AY252" s="15" t="s">
        <v>128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5" t="s">
        <v>82</v>
      </c>
      <c r="BK252" s="216">
        <f>ROUND(I252*H252,2)</f>
        <v>0</v>
      </c>
      <c r="BL252" s="15" t="s">
        <v>180</v>
      </c>
      <c r="BM252" s="15" t="s">
        <v>419</v>
      </c>
    </row>
    <row r="253" s="1" customFormat="1">
      <c r="B253" s="36"/>
      <c r="C253" s="37"/>
      <c r="D253" s="217" t="s">
        <v>137</v>
      </c>
      <c r="E253" s="37"/>
      <c r="F253" s="218" t="s">
        <v>420</v>
      </c>
      <c r="G253" s="37"/>
      <c r="H253" s="37"/>
      <c r="I253" s="128"/>
      <c r="J253" s="37"/>
      <c r="K253" s="37"/>
      <c r="L253" s="41"/>
      <c r="M253" s="219"/>
      <c r="N253" s="77"/>
      <c r="O253" s="77"/>
      <c r="P253" s="77"/>
      <c r="Q253" s="77"/>
      <c r="R253" s="77"/>
      <c r="S253" s="77"/>
      <c r="T253" s="78"/>
      <c r="AT253" s="15" t="s">
        <v>137</v>
      </c>
      <c r="AU253" s="15" t="s">
        <v>84</v>
      </c>
    </row>
    <row r="254" s="11" customFormat="1">
      <c r="B254" s="220"/>
      <c r="C254" s="221"/>
      <c r="D254" s="217" t="s">
        <v>139</v>
      </c>
      <c r="E254" s="222" t="s">
        <v>21</v>
      </c>
      <c r="F254" s="223" t="s">
        <v>135</v>
      </c>
      <c r="G254" s="221"/>
      <c r="H254" s="224">
        <v>4</v>
      </c>
      <c r="I254" s="225"/>
      <c r="J254" s="221"/>
      <c r="K254" s="221"/>
      <c r="L254" s="226"/>
      <c r="M254" s="227"/>
      <c r="N254" s="228"/>
      <c r="O254" s="228"/>
      <c r="P254" s="228"/>
      <c r="Q254" s="228"/>
      <c r="R254" s="228"/>
      <c r="S254" s="228"/>
      <c r="T254" s="229"/>
      <c r="AT254" s="230" t="s">
        <v>139</v>
      </c>
      <c r="AU254" s="230" t="s">
        <v>84</v>
      </c>
      <c r="AV254" s="11" t="s">
        <v>84</v>
      </c>
      <c r="AW254" s="11" t="s">
        <v>34</v>
      </c>
      <c r="AX254" s="11" t="s">
        <v>82</v>
      </c>
      <c r="AY254" s="230" t="s">
        <v>128</v>
      </c>
    </row>
    <row r="255" s="1" customFormat="1" ht="16.5" customHeight="1">
      <c r="B255" s="36"/>
      <c r="C255" s="205" t="s">
        <v>421</v>
      </c>
      <c r="D255" s="205" t="s">
        <v>130</v>
      </c>
      <c r="E255" s="206" t="s">
        <v>422</v>
      </c>
      <c r="F255" s="207" t="s">
        <v>423</v>
      </c>
      <c r="G255" s="208" t="s">
        <v>133</v>
      </c>
      <c r="H255" s="209">
        <v>130.19999999999999</v>
      </c>
      <c r="I255" s="210"/>
      <c r="J255" s="211">
        <f>ROUND(I255*H255,2)</f>
        <v>0</v>
      </c>
      <c r="K255" s="207" t="s">
        <v>21</v>
      </c>
      <c r="L255" s="41"/>
      <c r="M255" s="212" t="s">
        <v>21</v>
      </c>
      <c r="N255" s="213" t="s">
        <v>45</v>
      </c>
      <c r="O255" s="77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AR255" s="15" t="s">
        <v>180</v>
      </c>
      <c r="AT255" s="15" t="s">
        <v>130</v>
      </c>
      <c r="AU255" s="15" t="s">
        <v>84</v>
      </c>
      <c r="AY255" s="15" t="s">
        <v>128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5" t="s">
        <v>82</v>
      </c>
      <c r="BK255" s="216">
        <f>ROUND(I255*H255,2)</f>
        <v>0</v>
      </c>
      <c r="BL255" s="15" t="s">
        <v>180</v>
      </c>
      <c r="BM255" s="15" t="s">
        <v>424</v>
      </c>
    </row>
    <row r="256" s="1" customFormat="1">
      <c r="B256" s="36"/>
      <c r="C256" s="37"/>
      <c r="D256" s="217" t="s">
        <v>137</v>
      </c>
      <c r="E256" s="37"/>
      <c r="F256" s="218" t="s">
        <v>425</v>
      </c>
      <c r="G256" s="37"/>
      <c r="H256" s="37"/>
      <c r="I256" s="128"/>
      <c r="J256" s="37"/>
      <c r="K256" s="37"/>
      <c r="L256" s="41"/>
      <c r="M256" s="219"/>
      <c r="N256" s="77"/>
      <c r="O256" s="77"/>
      <c r="P256" s="77"/>
      <c r="Q256" s="77"/>
      <c r="R256" s="77"/>
      <c r="S256" s="77"/>
      <c r="T256" s="78"/>
      <c r="AT256" s="15" t="s">
        <v>137</v>
      </c>
      <c r="AU256" s="15" t="s">
        <v>84</v>
      </c>
    </row>
    <row r="257" s="11" customFormat="1">
      <c r="B257" s="220"/>
      <c r="C257" s="221"/>
      <c r="D257" s="217" t="s">
        <v>139</v>
      </c>
      <c r="E257" s="222" t="s">
        <v>21</v>
      </c>
      <c r="F257" s="223" t="s">
        <v>426</v>
      </c>
      <c r="G257" s="221"/>
      <c r="H257" s="224">
        <v>130.19999999999999</v>
      </c>
      <c r="I257" s="225"/>
      <c r="J257" s="221"/>
      <c r="K257" s="221"/>
      <c r="L257" s="226"/>
      <c r="M257" s="227"/>
      <c r="N257" s="228"/>
      <c r="O257" s="228"/>
      <c r="P257" s="228"/>
      <c r="Q257" s="228"/>
      <c r="R257" s="228"/>
      <c r="S257" s="228"/>
      <c r="T257" s="229"/>
      <c r="AT257" s="230" t="s">
        <v>139</v>
      </c>
      <c r="AU257" s="230" t="s">
        <v>84</v>
      </c>
      <c r="AV257" s="11" t="s">
        <v>84</v>
      </c>
      <c r="AW257" s="11" t="s">
        <v>34</v>
      </c>
      <c r="AX257" s="11" t="s">
        <v>82</v>
      </c>
      <c r="AY257" s="230" t="s">
        <v>128</v>
      </c>
    </row>
    <row r="258" s="1" customFormat="1" ht="16.5" customHeight="1">
      <c r="B258" s="36"/>
      <c r="C258" s="205" t="s">
        <v>427</v>
      </c>
      <c r="D258" s="205" t="s">
        <v>130</v>
      </c>
      <c r="E258" s="206" t="s">
        <v>428</v>
      </c>
      <c r="F258" s="207" t="s">
        <v>429</v>
      </c>
      <c r="G258" s="208" t="s">
        <v>133</v>
      </c>
      <c r="H258" s="209">
        <v>40</v>
      </c>
      <c r="I258" s="210"/>
      <c r="J258" s="211">
        <f>ROUND(I258*H258,2)</f>
        <v>0</v>
      </c>
      <c r="K258" s="207" t="s">
        <v>21</v>
      </c>
      <c r="L258" s="41"/>
      <c r="M258" s="212" t="s">
        <v>21</v>
      </c>
      <c r="N258" s="213" t="s">
        <v>45</v>
      </c>
      <c r="O258" s="77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AR258" s="15" t="s">
        <v>180</v>
      </c>
      <c r="AT258" s="15" t="s">
        <v>130</v>
      </c>
      <c r="AU258" s="15" t="s">
        <v>84</v>
      </c>
      <c r="AY258" s="15" t="s">
        <v>128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5" t="s">
        <v>82</v>
      </c>
      <c r="BK258" s="216">
        <f>ROUND(I258*H258,2)</f>
        <v>0</v>
      </c>
      <c r="BL258" s="15" t="s">
        <v>180</v>
      </c>
      <c r="BM258" s="15" t="s">
        <v>430</v>
      </c>
    </row>
    <row r="259" s="1" customFormat="1">
      <c r="B259" s="36"/>
      <c r="C259" s="37"/>
      <c r="D259" s="217" t="s">
        <v>137</v>
      </c>
      <c r="E259" s="37"/>
      <c r="F259" s="218" t="s">
        <v>431</v>
      </c>
      <c r="G259" s="37"/>
      <c r="H259" s="37"/>
      <c r="I259" s="128"/>
      <c r="J259" s="37"/>
      <c r="K259" s="37"/>
      <c r="L259" s="41"/>
      <c r="M259" s="219"/>
      <c r="N259" s="77"/>
      <c r="O259" s="77"/>
      <c r="P259" s="77"/>
      <c r="Q259" s="77"/>
      <c r="R259" s="77"/>
      <c r="S259" s="77"/>
      <c r="T259" s="78"/>
      <c r="AT259" s="15" t="s">
        <v>137</v>
      </c>
      <c r="AU259" s="15" t="s">
        <v>84</v>
      </c>
    </row>
    <row r="260" s="11" customFormat="1">
      <c r="B260" s="220"/>
      <c r="C260" s="221"/>
      <c r="D260" s="217" t="s">
        <v>139</v>
      </c>
      <c r="E260" s="222" t="s">
        <v>21</v>
      </c>
      <c r="F260" s="223" t="s">
        <v>432</v>
      </c>
      <c r="G260" s="221"/>
      <c r="H260" s="224">
        <v>40</v>
      </c>
      <c r="I260" s="225"/>
      <c r="J260" s="221"/>
      <c r="K260" s="221"/>
      <c r="L260" s="226"/>
      <c r="M260" s="227"/>
      <c r="N260" s="228"/>
      <c r="O260" s="228"/>
      <c r="P260" s="228"/>
      <c r="Q260" s="228"/>
      <c r="R260" s="228"/>
      <c r="S260" s="228"/>
      <c r="T260" s="229"/>
      <c r="AT260" s="230" t="s">
        <v>139</v>
      </c>
      <c r="AU260" s="230" t="s">
        <v>84</v>
      </c>
      <c r="AV260" s="11" t="s">
        <v>84</v>
      </c>
      <c r="AW260" s="11" t="s">
        <v>34</v>
      </c>
      <c r="AX260" s="11" t="s">
        <v>82</v>
      </c>
      <c r="AY260" s="230" t="s">
        <v>128</v>
      </c>
    </row>
    <row r="261" s="1" customFormat="1" ht="16.5" customHeight="1">
      <c r="B261" s="36"/>
      <c r="C261" s="232" t="s">
        <v>433</v>
      </c>
      <c r="D261" s="232" t="s">
        <v>163</v>
      </c>
      <c r="E261" s="233" t="s">
        <v>434</v>
      </c>
      <c r="F261" s="234" t="s">
        <v>435</v>
      </c>
      <c r="G261" s="235" t="s">
        <v>133</v>
      </c>
      <c r="H261" s="236">
        <v>40</v>
      </c>
      <c r="I261" s="237"/>
      <c r="J261" s="238">
        <f>ROUND(I261*H261,2)</f>
        <v>0</v>
      </c>
      <c r="K261" s="234" t="s">
        <v>21</v>
      </c>
      <c r="L261" s="239"/>
      <c r="M261" s="240" t="s">
        <v>21</v>
      </c>
      <c r="N261" s="241" t="s">
        <v>45</v>
      </c>
      <c r="O261" s="77"/>
      <c r="P261" s="214">
        <f>O261*H261</f>
        <v>0</v>
      </c>
      <c r="Q261" s="214">
        <v>0.00018000000000000001</v>
      </c>
      <c r="R261" s="214">
        <f>Q261*H261</f>
        <v>0.0072000000000000007</v>
      </c>
      <c r="S261" s="214">
        <v>0</v>
      </c>
      <c r="T261" s="215">
        <f>S261*H261</f>
        <v>0</v>
      </c>
      <c r="AR261" s="15" t="s">
        <v>319</v>
      </c>
      <c r="AT261" s="15" t="s">
        <v>163</v>
      </c>
      <c r="AU261" s="15" t="s">
        <v>84</v>
      </c>
      <c r="AY261" s="15" t="s">
        <v>128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5" t="s">
        <v>82</v>
      </c>
      <c r="BK261" s="216">
        <f>ROUND(I261*H261,2)</f>
        <v>0</v>
      </c>
      <c r="BL261" s="15" t="s">
        <v>180</v>
      </c>
      <c r="BM261" s="15" t="s">
        <v>436</v>
      </c>
    </row>
    <row r="262" s="1" customFormat="1">
      <c r="B262" s="36"/>
      <c r="C262" s="37"/>
      <c r="D262" s="217" t="s">
        <v>137</v>
      </c>
      <c r="E262" s="37"/>
      <c r="F262" s="218" t="s">
        <v>437</v>
      </c>
      <c r="G262" s="37"/>
      <c r="H262" s="37"/>
      <c r="I262" s="128"/>
      <c r="J262" s="37"/>
      <c r="K262" s="37"/>
      <c r="L262" s="41"/>
      <c r="M262" s="219"/>
      <c r="N262" s="77"/>
      <c r="O262" s="77"/>
      <c r="P262" s="77"/>
      <c r="Q262" s="77"/>
      <c r="R262" s="77"/>
      <c r="S262" s="77"/>
      <c r="T262" s="78"/>
      <c r="AT262" s="15" t="s">
        <v>137</v>
      </c>
      <c r="AU262" s="15" t="s">
        <v>84</v>
      </c>
    </row>
    <row r="263" s="11" customFormat="1">
      <c r="B263" s="220"/>
      <c r="C263" s="221"/>
      <c r="D263" s="217" t="s">
        <v>139</v>
      </c>
      <c r="E263" s="222" t="s">
        <v>21</v>
      </c>
      <c r="F263" s="223" t="s">
        <v>432</v>
      </c>
      <c r="G263" s="221"/>
      <c r="H263" s="224">
        <v>40</v>
      </c>
      <c r="I263" s="225"/>
      <c r="J263" s="221"/>
      <c r="K263" s="221"/>
      <c r="L263" s="226"/>
      <c r="M263" s="227"/>
      <c r="N263" s="228"/>
      <c r="O263" s="228"/>
      <c r="P263" s="228"/>
      <c r="Q263" s="228"/>
      <c r="R263" s="228"/>
      <c r="S263" s="228"/>
      <c r="T263" s="229"/>
      <c r="AT263" s="230" t="s">
        <v>139</v>
      </c>
      <c r="AU263" s="230" t="s">
        <v>84</v>
      </c>
      <c r="AV263" s="11" t="s">
        <v>84</v>
      </c>
      <c r="AW263" s="11" t="s">
        <v>34</v>
      </c>
      <c r="AX263" s="11" t="s">
        <v>82</v>
      </c>
      <c r="AY263" s="230" t="s">
        <v>128</v>
      </c>
    </row>
    <row r="264" s="1" customFormat="1" ht="16.5" customHeight="1">
      <c r="B264" s="36"/>
      <c r="C264" s="232" t="s">
        <v>438</v>
      </c>
      <c r="D264" s="232" t="s">
        <v>163</v>
      </c>
      <c r="E264" s="233" t="s">
        <v>439</v>
      </c>
      <c r="F264" s="234" t="s">
        <v>440</v>
      </c>
      <c r="G264" s="235" t="s">
        <v>133</v>
      </c>
      <c r="H264" s="236">
        <v>130.19999999999999</v>
      </c>
      <c r="I264" s="237"/>
      <c r="J264" s="238">
        <f>ROUND(I264*H264,2)</f>
        <v>0</v>
      </c>
      <c r="K264" s="234" t="s">
        <v>21</v>
      </c>
      <c r="L264" s="239"/>
      <c r="M264" s="240" t="s">
        <v>21</v>
      </c>
      <c r="N264" s="241" t="s">
        <v>45</v>
      </c>
      <c r="O264" s="77"/>
      <c r="P264" s="214">
        <f>O264*H264</f>
        <v>0</v>
      </c>
      <c r="Q264" s="214">
        <v>0.00091</v>
      </c>
      <c r="R264" s="214">
        <f>Q264*H264</f>
        <v>0.11848199999999999</v>
      </c>
      <c r="S264" s="214">
        <v>0</v>
      </c>
      <c r="T264" s="215">
        <f>S264*H264</f>
        <v>0</v>
      </c>
      <c r="AR264" s="15" t="s">
        <v>319</v>
      </c>
      <c r="AT264" s="15" t="s">
        <v>163</v>
      </c>
      <c r="AU264" s="15" t="s">
        <v>84</v>
      </c>
      <c r="AY264" s="15" t="s">
        <v>128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5" t="s">
        <v>82</v>
      </c>
      <c r="BK264" s="216">
        <f>ROUND(I264*H264,2)</f>
        <v>0</v>
      </c>
      <c r="BL264" s="15" t="s">
        <v>180</v>
      </c>
      <c r="BM264" s="15" t="s">
        <v>441</v>
      </c>
    </row>
    <row r="265" s="1" customFormat="1">
      <c r="B265" s="36"/>
      <c r="C265" s="37"/>
      <c r="D265" s="217" t="s">
        <v>137</v>
      </c>
      <c r="E265" s="37"/>
      <c r="F265" s="218" t="s">
        <v>442</v>
      </c>
      <c r="G265" s="37"/>
      <c r="H265" s="37"/>
      <c r="I265" s="128"/>
      <c r="J265" s="37"/>
      <c r="K265" s="37"/>
      <c r="L265" s="41"/>
      <c r="M265" s="219"/>
      <c r="N265" s="77"/>
      <c r="O265" s="77"/>
      <c r="P265" s="77"/>
      <c r="Q265" s="77"/>
      <c r="R265" s="77"/>
      <c r="S265" s="77"/>
      <c r="T265" s="78"/>
      <c r="AT265" s="15" t="s">
        <v>137</v>
      </c>
      <c r="AU265" s="15" t="s">
        <v>84</v>
      </c>
    </row>
    <row r="266" s="11" customFormat="1">
      <c r="B266" s="220"/>
      <c r="C266" s="221"/>
      <c r="D266" s="217" t="s">
        <v>139</v>
      </c>
      <c r="E266" s="222" t="s">
        <v>21</v>
      </c>
      <c r="F266" s="223" t="s">
        <v>443</v>
      </c>
      <c r="G266" s="221"/>
      <c r="H266" s="224">
        <v>130.19999999999999</v>
      </c>
      <c r="I266" s="225"/>
      <c r="J266" s="221"/>
      <c r="K266" s="221"/>
      <c r="L266" s="226"/>
      <c r="M266" s="227"/>
      <c r="N266" s="228"/>
      <c r="O266" s="228"/>
      <c r="P266" s="228"/>
      <c r="Q266" s="228"/>
      <c r="R266" s="228"/>
      <c r="S266" s="228"/>
      <c r="T266" s="229"/>
      <c r="AT266" s="230" t="s">
        <v>139</v>
      </c>
      <c r="AU266" s="230" t="s">
        <v>84</v>
      </c>
      <c r="AV266" s="11" t="s">
        <v>84</v>
      </c>
      <c r="AW266" s="11" t="s">
        <v>34</v>
      </c>
      <c r="AX266" s="11" t="s">
        <v>74</v>
      </c>
      <c r="AY266" s="230" t="s">
        <v>128</v>
      </c>
    </row>
    <row r="267" s="1" customFormat="1" ht="16.5" customHeight="1">
      <c r="B267" s="36"/>
      <c r="C267" s="205" t="s">
        <v>444</v>
      </c>
      <c r="D267" s="205" t="s">
        <v>130</v>
      </c>
      <c r="E267" s="206" t="s">
        <v>445</v>
      </c>
      <c r="F267" s="207" t="s">
        <v>446</v>
      </c>
      <c r="G267" s="208" t="s">
        <v>247</v>
      </c>
      <c r="H267" s="209">
        <v>17</v>
      </c>
      <c r="I267" s="210"/>
      <c r="J267" s="211">
        <f>ROUND(I267*H267,2)</f>
        <v>0</v>
      </c>
      <c r="K267" s="207" t="s">
        <v>21</v>
      </c>
      <c r="L267" s="41"/>
      <c r="M267" s="212" t="s">
        <v>21</v>
      </c>
      <c r="N267" s="213" t="s">
        <v>45</v>
      </c>
      <c r="O267" s="77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AR267" s="15" t="s">
        <v>180</v>
      </c>
      <c r="AT267" s="15" t="s">
        <v>130</v>
      </c>
      <c r="AU267" s="15" t="s">
        <v>84</v>
      </c>
      <c r="AY267" s="15" t="s">
        <v>128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5" t="s">
        <v>82</v>
      </c>
      <c r="BK267" s="216">
        <f>ROUND(I267*H267,2)</f>
        <v>0</v>
      </c>
      <c r="BL267" s="15" t="s">
        <v>180</v>
      </c>
      <c r="BM267" s="15" t="s">
        <v>447</v>
      </c>
    </row>
    <row r="268" s="1" customFormat="1">
      <c r="B268" s="36"/>
      <c r="C268" s="37"/>
      <c r="D268" s="217" t="s">
        <v>137</v>
      </c>
      <c r="E268" s="37"/>
      <c r="F268" s="218" t="s">
        <v>448</v>
      </c>
      <c r="G268" s="37"/>
      <c r="H268" s="37"/>
      <c r="I268" s="128"/>
      <c r="J268" s="37"/>
      <c r="K268" s="37"/>
      <c r="L268" s="41"/>
      <c r="M268" s="219"/>
      <c r="N268" s="77"/>
      <c r="O268" s="77"/>
      <c r="P268" s="77"/>
      <c r="Q268" s="77"/>
      <c r="R268" s="77"/>
      <c r="S268" s="77"/>
      <c r="T268" s="78"/>
      <c r="AT268" s="15" t="s">
        <v>137</v>
      </c>
      <c r="AU268" s="15" t="s">
        <v>84</v>
      </c>
    </row>
    <row r="269" s="12" customFormat="1">
      <c r="B269" s="242"/>
      <c r="C269" s="243"/>
      <c r="D269" s="217" t="s">
        <v>139</v>
      </c>
      <c r="E269" s="244" t="s">
        <v>21</v>
      </c>
      <c r="F269" s="245" t="s">
        <v>449</v>
      </c>
      <c r="G269" s="243"/>
      <c r="H269" s="244" t="s">
        <v>21</v>
      </c>
      <c r="I269" s="246"/>
      <c r="J269" s="243"/>
      <c r="K269" s="243"/>
      <c r="L269" s="247"/>
      <c r="M269" s="248"/>
      <c r="N269" s="249"/>
      <c r="O269" s="249"/>
      <c r="P269" s="249"/>
      <c r="Q269" s="249"/>
      <c r="R269" s="249"/>
      <c r="S269" s="249"/>
      <c r="T269" s="250"/>
      <c r="AT269" s="251" t="s">
        <v>139</v>
      </c>
      <c r="AU269" s="251" t="s">
        <v>84</v>
      </c>
      <c r="AV269" s="12" t="s">
        <v>82</v>
      </c>
      <c r="AW269" s="12" t="s">
        <v>34</v>
      </c>
      <c r="AX269" s="12" t="s">
        <v>74</v>
      </c>
      <c r="AY269" s="251" t="s">
        <v>128</v>
      </c>
    </row>
    <row r="270" s="11" customFormat="1">
      <c r="B270" s="220"/>
      <c r="C270" s="221"/>
      <c r="D270" s="217" t="s">
        <v>139</v>
      </c>
      <c r="E270" s="222" t="s">
        <v>21</v>
      </c>
      <c r="F270" s="223" t="s">
        <v>450</v>
      </c>
      <c r="G270" s="221"/>
      <c r="H270" s="224">
        <v>8</v>
      </c>
      <c r="I270" s="225"/>
      <c r="J270" s="221"/>
      <c r="K270" s="221"/>
      <c r="L270" s="226"/>
      <c r="M270" s="227"/>
      <c r="N270" s="228"/>
      <c r="O270" s="228"/>
      <c r="P270" s="228"/>
      <c r="Q270" s="228"/>
      <c r="R270" s="228"/>
      <c r="S270" s="228"/>
      <c r="T270" s="229"/>
      <c r="AT270" s="230" t="s">
        <v>139</v>
      </c>
      <c r="AU270" s="230" t="s">
        <v>84</v>
      </c>
      <c r="AV270" s="11" t="s">
        <v>84</v>
      </c>
      <c r="AW270" s="11" t="s">
        <v>34</v>
      </c>
      <c r="AX270" s="11" t="s">
        <v>74</v>
      </c>
      <c r="AY270" s="230" t="s">
        <v>128</v>
      </c>
    </row>
    <row r="271" s="12" customFormat="1">
      <c r="B271" s="242"/>
      <c r="C271" s="243"/>
      <c r="D271" s="217" t="s">
        <v>139</v>
      </c>
      <c r="E271" s="244" t="s">
        <v>21</v>
      </c>
      <c r="F271" s="245" t="s">
        <v>451</v>
      </c>
      <c r="G271" s="243"/>
      <c r="H271" s="244" t="s">
        <v>21</v>
      </c>
      <c r="I271" s="246"/>
      <c r="J271" s="243"/>
      <c r="K271" s="243"/>
      <c r="L271" s="247"/>
      <c r="M271" s="248"/>
      <c r="N271" s="249"/>
      <c r="O271" s="249"/>
      <c r="P271" s="249"/>
      <c r="Q271" s="249"/>
      <c r="R271" s="249"/>
      <c r="S271" s="249"/>
      <c r="T271" s="250"/>
      <c r="AT271" s="251" t="s">
        <v>139</v>
      </c>
      <c r="AU271" s="251" t="s">
        <v>84</v>
      </c>
      <c r="AV271" s="12" t="s">
        <v>82</v>
      </c>
      <c r="AW271" s="12" t="s">
        <v>34</v>
      </c>
      <c r="AX271" s="12" t="s">
        <v>74</v>
      </c>
      <c r="AY271" s="251" t="s">
        <v>128</v>
      </c>
    </row>
    <row r="272" s="11" customFormat="1">
      <c r="B272" s="220"/>
      <c r="C272" s="221"/>
      <c r="D272" s="217" t="s">
        <v>139</v>
      </c>
      <c r="E272" s="222" t="s">
        <v>21</v>
      </c>
      <c r="F272" s="223" t="s">
        <v>189</v>
      </c>
      <c r="G272" s="221"/>
      <c r="H272" s="224">
        <v>9</v>
      </c>
      <c r="I272" s="225"/>
      <c r="J272" s="221"/>
      <c r="K272" s="221"/>
      <c r="L272" s="226"/>
      <c r="M272" s="227"/>
      <c r="N272" s="228"/>
      <c r="O272" s="228"/>
      <c r="P272" s="228"/>
      <c r="Q272" s="228"/>
      <c r="R272" s="228"/>
      <c r="S272" s="228"/>
      <c r="T272" s="229"/>
      <c r="AT272" s="230" t="s">
        <v>139</v>
      </c>
      <c r="AU272" s="230" t="s">
        <v>84</v>
      </c>
      <c r="AV272" s="11" t="s">
        <v>84</v>
      </c>
      <c r="AW272" s="11" t="s">
        <v>34</v>
      </c>
      <c r="AX272" s="11" t="s">
        <v>74</v>
      </c>
      <c r="AY272" s="230" t="s">
        <v>128</v>
      </c>
    </row>
    <row r="273" s="10" customFormat="1" ht="22.8" customHeight="1">
      <c r="B273" s="189"/>
      <c r="C273" s="190"/>
      <c r="D273" s="191" t="s">
        <v>73</v>
      </c>
      <c r="E273" s="203" t="s">
        <v>452</v>
      </c>
      <c r="F273" s="203" t="s">
        <v>453</v>
      </c>
      <c r="G273" s="190"/>
      <c r="H273" s="190"/>
      <c r="I273" s="193"/>
      <c r="J273" s="204">
        <f>BK273</f>
        <v>0</v>
      </c>
      <c r="K273" s="190"/>
      <c r="L273" s="195"/>
      <c r="M273" s="196"/>
      <c r="N273" s="197"/>
      <c r="O273" s="197"/>
      <c r="P273" s="198">
        <f>SUM(P274:P292)</f>
        <v>0</v>
      </c>
      <c r="Q273" s="197"/>
      <c r="R273" s="198">
        <f>SUM(R274:R292)</f>
        <v>28.542860000000001</v>
      </c>
      <c r="S273" s="197"/>
      <c r="T273" s="199">
        <f>SUM(T274:T292)</f>
        <v>0</v>
      </c>
      <c r="AR273" s="200" t="s">
        <v>149</v>
      </c>
      <c r="AT273" s="201" t="s">
        <v>73</v>
      </c>
      <c r="AU273" s="201" t="s">
        <v>82</v>
      </c>
      <c r="AY273" s="200" t="s">
        <v>128</v>
      </c>
      <c r="BK273" s="202">
        <f>SUM(BK274:BK292)</f>
        <v>0</v>
      </c>
    </row>
    <row r="274" s="1" customFormat="1" ht="16.5" customHeight="1">
      <c r="B274" s="36"/>
      <c r="C274" s="205" t="s">
        <v>454</v>
      </c>
      <c r="D274" s="205" t="s">
        <v>130</v>
      </c>
      <c r="E274" s="206" t="s">
        <v>455</v>
      </c>
      <c r="F274" s="207" t="s">
        <v>456</v>
      </c>
      <c r="G274" s="208" t="s">
        <v>247</v>
      </c>
      <c r="H274" s="209">
        <v>4</v>
      </c>
      <c r="I274" s="210"/>
      <c r="J274" s="211">
        <f>ROUND(I274*H274,2)</f>
        <v>0</v>
      </c>
      <c r="K274" s="207" t="s">
        <v>134</v>
      </c>
      <c r="L274" s="41"/>
      <c r="M274" s="212" t="s">
        <v>21</v>
      </c>
      <c r="N274" s="213" t="s">
        <v>45</v>
      </c>
      <c r="O274" s="77"/>
      <c r="P274" s="214">
        <f>O274*H274</f>
        <v>0</v>
      </c>
      <c r="Q274" s="214">
        <v>0</v>
      </c>
      <c r="R274" s="214">
        <f>Q274*H274</f>
        <v>0</v>
      </c>
      <c r="S274" s="214">
        <v>0</v>
      </c>
      <c r="T274" s="215">
        <f>S274*H274</f>
        <v>0</v>
      </c>
      <c r="AR274" s="15" t="s">
        <v>180</v>
      </c>
      <c r="AT274" s="15" t="s">
        <v>130</v>
      </c>
      <c r="AU274" s="15" t="s">
        <v>84</v>
      </c>
      <c r="AY274" s="15" t="s">
        <v>128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5" t="s">
        <v>82</v>
      </c>
      <c r="BK274" s="216">
        <f>ROUND(I274*H274,2)</f>
        <v>0</v>
      </c>
      <c r="BL274" s="15" t="s">
        <v>180</v>
      </c>
      <c r="BM274" s="15" t="s">
        <v>457</v>
      </c>
    </row>
    <row r="275" s="1" customFormat="1">
      <c r="B275" s="36"/>
      <c r="C275" s="37"/>
      <c r="D275" s="217" t="s">
        <v>137</v>
      </c>
      <c r="E275" s="37"/>
      <c r="F275" s="218" t="s">
        <v>458</v>
      </c>
      <c r="G275" s="37"/>
      <c r="H275" s="37"/>
      <c r="I275" s="128"/>
      <c r="J275" s="37"/>
      <c r="K275" s="37"/>
      <c r="L275" s="41"/>
      <c r="M275" s="219"/>
      <c r="N275" s="77"/>
      <c r="O275" s="77"/>
      <c r="P275" s="77"/>
      <c r="Q275" s="77"/>
      <c r="R275" s="77"/>
      <c r="S275" s="77"/>
      <c r="T275" s="78"/>
      <c r="AT275" s="15" t="s">
        <v>137</v>
      </c>
      <c r="AU275" s="15" t="s">
        <v>84</v>
      </c>
    </row>
    <row r="276" s="11" customFormat="1">
      <c r="B276" s="220"/>
      <c r="C276" s="221"/>
      <c r="D276" s="217" t="s">
        <v>139</v>
      </c>
      <c r="E276" s="222" t="s">
        <v>21</v>
      </c>
      <c r="F276" s="223" t="s">
        <v>135</v>
      </c>
      <c r="G276" s="221"/>
      <c r="H276" s="224">
        <v>4</v>
      </c>
      <c r="I276" s="225"/>
      <c r="J276" s="221"/>
      <c r="K276" s="221"/>
      <c r="L276" s="226"/>
      <c r="M276" s="227"/>
      <c r="N276" s="228"/>
      <c r="O276" s="228"/>
      <c r="P276" s="228"/>
      <c r="Q276" s="228"/>
      <c r="R276" s="228"/>
      <c r="S276" s="228"/>
      <c r="T276" s="229"/>
      <c r="AT276" s="230" t="s">
        <v>139</v>
      </c>
      <c r="AU276" s="230" t="s">
        <v>84</v>
      </c>
      <c r="AV276" s="11" t="s">
        <v>84</v>
      </c>
      <c r="AW276" s="11" t="s">
        <v>34</v>
      </c>
      <c r="AX276" s="11" t="s">
        <v>82</v>
      </c>
      <c r="AY276" s="230" t="s">
        <v>128</v>
      </c>
    </row>
    <row r="277" s="1" customFormat="1" ht="16.5" customHeight="1">
      <c r="B277" s="36"/>
      <c r="C277" s="205" t="s">
        <v>459</v>
      </c>
      <c r="D277" s="205" t="s">
        <v>130</v>
      </c>
      <c r="E277" s="206" t="s">
        <v>460</v>
      </c>
      <c r="F277" s="207" t="s">
        <v>461</v>
      </c>
      <c r="G277" s="208" t="s">
        <v>143</v>
      </c>
      <c r="H277" s="209">
        <v>4</v>
      </c>
      <c r="I277" s="210"/>
      <c r="J277" s="211">
        <f>ROUND(I277*H277,2)</f>
        <v>0</v>
      </c>
      <c r="K277" s="207" t="s">
        <v>134</v>
      </c>
      <c r="L277" s="41"/>
      <c r="M277" s="212" t="s">
        <v>21</v>
      </c>
      <c r="N277" s="213" t="s">
        <v>45</v>
      </c>
      <c r="O277" s="77"/>
      <c r="P277" s="214">
        <f>O277*H277</f>
        <v>0</v>
      </c>
      <c r="Q277" s="214">
        <v>2.2563399999999998</v>
      </c>
      <c r="R277" s="214">
        <f>Q277*H277</f>
        <v>9.0253599999999992</v>
      </c>
      <c r="S277" s="214">
        <v>0</v>
      </c>
      <c r="T277" s="215">
        <f>S277*H277</f>
        <v>0</v>
      </c>
      <c r="AR277" s="15" t="s">
        <v>180</v>
      </c>
      <c r="AT277" s="15" t="s">
        <v>130</v>
      </c>
      <c r="AU277" s="15" t="s">
        <v>84</v>
      </c>
      <c r="AY277" s="15" t="s">
        <v>128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5" t="s">
        <v>82</v>
      </c>
      <c r="BK277" s="216">
        <f>ROUND(I277*H277,2)</f>
        <v>0</v>
      </c>
      <c r="BL277" s="15" t="s">
        <v>180</v>
      </c>
      <c r="BM277" s="15" t="s">
        <v>462</v>
      </c>
    </row>
    <row r="278" s="1" customFormat="1">
      <c r="B278" s="36"/>
      <c r="C278" s="37"/>
      <c r="D278" s="217" t="s">
        <v>137</v>
      </c>
      <c r="E278" s="37"/>
      <c r="F278" s="218" t="s">
        <v>463</v>
      </c>
      <c r="G278" s="37"/>
      <c r="H278" s="37"/>
      <c r="I278" s="128"/>
      <c r="J278" s="37"/>
      <c r="K278" s="37"/>
      <c r="L278" s="41"/>
      <c r="M278" s="219"/>
      <c r="N278" s="77"/>
      <c r="O278" s="77"/>
      <c r="P278" s="77"/>
      <c r="Q278" s="77"/>
      <c r="R278" s="77"/>
      <c r="S278" s="77"/>
      <c r="T278" s="78"/>
      <c r="AT278" s="15" t="s">
        <v>137</v>
      </c>
      <c r="AU278" s="15" t="s">
        <v>84</v>
      </c>
    </row>
    <row r="279" s="11" customFormat="1">
      <c r="B279" s="220"/>
      <c r="C279" s="221"/>
      <c r="D279" s="217" t="s">
        <v>139</v>
      </c>
      <c r="E279" s="222" t="s">
        <v>21</v>
      </c>
      <c r="F279" s="223" t="s">
        <v>135</v>
      </c>
      <c r="G279" s="221"/>
      <c r="H279" s="224">
        <v>4</v>
      </c>
      <c r="I279" s="225"/>
      <c r="J279" s="221"/>
      <c r="K279" s="221"/>
      <c r="L279" s="226"/>
      <c r="M279" s="227"/>
      <c r="N279" s="228"/>
      <c r="O279" s="228"/>
      <c r="P279" s="228"/>
      <c r="Q279" s="228"/>
      <c r="R279" s="228"/>
      <c r="S279" s="228"/>
      <c r="T279" s="229"/>
      <c r="AT279" s="230" t="s">
        <v>139</v>
      </c>
      <c r="AU279" s="230" t="s">
        <v>84</v>
      </c>
      <c r="AV279" s="11" t="s">
        <v>84</v>
      </c>
      <c r="AW279" s="11" t="s">
        <v>34</v>
      </c>
      <c r="AX279" s="11" t="s">
        <v>82</v>
      </c>
      <c r="AY279" s="230" t="s">
        <v>128</v>
      </c>
    </row>
    <row r="280" s="1" customFormat="1" ht="16.5" customHeight="1">
      <c r="B280" s="36"/>
      <c r="C280" s="205" t="s">
        <v>464</v>
      </c>
      <c r="D280" s="205" t="s">
        <v>130</v>
      </c>
      <c r="E280" s="206" t="s">
        <v>465</v>
      </c>
      <c r="F280" s="207" t="s">
        <v>466</v>
      </c>
      <c r="G280" s="208" t="s">
        <v>133</v>
      </c>
      <c r="H280" s="209">
        <v>95</v>
      </c>
      <c r="I280" s="210"/>
      <c r="J280" s="211">
        <f>ROUND(I280*H280,2)</f>
        <v>0</v>
      </c>
      <c r="K280" s="207" t="s">
        <v>467</v>
      </c>
      <c r="L280" s="41"/>
      <c r="M280" s="212" t="s">
        <v>21</v>
      </c>
      <c r="N280" s="213" t="s">
        <v>45</v>
      </c>
      <c r="O280" s="77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AR280" s="15" t="s">
        <v>180</v>
      </c>
      <c r="AT280" s="15" t="s">
        <v>130</v>
      </c>
      <c r="AU280" s="15" t="s">
        <v>84</v>
      </c>
      <c r="AY280" s="15" t="s">
        <v>128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5" t="s">
        <v>82</v>
      </c>
      <c r="BK280" s="216">
        <f>ROUND(I280*H280,2)</f>
        <v>0</v>
      </c>
      <c r="BL280" s="15" t="s">
        <v>180</v>
      </c>
      <c r="BM280" s="15" t="s">
        <v>468</v>
      </c>
    </row>
    <row r="281" s="1" customFormat="1">
      <c r="B281" s="36"/>
      <c r="C281" s="37"/>
      <c r="D281" s="217" t="s">
        <v>137</v>
      </c>
      <c r="E281" s="37"/>
      <c r="F281" s="218" t="s">
        <v>469</v>
      </c>
      <c r="G281" s="37"/>
      <c r="H281" s="37"/>
      <c r="I281" s="128"/>
      <c r="J281" s="37"/>
      <c r="K281" s="37"/>
      <c r="L281" s="41"/>
      <c r="M281" s="219"/>
      <c r="N281" s="77"/>
      <c r="O281" s="77"/>
      <c r="P281" s="77"/>
      <c r="Q281" s="77"/>
      <c r="R281" s="77"/>
      <c r="S281" s="77"/>
      <c r="T281" s="78"/>
      <c r="AT281" s="15" t="s">
        <v>137</v>
      </c>
      <c r="AU281" s="15" t="s">
        <v>84</v>
      </c>
    </row>
    <row r="282" s="11" customFormat="1">
      <c r="B282" s="220"/>
      <c r="C282" s="221"/>
      <c r="D282" s="217" t="s">
        <v>139</v>
      </c>
      <c r="E282" s="222" t="s">
        <v>21</v>
      </c>
      <c r="F282" s="223" t="s">
        <v>470</v>
      </c>
      <c r="G282" s="221"/>
      <c r="H282" s="224">
        <v>95</v>
      </c>
      <c r="I282" s="225"/>
      <c r="J282" s="221"/>
      <c r="K282" s="221"/>
      <c r="L282" s="226"/>
      <c r="M282" s="227"/>
      <c r="N282" s="228"/>
      <c r="O282" s="228"/>
      <c r="P282" s="228"/>
      <c r="Q282" s="228"/>
      <c r="R282" s="228"/>
      <c r="S282" s="228"/>
      <c r="T282" s="229"/>
      <c r="AT282" s="230" t="s">
        <v>139</v>
      </c>
      <c r="AU282" s="230" t="s">
        <v>84</v>
      </c>
      <c r="AV282" s="11" t="s">
        <v>84</v>
      </c>
      <c r="AW282" s="11" t="s">
        <v>34</v>
      </c>
      <c r="AX282" s="11" t="s">
        <v>82</v>
      </c>
      <c r="AY282" s="230" t="s">
        <v>128</v>
      </c>
    </row>
    <row r="283" s="1" customFormat="1" ht="16.5" customHeight="1">
      <c r="B283" s="36"/>
      <c r="C283" s="205" t="s">
        <v>471</v>
      </c>
      <c r="D283" s="205" t="s">
        <v>130</v>
      </c>
      <c r="E283" s="206" t="s">
        <v>472</v>
      </c>
      <c r="F283" s="207" t="s">
        <v>473</v>
      </c>
      <c r="G283" s="208" t="s">
        <v>133</v>
      </c>
      <c r="H283" s="209">
        <v>25</v>
      </c>
      <c r="I283" s="210"/>
      <c r="J283" s="211">
        <f>ROUND(I283*H283,2)</f>
        <v>0</v>
      </c>
      <c r="K283" s="207" t="s">
        <v>467</v>
      </c>
      <c r="L283" s="41"/>
      <c r="M283" s="212" t="s">
        <v>21</v>
      </c>
      <c r="N283" s="213" t="s">
        <v>45</v>
      </c>
      <c r="O283" s="77"/>
      <c r="P283" s="214">
        <f>O283*H283</f>
        <v>0</v>
      </c>
      <c r="Q283" s="214">
        <v>0</v>
      </c>
      <c r="R283" s="214">
        <f>Q283*H283</f>
        <v>0</v>
      </c>
      <c r="S283" s="214">
        <v>0</v>
      </c>
      <c r="T283" s="215">
        <f>S283*H283</f>
        <v>0</v>
      </c>
      <c r="AR283" s="15" t="s">
        <v>180</v>
      </c>
      <c r="AT283" s="15" t="s">
        <v>130</v>
      </c>
      <c r="AU283" s="15" t="s">
        <v>84</v>
      </c>
      <c r="AY283" s="15" t="s">
        <v>128</v>
      </c>
      <c r="BE283" s="216">
        <f>IF(N283="základní",J283,0)</f>
        <v>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15" t="s">
        <v>82</v>
      </c>
      <c r="BK283" s="216">
        <f>ROUND(I283*H283,2)</f>
        <v>0</v>
      </c>
      <c r="BL283" s="15" t="s">
        <v>180</v>
      </c>
      <c r="BM283" s="15" t="s">
        <v>474</v>
      </c>
    </row>
    <row r="284" s="1" customFormat="1">
      <c r="B284" s="36"/>
      <c r="C284" s="37"/>
      <c r="D284" s="217" t="s">
        <v>137</v>
      </c>
      <c r="E284" s="37"/>
      <c r="F284" s="218" t="s">
        <v>475</v>
      </c>
      <c r="G284" s="37"/>
      <c r="H284" s="37"/>
      <c r="I284" s="128"/>
      <c r="J284" s="37"/>
      <c r="K284" s="37"/>
      <c r="L284" s="41"/>
      <c r="M284" s="219"/>
      <c r="N284" s="77"/>
      <c r="O284" s="77"/>
      <c r="P284" s="77"/>
      <c r="Q284" s="77"/>
      <c r="R284" s="77"/>
      <c r="S284" s="77"/>
      <c r="T284" s="78"/>
      <c r="AT284" s="15" t="s">
        <v>137</v>
      </c>
      <c r="AU284" s="15" t="s">
        <v>84</v>
      </c>
    </row>
    <row r="285" s="1" customFormat="1">
      <c r="B285" s="36"/>
      <c r="C285" s="37"/>
      <c r="D285" s="217" t="s">
        <v>146</v>
      </c>
      <c r="E285" s="37"/>
      <c r="F285" s="231" t="s">
        <v>476</v>
      </c>
      <c r="G285" s="37"/>
      <c r="H285" s="37"/>
      <c r="I285" s="128"/>
      <c r="J285" s="37"/>
      <c r="K285" s="37"/>
      <c r="L285" s="41"/>
      <c r="M285" s="219"/>
      <c r="N285" s="77"/>
      <c r="O285" s="77"/>
      <c r="P285" s="77"/>
      <c r="Q285" s="77"/>
      <c r="R285" s="77"/>
      <c r="S285" s="77"/>
      <c r="T285" s="78"/>
      <c r="AT285" s="15" t="s">
        <v>146</v>
      </c>
      <c r="AU285" s="15" t="s">
        <v>84</v>
      </c>
    </row>
    <row r="286" s="11" customFormat="1">
      <c r="B286" s="220"/>
      <c r="C286" s="221"/>
      <c r="D286" s="217" t="s">
        <v>139</v>
      </c>
      <c r="E286" s="222" t="s">
        <v>21</v>
      </c>
      <c r="F286" s="223" t="s">
        <v>294</v>
      </c>
      <c r="G286" s="221"/>
      <c r="H286" s="224">
        <v>25</v>
      </c>
      <c r="I286" s="225"/>
      <c r="J286" s="221"/>
      <c r="K286" s="221"/>
      <c r="L286" s="226"/>
      <c r="M286" s="227"/>
      <c r="N286" s="228"/>
      <c r="O286" s="228"/>
      <c r="P286" s="228"/>
      <c r="Q286" s="228"/>
      <c r="R286" s="228"/>
      <c r="S286" s="228"/>
      <c r="T286" s="229"/>
      <c r="AT286" s="230" t="s">
        <v>139</v>
      </c>
      <c r="AU286" s="230" t="s">
        <v>84</v>
      </c>
      <c r="AV286" s="11" t="s">
        <v>84</v>
      </c>
      <c r="AW286" s="11" t="s">
        <v>34</v>
      </c>
      <c r="AX286" s="11" t="s">
        <v>82</v>
      </c>
      <c r="AY286" s="230" t="s">
        <v>128</v>
      </c>
    </row>
    <row r="287" s="1" customFormat="1" ht="16.5" customHeight="1">
      <c r="B287" s="36"/>
      <c r="C287" s="205" t="s">
        <v>477</v>
      </c>
      <c r="D287" s="205" t="s">
        <v>130</v>
      </c>
      <c r="E287" s="206" t="s">
        <v>478</v>
      </c>
      <c r="F287" s="207" t="s">
        <v>479</v>
      </c>
      <c r="G287" s="208" t="s">
        <v>133</v>
      </c>
      <c r="H287" s="209">
        <v>125</v>
      </c>
      <c r="I287" s="210"/>
      <c r="J287" s="211">
        <f>ROUND(I287*H287,2)</f>
        <v>0</v>
      </c>
      <c r="K287" s="207" t="s">
        <v>134</v>
      </c>
      <c r="L287" s="41"/>
      <c r="M287" s="212" t="s">
        <v>21</v>
      </c>
      <c r="N287" s="213" t="s">
        <v>45</v>
      </c>
      <c r="O287" s="77"/>
      <c r="P287" s="214">
        <f>O287*H287</f>
        <v>0</v>
      </c>
      <c r="Q287" s="214">
        <v>0.15614</v>
      </c>
      <c r="R287" s="214">
        <f>Q287*H287</f>
        <v>19.517500000000002</v>
      </c>
      <c r="S287" s="214">
        <v>0</v>
      </c>
      <c r="T287" s="215">
        <f>S287*H287</f>
        <v>0</v>
      </c>
      <c r="AR287" s="15" t="s">
        <v>180</v>
      </c>
      <c r="AT287" s="15" t="s">
        <v>130</v>
      </c>
      <c r="AU287" s="15" t="s">
        <v>84</v>
      </c>
      <c r="AY287" s="15" t="s">
        <v>128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5" t="s">
        <v>82</v>
      </c>
      <c r="BK287" s="216">
        <f>ROUND(I287*H287,2)</f>
        <v>0</v>
      </c>
      <c r="BL287" s="15" t="s">
        <v>180</v>
      </c>
      <c r="BM287" s="15" t="s">
        <v>480</v>
      </c>
    </row>
    <row r="288" s="1" customFormat="1">
      <c r="B288" s="36"/>
      <c r="C288" s="37"/>
      <c r="D288" s="217" t="s">
        <v>137</v>
      </c>
      <c r="E288" s="37"/>
      <c r="F288" s="218" t="s">
        <v>481</v>
      </c>
      <c r="G288" s="37"/>
      <c r="H288" s="37"/>
      <c r="I288" s="128"/>
      <c r="J288" s="37"/>
      <c r="K288" s="37"/>
      <c r="L288" s="41"/>
      <c r="M288" s="219"/>
      <c r="N288" s="77"/>
      <c r="O288" s="77"/>
      <c r="P288" s="77"/>
      <c r="Q288" s="77"/>
      <c r="R288" s="77"/>
      <c r="S288" s="77"/>
      <c r="T288" s="78"/>
      <c r="AT288" s="15" t="s">
        <v>137</v>
      </c>
      <c r="AU288" s="15" t="s">
        <v>84</v>
      </c>
    </row>
    <row r="289" s="11" customFormat="1">
      <c r="B289" s="220"/>
      <c r="C289" s="221"/>
      <c r="D289" s="217" t="s">
        <v>139</v>
      </c>
      <c r="E289" s="222" t="s">
        <v>21</v>
      </c>
      <c r="F289" s="223" t="s">
        <v>482</v>
      </c>
      <c r="G289" s="221"/>
      <c r="H289" s="224">
        <v>125</v>
      </c>
      <c r="I289" s="225"/>
      <c r="J289" s="221"/>
      <c r="K289" s="221"/>
      <c r="L289" s="226"/>
      <c r="M289" s="227"/>
      <c r="N289" s="228"/>
      <c r="O289" s="228"/>
      <c r="P289" s="228"/>
      <c r="Q289" s="228"/>
      <c r="R289" s="228"/>
      <c r="S289" s="228"/>
      <c r="T289" s="229"/>
      <c r="AT289" s="230" t="s">
        <v>139</v>
      </c>
      <c r="AU289" s="230" t="s">
        <v>84</v>
      </c>
      <c r="AV289" s="11" t="s">
        <v>84</v>
      </c>
      <c r="AW289" s="11" t="s">
        <v>34</v>
      </c>
      <c r="AX289" s="11" t="s">
        <v>82</v>
      </c>
      <c r="AY289" s="230" t="s">
        <v>128</v>
      </c>
    </row>
    <row r="290" s="1" customFormat="1" ht="16.5" customHeight="1">
      <c r="B290" s="36"/>
      <c r="C290" s="205" t="s">
        <v>483</v>
      </c>
      <c r="D290" s="205" t="s">
        <v>130</v>
      </c>
      <c r="E290" s="206" t="s">
        <v>484</v>
      </c>
      <c r="F290" s="207" t="s">
        <v>485</v>
      </c>
      <c r="G290" s="208" t="s">
        <v>133</v>
      </c>
      <c r="H290" s="209">
        <v>125</v>
      </c>
      <c r="I290" s="210"/>
      <c r="J290" s="211">
        <f>ROUND(I290*H290,2)</f>
        <v>0</v>
      </c>
      <c r="K290" s="207" t="s">
        <v>467</v>
      </c>
      <c r="L290" s="41"/>
      <c r="M290" s="212" t="s">
        <v>21</v>
      </c>
      <c r="N290" s="213" t="s">
        <v>45</v>
      </c>
      <c r="O290" s="77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AR290" s="15" t="s">
        <v>180</v>
      </c>
      <c r="AT290" s="15" t="s">
        <v>130</v>
      </c>
      <c r="AU290" s="15" t="s">
        <v>84</v>
      </c>
      <c r="AY290" s="15" t="s">
        <v>128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5" t="s">
        <v>82</v>
      </c>
      <c r="BK290" s="216">
        <f>ROUND(I290*H290,2)</f>
        <v>0</v>
      </c>
      <c r="BL290" s="15" t="s">
        <v>180</v>
      </c>
      <c r="BM290" s="15" t="s">
        <v>486</v>
      </c>
    </row>
    <row r="291" s="1" customFormat="1">
      <c r="B291" s="36"/>
      <c r="C291" s="37"/>
      <c r="D291" s="217" t="s">
        <v>137</v>
      </c>
      <c r="E291" s="37"/>
      <c r="F291" s="218" t="s">
        <v>487</v>
      </c>
      <c r="G291" s="37"/>
      <c r="H291" s="37"/>
      <c r="I291" s="128"/>
      <c r="J291" s="37"/>
      <c r="K291" s="37"/>
      <c r="L291" s="41"/>
      <c r="M291" s="219"/>
      <c r="N291" s="77"/>
      <c r="O291" s="77"/>
      <c r="P291" s="77"/>
      <c r="Q291" s="77"/>
      <c r="R291" s="77"/>
      <c r="S291" s="77"/>
      <c r="T291" s="78"/>
      <c r="AT291" s="15" t="s">
        <v>137</v>
      </c>
      <c r="AU291" s="15" t="s">
        <v>84</v>
      </c>
    </row>
    <row r="292" s="11" customFormat="1">
      <c r="B292" s="220"/>
      <c r="C292" s="221"/>
      <c r="D292" s="217" t="s">
        <v>139</v>
      </c>
      <c r="E292" s="222" t="s">
        <v>21</v>
      </c>
      <c r="F292" s="223" t="s">
        <v>482</v>
      </c>
      <c r="G292" s="221"/>
      <c r="H292" s="224">
        <v>125</v>
      </c>
      <c r="I292" s="225"/>
      <c r="J292" s="221"/>
      <c r="K292" s="221"/>
      <c r="L292" s="226"/>
      <c r="M292" s="252"/>
      <c r="N292" s="253"/>
      <c r="O292" s="253"/>
      <c r="P292" s="253"/>
      <c r="Q292" s="253"/>
      <c r="R292" s="253"/>
      <c r="S292" s="253"/>
      <c r="T292" s="254"/>
      <c r="AT292" s="230" t="s">
        <v>139</v>
      </c>
      <c r="AU292" s="230" t="s">
        <v>84</v>
      </c>
      <c r="AV292" s="11" t="s">
        <v>84</v>
      </c>
      <c r="AW292" s="11" t="s">
        <v>34</v>
      </c>
      <c r="AX292" s="11" t="s">
        <v>82</v>
      </c>
      <c r="AY292" s="230" t="s">
        <v>128</v>
      </c>
    </row>
    <row r="293" s="1" customFormat="1" ht="6.96" customHeight="1">
      <c r="B293" s="55"/>
      <c r="C293" s="56"/>
      <c r="D293" s="56"/>
      <c r="E293" s="56"/>
      <c r="F293" s="56"/>
      <c r="G293" s="56"/>
      <c r="H293" s="56"/>
      <c r="I293" s="154"/>
      <c r="J293" s="56"/>
      <c r="K293" s="56"/>
      <c r="L293" s="41"/>
    </row>
  </sheetData>
  <sheetProtection sheet="1" autoFilter="0" formatColumns="0" formatRows="0" objects="1" scenarios="1" spinCount="100000" saltValue="dqwnsxyZ1VkiW61gRLrpsF/M5PE6ARTVsv4hJxXjDuN/E7FDZeOvwTmrxhL2wKUDS91DWeqzpo2ScVMdp4HrGQ==" hashValue="oJ8sGiiUwpBZfBQz97/7/kc1eh9HZ1jA6Y8DCDbg+A8PxrVt9lpDegNa+QwVMJKgjqgjD+U4olanEV27NVxX/A==" algorithmName="SHA-512" password="CC35"/>
  <autoFilter ref="C89:K292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88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8"/>
      <c r="AT3" s="15" t="s">
        <v>84</v>
      </c>
    </row>
    <row r="4" ht="24.96" customHeight="1">
      <c r="B4" s="18"/>
      <c r="D4" s="125" t="s">
        <v>89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6" t="s">
        <v>16</v>
      </c>
      <c r="L6" s="18"/>
    </row>
    <row r="7" ht="16.5" customHeight="1">
      <c r="B7" s="18"/>
      <c r="E7" s="127" t="str">
        <f>'Rekapitulace stavby'!K6</f>
        <v>Zpracování projektové dokumentace na rekonstrukci komunikace v ul. Hnykova, Kolín - Sendražic - VO</v>
      </c>
      <c r="F7" s="126"/>
      <c r="G7" s="126"/>
      <c r="H7" s="126"/>
      <c r="L7" s="18"/>
    </row>
    <row r="8" s="1" customFormat="1" ht="12" customHeight="1">
      <c r="B8" s="41"/>
      <c r="D8" s="126" t="s">
        <v>90</v>
      </c>
      <c r="I8" s="128"/>
      <c r="L8" s="41"/>
    </row>
    <row r="9" s="1" customFormat="1" ht="36.96" customHeight="1">
      <c r="B9" s="41"/>
      <c r="E9" s="129" t="s">
        <v>488</v>
      </c>
      <c r="F9" s="1"/>
      <c r="G9" s="1"/>
      <c r="H9" s="1"/>
      <c r="I9" s="128"/>
      <c r="L9" s="41"/>
    </row>
    <row r="10" s="1" customFormat="1">
      <c r="B10" s="41"/>
      <c r="I10" s="128"/>
      <c r="L10" s="41"/>
    </row>
    <row r="11" s="1" customFormat="1" ht="12" customHeight="1">
      <c r="B11" s="41"/>
      <c r="D11" s="126" t="s">
        <v>18</v>
      </c>
      <c r="F11" s="15" t="s">
        <v>19</v>
      </c>
      <c r="I11" s="130" t="s">
        <v>20</v>
      </c>
      <c r="J11" s="15" t="s">
        <v>21</v>
      </c>
      <c r="L11" s="41"/>
    </row>
    <row r="12" s="1" customFormat="1" ht="12" customHeight="1">
      <c r="B12" s="41"/>
      <c r="D12" s="126" t="s">
        <v>22</v>
      </c>
      <c r="F12" s="15" t="s">
        <v>23</v>
      </c>
      <c r="I12" s="130" t="s">
        <v>24</v>
      </c>
      <c r="J12" s="131" t="str">
        <f>'Rekapitulace stavby'!AN8</f>
        <v>29. 3. 2019</v>
      </c>
      <c r="L12" s="41"/>
    </row>
    <row r="13" s="1" customFormat="1" ht="10.8" customHeight="1">
      <c r="B13" s="41"/>
      <c r="I13" s="128"/>
      <c r="L13" s="41"/>
    </row>
    <row r="14" s="1" customFormat="1" ht="12" customHeight="1">
      <c r="B14" s="41"/>
      <c r="D14" s="126" t="s">
        <v>26</v>
      </c>
      <c r="I14" s="130" t="s">
        <v>27</v>
      </c>
      <c r="J14" s="15" t="s">
        <v>21</v>
      </c>
      <c r="L14" s="41"/>
    </row>
    <row r="15" s="1" customFormat="1" ht="18" customHeight="1">
      <c r="B15" s="41"/>
      <c r="E15" s="15" t="s">
        <v>28</v>
      </c>
      <c r="I15" s="130" t="s">
        <v>29</v>
      </c>
      <c r="J15" s="15" t="s">
        <v>21</v>
      </c>
      <c r="L15" s="41"/>
    </row>
    <row r="16" s="1" customFormat="1" ht="6.96" customHeight="1">
      <c r="B16" s="41"/>
      <c r="I16" s="128"/>
      <c r="L16" s="41"/>
    </row>
    <row r="17" s="1" customFormat="1" ht="12" customHeight="1">
      <c r="B17" s="41"/>
      <c r="D17" s="126" t="s">
        <v>30</v>
      </c>
      <c r="I17" s="130" t="s">
        <v>27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0" t="s">
        <v>29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8"/>
      <c r="L19" s="41"/>
    </row>
    <row r="20" s="1" customFormat="1" ht="12" customHeight="1">
      <c r="B20" s="41"/>
      <c r="D20" s="126" t="s">
        <v>32</v>
      </c>
      <c r="I20" s="130" t="s">
        <v>27</v>
      </c>
      <c r="J20" s="15" t="s">
        <v>21</v>
      </c>
      <c r="L20" s="41"/>
    </row>
    <row r="21" s="1" customFormat="1" ht="18" customHeight="1">
      <c r="B21" s="41"/>
      <c r="E21" s="15" t="s">
        <v>489</v>
      </c>
      <c r="I21" s="130" t="s">
        <v>29</v>
      </c>
      <c r="J21" s="15" t="s">
        <v>21</v>
      </c>
      <c r="L21" s="41"/>
    </row>
    <row r="22" s="1" customFormat="1" ht="6.96" customHeight="1">
      <c r="B22" s="41"/>
      <c r="I22" s="128"/>
      <c r="L22" s="41"/>
    </row>
    <row r="23" s="1" customFormat="1" ht="12" customHeight="1">
      <c r="B23" s="41"/>
      <c r="D23" s="126" t="s">
        <v>35</v>
      </c>
      <c r="I23" s="130" t="s">
        <v>27</v>
      </c>
      <c r="J23" s="15" t="s">
        <v>36</v>
      </c>
      <c r="L23" s="41"/>
    </row>
    <row r="24" s="1" customFormat="1" ht="18" customHeight="1">
      <c r="B24" s="41"/>
      <c r="E24" s="15" t="s">
        <v>490</v>
      </c>
      <c r="I24" s="130" t="s">
        <v>29</v>
      </c>
      <c r="J24" s="15" t="s">
        <v>21</v>
      </c>
      <c r="L24" s="41"/>
    </row>
    <row r="25" s="1" customFormat="1" ht="6.96" customHeight="1">
      <c r="B25" s="41"/>
      <c r="I25" s="128"/>
      <c r="L25" s="41"/>
    </row>
    <row r="26" s="1" customFormat="1" ht="12" customHeight="1">
      <c r="B26" s="41"/>
      <c r="D26" s="126" t="s">
        <v>38</v>
      </c>
      <c r="I26" s="128"/>
      <c r="L26" s="41"/>
    </row>
    <row r="27" s="6" customFormat="1" ht="16.5" customHeight="1">
      <c r="B27" s="134"/>
      <c r="E27" s="135" t="s">
        <v>21</v>
      </c>
      <c r="F27" s="135"/>
      <c r="G27" s="135"/>
      <c r="H27" s="135"/>
      <c r="I27" s="136"/>
      <c r="L27" s="134"/>
    </row>
    <row r="28" s="1" customFormat="1" ht="6.96" customHeight="1">
      <c r="B28" s="41"/>
      <c r="I28" s="128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7"/>
      <c r="J29" s="69"/>
      <c r="K29" s="69"/>
      <c r="L29" s="41"/>
    </row>
    <row r="30" s="1" customFormat="1" ht="25.44" customHeight="1">
      <c r="B30" s="41"/>
      <c r="D30" s="138" t="s">
        <v>40</v>
      </c>
      <c r="I30" s="128"/>
      <c r="J30" s="139">
        <f>ROUND(J81,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7"/>
      <c r="J31" s="69"/>
      <c r="K31" s="69"/>
      <c r="L31" s="41"/>
    </row>
    <row r="32" s="1" customFormat="1" ht="14.4" customHeight="1">
      <c r="B32" s="41"/>
      <c r="F32" s="140" t="s">
        <v>42</v>
      </c>
      <c r="I32" s="141" t="s">
        <v>41</v>
      </c>
      <c r="J32" s="140" t="s">
        <v>43</v>
      </c>
      <c r="L32" s="41"/>
    </row>
    <row r="33" s="1" customFormat="1" ht="14.4" customHeight="1">
      <c r="B33" s="41"/>
      <c r="D33" s="126" t="s">
        <v>44</v>
      </c>
      <c r="E33" s="126" t="s">
        <v>45</v>
      </c>
      <c r="F33" s="142">
        <f>ROUND((SUM(BE81:BE103)),  2)</f>
        <v>0</v>
      </c>
      <c r="I33" s="143">
        <v>0.20999999999999999</v>
      </c>
      <c r="J33" s="142">
        <f>ROUND(((SUM(BE81:BE103))*I33),  2)</f>
        <v>0</v>
      </c>
      <c r="L33" s="41"/>
    </row>
    <row r="34" s="1" customFormat="1" ht="14.4" customHeight="1">
      <c r="B34" s="41"/>
      <c r="E34" s="126" t="s">
        <v>46</v>
      </c>
      <c r="F34" s="142">
        <f>ROUND((SUM(BF81:BF103)),  2)</f>
        <v>0</v>
      </c>
      <c r="I34" s="143">
        <v>0.14999999999999999</v>
      </c>
      <c r="J34" s="142">
        <f>ROUND(((SUM(BF81:BF103))*I34),  2)</f>
        <v>0</v>
      </c>
      <c r="L34" s="41"/>
    </row>
    <row r="35" hidden="1" s="1" customFormat="1" ht="14.4" customHeight="1">
      <c r="B35" s="41"/>
      <c r="E35" s="126" t="s">
        <v>47</v>
      </c>
      <c r="F35" s="142">
        <f>ROUND((SUM(BG81:BG103)),  2)</f>
        <v>0</v>
      </c>
      <c r="I35" s="143">
        <v>0.20999999999999999</v>
      </c>
      <c r="J35" s="142">
        <f>0</f>
        <v>0</v>
      </c>
      <c r="L35" s="41"/>
    </row>
    <row r="36" hidden="1" s="1" customFormat="1" ht="14.4" customHeight="1">
      <c r="B36" s="41"/>
      <c r="E36" s="126" t="s">
        <v>48</v>
      </c>
      <c r="F36" s="142">
        <f>ROUND((SUM(BH81:BH103)),  2)</f>
        <v>0</v>
      </c>
      <c r="I36" s="143">
        <v>0.14999999999999999</v>
      </c>
      <c r="J36" s="142">
        <f>0</f>
        <v>0</v>
      </c>
      <c r="L36" s="41"/>
    </row>
    <row r="37" hidden="1" s="1" customFormat="1" ht="14.4" customHeight="1">
      <c r="B37" s="41"/>
      <c r="E37" s="126" t="s">
        <v>49</v>
      </c>
      <c r="F37" s="142">
        <f>ROUND((SUM(BI81:BI103)),  2)</f>
        <v>0</v>
      </c>
      <c r="I37" s="143">
        <v>0</v>
      </c>
      <c r="J37" s="142">
        <f>0</f>
        <v>0</v>
      </c>
      <c r="L37" s="41"/>
    </row>
    <row r="38" s="1" customFormat="1" ht="6.96" customHeight="1">
      <c r="B38" s="41"/>
      <c r="I38" s="128"/>
      <c r="L38" s="41"/>
    </row>
    <row r="39" s="1" customFormat="1" ht="25.44" customHeight="1">
      <c r="B39" s="41"/>
      <c r="C39" s="144"/>
      <c r="D39" s="145" t="s">
        <v>50</v>
      </c>
      <c r="E39" s="146"/>
      <c r="F39" s="146"/>
      <c r="G39" s="147" t="s">
        <v>51</v>
      </c>
      <c r="H39" s="148" t="s">
        <v>52</v>
      </c>
      <c r="I39" s="149"/>
      <c r="J39" s="150">
        <f>SUM(J30:J37)</f>
        <v>0</v>
      </c>
      <c r="K39" s="151"/>
      <c r="L39" s="41"/>
    </row>
    <row r="40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1"/>
    </row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1"/>
    </row>
    <row r="45" s="1" customFormat="1" ht="24.96" customHeight="1">
      <c r="B45" s="36"/>
      <c r="C45" s="21" t="s">
        <v>98</v>
      </c>
      <c r="D45" s="37"/>
      <c r="E45" s="37"/>
      <c r="F45" s="37"/>
      <c r="G45" s="37"/>
      <c r="H45" s="37"/>
      <c r="I45" s="128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8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8"/>
      <c r="J47" s="37"/>
      <c r="K47" s="37"/>
      <c r="L47" s="41"/>
    </row>
    <row r="48" s="1" customFormat="1" ht="16.5" customHeight="1">
      <c r="B48" s="36"/>
      <c r="C48" s="37"/>
      <c r="D48" s="37"/>
      <c r="E48" s="158" t="str">
        <f>E7</f>
        <v>Zpracování projektové dokumentace na rekonstrukci komunikace v ul. Hnykova, Kolín - Sendražic - VO</v>
      </c>
      <c r="F48" s="30"/>
      <c r="G48" s="30"/>
      <c r="H48" s="30"/>
      <c r="I48" s="128"/>
      <c r="J48" s="37"/>
      <c r="K48" s="37"/>
      <c r="L48" s="41"/>
    </row>
    <row r="49" s="1" customFormat="1" ht="12" customHeight="1">
      <c r="B49" s="36"/>
      <c r="C49" s="30" t="s">
        <v>90</v>
      </c>
      <c r="D49" s="37"/>
      <c r="E49" s="37"/>
      <c r="F49" s="37"/>
      <c r="G49" s="37"/>
      <c r="H49" s="37"/>
      <c r="I49" s="128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71,2 - VRN</v>
      </c>
      <c r="F50" s="37"/>
      <c r="G50" s="37"/>
      <c r="H50" s="37"/>
      <c r="I50" s="128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8"/>
      <c r="J51" s="37"/>
      <c r="K51" s="37"/>
      <c r="L51" s="41"/>
    </row>
    <row r="52" s="1" customFormat="1" ht="12" customHeight="1">
      <c r="B52" s="36"/>
      <c r="C52" s="30" t="s">
        <v>22</v>
      </c>
      <c r="D52" s="37"/>
      <c r="E52" s="37"/>
      <c r="F52" s="25" t="str">
        <f>F12</f>
        <v>Kolín</v>
      </c>
      <c r="G52" s="37"/>
      <c r="H52" s="37"/>
      <c r="I52" s="130" t="s">
        <v>24</v>
      </c>
      <c r="J52" s="65" t="str">
        <f>IF(J12="","",J12)</f>
        <v>29. 3. 2019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8"/>
      <c r="J53" s="37"/>
      <c r="K53" s="37"/>
      <c r="L53" s="41"/>
    </row>
    <row r="54" s="1" customFormat="1" ht="13.65" customHeight="1">
      <c r="B54" s="36"/>
      <c r="C54" s="30" t="s">
        <v>26</v>
      </c>
      <c r="D54" s="37"/>
      <c r="E54" s="37"/>
      <c r="F54" s="25" t="str">
        <f>E15</f>
        <v>Město Kolín</v>
      </c>
      <c r="G54" s="37"/>
      <c r="H54" s="37"/>
      <c r="I54" s="130" t="s">
        <v>32</v>
      </c>
      <c r="J54" s="34" t="str">
        <f>E21</f>
        <v>Ing. Lucie Dvořáková</v>
      </c>
      <c r="K54" s="37"/>
      <c r="L54" s="41"/>
    </row>
    <row r="55" s="1" customFormat="1" ht="13.65" customHeight="1">
      <c r="B55" s="36"/>
      <c r="C55" s="30" t="s">
        <v>30</v>
      </c>
      <c r="D55" s="37"/>
      <c r="E55" s="37"/>
      <c r="F55" s="25" t="str">
        <f>IF(E18="","",E18)</f>
        <v>Vyplň údaj</v>
      </c>
      <c r="G55" s="37"/>
      <c r="H55" s="37"/>
      <c r="I55" s="130" t="s">
        <v>35</v>
      </c>
      <c r="J55" s="34" t="str">
        <f>E24</f>
        <v>S4A,s.r.o.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8"/>
      <c r="J56" s="37"/>
      <c r="K56" s="37"/>
      <c r="L56" s="41"/>
    </row>
    <row r="57" s="1" customFormat="1" ht="29.28" customHeight="1">
      <c r="B57" s="36"/>
      <c r="C57" s="159" t="s">
        <v>99</v>
      </c>
      <c r="D57" s="160"/>
      <c r="E57" s="160"/>
      <c r="F57" s="160"/>
      <c r="G57" s="160"/>
      <c r="H57" s="160"/>
      <c r="I57" s="161"/>
      <c r="J57" s="162" t="s">
        <v>100</v>
      </c>
      <c r="K57" s="160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8"/>
      <c r="J58" s="37"/>
      <c r="K58" s="37"/>
      <c r="L58" s="41"/>
    </row>
    <row r="59" s="1" customFormat="1" ht="22.8" customHeight="1">
      <c r="B59" s="36"/>
      <c r="C59" s="163" t="s">
        <v>72</v>
      </c>
      <c r="D59" s="37"/>
      <c r="E59" s="37"/>
      <c r="F59" s="37"/>
      <c r="G59" s="37"/>
      <c r="H59" s="37"/>
      <c r="I59" s="128"/>
      <c r="J59" s="95">
        <f>J81</f>
        <v>0</v>
      </c>
      <c r="K59" s="37"/>
      <c r="L59" s="41"/>
      <c r="AU59" s="15" t="s">
        <v>101</v>
      </c>
    </row>
    <row r="60" s="7" customFormat="1" ht="24.96" customHeight="1">
      <c r="B60" s="164"/>
      <c r="C60" s="165"/>
      <c r="D60" s="166" t="s">
        <v>491</v>
      </c>
      <c r="E60" s="167"/>
      <c r="F60" s="167"/>
      <c r="G60" s="167"/>
      <c r="H60" s="167"/>
      <c r="I60" s="168"/>
      <c r="J60" s="169">
        <f>J82</f>
        <v>0</v>
      </c>
      <c r="K60" s="165"/>
      <c r="L60" s="170"/>
    </row>
    <row r="61" s="8" customFormat="1" ht="19.92" customHeight="1">
      <c r="B61" s="171"/>
      <c r="C61" s="172"/>
      <c r="D61" s="173" t="s">
        <v>492</v>
      </c>
      <c r="E61" s="174"/>
      <c r="F61" s="174"/>
      <c r="G61" s="174"/>
      <c r="H61" s="174"/>
      <c r="I61" s="175"/>
      <c r="J61" s="176">
        <f>J83</f>
        <v>0</v>
      </c>
      <c r="K61" s="172"/>
      <c r="L61" s="177"/>
    </row>
    <row r="62" s="1" customFormat="1" ht="21.84" customHeight="1">
      <c r="B62" s="36"/>
      <c r="C62" s="37"/>
      <c r="D62" s="37"/>
      <c r="E62" s="37"/>
      <c r="F62" s="37"/>
      <c r="G62" s="37"/>
      <c r="H62" s="37"/>
      <c r="I62" s="128"/>
      <c r="J62" s="37"/>
      <c r="K62" s="37"/>
      <c r="L62" s="41"/>
    </row>
    <row r="63" s="1" customFormat="1" ht="6.96" customHeight="1">
      <c r="B63" s="55"/>
      <c r="C63" s="56"/>
      <c r="D63" s="56"/>
      <c r="E63" s="56"/>
      <c r="F63" s="56"/>
      <c r="G63" s="56"/>
      <c r="H63" s="56"/>
      <c r="I63" s="154"/>
      <c r="J63" s="56"/>
      <c r="K63" s="56"/>
      <c r="L63" s="41"/>
    </row>
    <row r="67" s="1" customFormat="1" ht="6.96" customHeight="1">
      <c r="B67" s="57"/>
      <c r="C67" s="58"/>
      <c r="D67" s="58"/>
      <c r="E67" s="58"/>
      <c r="F67" s="58"/>
      <c r="G67" s="58"/>
      <c r="H67" s="58"/>
      <c r="I67" s="157"/>
      <c r="J67" s="58"/>
      <c r="K67" s="58"/>
      <c r="L67" s="41"/>
    </row>
    <row r="68" s="1" customFormat="1" ht="24.96" customHeight="1">
      <c r="B68" s="36"/>
      <c r="C68" s="21" t="s">
        <v>113</v>
      </c>
      <c r="D68" s="37"/>
      <c r="E68" s="37"/>
      <c r="F68" s="37"/>
      <c r="G68" s="37"/>
      <c r="H68" s="37"/>
      <c r="I68" s="128"/>
      <c r="J68" s="37"/>
      <c r="K68" s="37"/>
      <c r="L68" s="41"/>
    </row>
    <row r="69" s="1" customFormat="1" ht="6.96" customHeight="1">
      <c r="B69" s="36"/>
      <c r="C69" s="37"/>
      <c r="D69" s="37"/>
      <c r="E69" s="37"/>
      <c r="F69" s="37"/>
      <c r="G69" s="37"/>
      <c r="H69" s="37"/>
      <c r="I69" s="128"/>
      <c r="J69" s="37"/>
      <c r="K69" s="37"/>
      <c r="L69" s="41"/>
    </row>
    <row r="70" s="1" customFormat="1" ht="12" customHeight="1">
      <c r="B70" s="36"/>
      <c r="C70" s="30" t="s">
        <v>16</v>
      </c>
      <c r="D70" s="37"/>
      <c r="E70" s="37"/>
      <c r="F70" s="37"/>
      <c r="G70" s="37"/>
      <c r="H70" s="37"/>
      <c r="I70" s="128"/>
      <c r="J70" s="37"/>
      <c r="K70" s="37"/>
      <c r="L70" s="41"/>
    </row>
    <row r="71" s="1" customFormat="1" ht="16.5" customHeight="1">
      <c r="B71" s="36"/>
      <c r="C71" s="37"/>
      <c r="D71" s="37"/>
      <c r="E71" s="158" t="str">
        <f>E7</f>
        <v>Zpracování projektové dokumentace na rekonstrukci komunikace v ul. Hnykova, Kolín - Sendražic - VO</v>
      </c>
      <c r="F71" s="30"/>
      <c r="G71" s="30"/>
      <c r="H71" s="30"/>
      <c r="I71" s="128"/>
      <c r="J71" s="37"/>
      <c r="K71" s="37"/>
      <c r="L71" s="41"/>
    </row>
    <row r="72" s="1" customFormat="1" ht="12" customHeight="1">
      <c r="B72" s="36"/>
      <c r="C72" s="30" t="s">
        <v>90</v>
      </c>
      <c r="D72" s="37"/>
      <c r="E72" s="37"/>
      <c r="F72" s="37"/>
      <c r="G72" s="37"/>
      <c r="H72" s="37"/>
      <c r="I72" s="128"/>
      <c r="J72" s="37"/>
      <c r="K72" s="37"/>
      <c r="L72" s="41"/>
    </row>
    <row r="73" s="1" customFormat="1" ht="16.5" customHeight="1">
      <c r="B73" s="36"/>
      <c r="C73" s="37"/>
      <c r="D73" s="37"/>
      <c r="E73" s="62" t="str">
        <f>E9</f>
        <v>71,2 - VRN</v>
      </c>
      <c r="F73" s="37"/>
      <c r="G73" s="37"/>
      <c r="H73" s="37"/>
      <c r="I73" s="128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28"/>
      <c r="J74" s="37"/>
      <c r="K74" s="37"/>
      <c r="L74" s="41"/>
    </row>
    <row r="75" s="1" customFormat="1" ht="12" customHeight="1">
      <c r="B75" s="36"/>
      <c r="C75" s="30" t="s">
        <v>22</v>
      </c>
      <c r="D75" s="37"/>
      <c r="E75" s="37"/>
      <c r="F75" s="25" t="str">
        <f>F12</f>
        <v>Kolín</v>
      </c>
      <c r="G75" s="37"/>
      <c r="H75" s="37"/>
      <c r="I75" s="130" t="s">
        <v>24</v>
      </c>
      <c r="J75" s="65" t="str">
        <f>IF(J12="","",J12)</f>
        <v>29. 3. 2019</v>
      </c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28"/>
      <c r="J76" s="37"/>
      <c r="K76" s="37"/>
      <c r="L76" s="41"/>
    </row>
    <row r="77" s="1" customFormat="1" ht="13.65" customHeight="1">
      <c r="B77" s="36"/>
      <c r="C77" s="30" t="s">
        <v>26</v>
      </c>
      <c r="D77" s="37"/>
      <c r="E77" s="37"/>
      <c r="F77" s="25" t="str">
        <f>E15</f>
        <v>Město Kolín</v>
      </c>
      <c r="G77" s="37"/>
      <c r="H77" s="37"/>
      <c r="I77" s="130" t="s">
        <v>32</v>
      </c>
      <c r="J77" s="34" t="str">
        <f>E21</f>
        <v>Ing. Lucie Dvořáková</v>
      </c>
      <c r="K77" s="37"/>
      <c r="L77" s="41"/>
    </row>
    <row r="78" s="1" customFormat="1" ht="13.65" customHeight="1">
      <c r="B78" s="36"/>
      <c r="C78" s="30" t="s">
        <v>30</v>
      </c>
      <c r="D78" s="37"/>
      <c r="E78" s="37"/>
      <c r="F78" s="25" t="str">
        <f>IF(E18="","",E18)</f>
        <v>Vyplň údaj</v>
      </c>
      <c r="G78" s="37"/>
      <c r="H78" s="37"/>
      <c r="I78" s="130" t="s">
        <v>35</v>
      </c>
      <c r="J78" s="34" t="str">
        <f>E24</f>
        <v>S4A,s.r.o.</v>
      </c>
      <c r="K78" s="37"/>
      <c r="L78" s="41"/>
    </row>
    <row r="79" s="1" customFormat="1" ht="10.32" customHeight="1">
      <c r="B79" s="36"/>
      <c r="C79" s="37"/>
      <c r="D79" s="37"/>
      <c r="E79" s="37"/>
      <c r="F79" s="37"/>
      <c r="G79" s="37"/>
      <c r="H79" s="37"/>
      <c r="I79" s="128"/>
      <c r="J79" s="37"/>
      <c r="K79" s="37"/>
      <c r="L79" s="41"/>
    </row>
    <row r="80" s="9" customFormat="1" ht="29.28" customHeight="1">
      <c r="B80" s="178"/>
      <c r="C80" s="179" t="s">
        <v>114</v>
      </c>
      <c r="D80" s="180" t="s">
        <v>59</v>
      </c>
      <c r="E80" s="180" t="s">
        <v>55</v>
      </c>
      <c r="F80" s="180" t="s">
        <v>56</v>
      </c>
      <c r="G80" s="180" t="s">
        <v>115</v>
      </c>
      <c r="H80" s="180" t="s">
        <v>116</v>
      </c>
      <c r="I80" s="181" t="s">
        <v>117</v>
      </c>
      <c r="J80" s="182" t="s">
        <v>100</v>
      </c>
      <c r="K80" s="183" t="s">
        <v>118</v>
      </c>
      <c r="L80" s="184"/>
      <c r="M80" s="85" t="s">
        <v>21</v>
      </c>
      <c r="N80" s="86" t="s">
        <v>44</v>
      </c>
      <c r="O80" s="86" t="s">
        <v>119</v>
      </c>
      <c r="P80" s="86" t="s">
        <v>120</v>
      </c>
      <c r="Q80" s="86" t="s">
        <v>121</v>
      </c>
      <c r="R80" s="86" t="s">
        <v>122</v>
      </c>
      <c r="S80" s="86" t="s">
        <v>123</v>
      </c>
      <c r="T80" s="87" t="s">
        <v>124</v>
      </c>
    </row>
    <row r="81" s="1" customFormat="1" ht="22.8" customHeight="1">
      <c r="B81" s="36"/>
      <c r="C81" s="92" t="s">
        <v>125</v>
      </c>
      <c r="D81" s="37"/>
      <c r="E81" s="37"/>
      <c r="F81" s="37"/>
      <c r="G81" s="37"/>
      <c r="H81" s="37"/>
      <c r="I81" s="128"/>
      <c r="J81" s="185">
        <f>BK81</f>
        <v>0</v>
      </c>
      <c r="K81" s="37"/>
      <c r="L81" s="41"/>
      <c r="M81" s="88"/>
      <c r="N81" s="89"/>
      <c r="O81" s="89"/>
      <c r="P81" s="186">
        <f>P82</f>
        <v>0</v>
      </c>
      <c r="Q81" s="89"/>
      <c r="R81" s="186">
        <f>R82</f>
        <v>0</v>
      </c>
      <c r="S81" s="89"/>
      <c r="T81" s="187">
        <f>T82</f>
        <v>0</v>
      </c>
      <c r="AT81" s="15" t="s">
        <v>73</v>
      </c>
      <c r="AU81" s="15" t="s">
        <v>101</v>
      </c>
      <c r="BK81" s="188">
        <f>BK82</f>
        <v>0</v>
      </c>
    </row>
    <row r="82" s="10" customFormat="1" ht="25.92" customHeight="1">
      <c r="B82" s="189"/>
      <c r="C82" s="190"/>
      <c r="D82" s="191" t="s">
        <v>73</v>
      </c>
      <c r="E82" s="192" t="s">
        <v>86</v>
      </c>
      <c r="F82" s="192" t="s">
        <v>493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</v>
      </c>
      <c r="S82" s="197"/>
      <c r="T82" s="199">
        <f>T83</f>
        <v>0</v>
      </c>
      <c r="AR82" s="200" t="s">
        <v>162</v>
      </c>
      <c r="AT82" s="201" t="s">
        <v>73</v>
      </c>
      <c r="AU82" s="201" t="s">
        <v>74</v>
      </c>
      <c r="AY82" s="200" t="s">
        <v>128</v>
      </c>
      <c r="BK82" s="202">
        <f>BK83</f>
        <v>0</v>
      </c>
    </row>
    <row r="83" s="10" customFormat="1" ht="22.8" customHeight="1">
      <c r="B83" s="189"/>
      <c r="C83" s="190"/>
      <c r="D83" s="191" t="s">
        <v>73</v>
      </c>
      <c r="E83" s="203" t="s">
        <v>74</v>
      </c>
      <c r="F83" s="203" t="s">
        <v>493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SUM(P84:P103)</f>
        <v>0</v>
      </c>
      <c r="Q83" s="197"/>
      <c r="R83" s="198">
        <f>SUM(R84:R103)</f>
        <v>0</v>
      </c>
      <c r="S83" s="197"/>
      <c r="T83" s="199">
        <f>SUM(T84:T103)</f>
        <v>0</v>
      </c>
      <c r="AR83" s="200" t="s">
        <v>162</v>
      </c>
      <c r="AT83" s="201" t="s">
        <v>73</v>
      </c>
      <c r="AU83" s="201" t="s">
        <v>82</v>
      </c>
      <c r="AY83" s="200" t="s">
        <v>128</v>
      </c>
      <c r="BK83" s="202">
        <f>SUM(BK84:BK103)</f>
        <v>0</v>
      </c>
    </row>
    <row r="84" s="1" customFormat="1" ht="16.5" customHeight="1">
      <c r="B84" s="36"/>
      <c r="C84" s="205" t="s">
        <v>82</v>
      </c>
      <c r="D84" s="205" t="s">
        <v>130</v>
      </c>
      <c r="E84" s="206" t="s">
        <v>494</v>
      </c>
      <c r="F84" s="207" t="s">
        <v>495</v>
      </c>
      <c r="G84" s="208" t="s">
        <v>496</v>
      </c>
      <c r="H84" s="209">
        <v>1</v>
      </c>
      <c r="I84" s="210"/>
      <c r="J84" s="211">
        <f>ROUND(I84*H84,2)</f>
        <v>0</v>
      </c>
      <c r="K84" s="207" t="s">
        <v>21</v>
      </c>
      <c r="L84" s="41"/>
      <c r="M84" s="212" t="s">
        <v>21</v>
      </c>
      <c r="N84" s="213" t="s">
        <v>45</v>
      </c>
      <c r="O84" s="77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AR84" s="15" t="s">
        <v>497</v>
      </c>
      <c r="AT84" s="15" t="s">
        <v>130</v>
      </c>
      <c r="AU84" s="15" t="s">
        <v>84</v>
      </c>
      <c r="AY84" s="15" t="s">
        <v>128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5" t="s">
        <v>82</v>
      </c>
      <c r="BK84" s="216">
        <f>ROUND(I84*H84,2)</f>
        <v>0</v>
      </c>
      <c r="BL84" s="15" t="s">
        <v>497</v>
      </c>
      <c r="BM84" s="15" t="s">
        <v>498</v>
      </c>
    </row>
    <row r="85" s="1" customFormat="1">
      <c r="B85" s="36"/>
      <c r="C85" s="37"/>
      <c r="D85" s="217" t="s">
        <v>137</v>
      </c>
      <c r="E85" s="37"/>
      <c r="F85" s="218" t="s">
        <v>499</v>
      </c>
      <c r="G85" s="37"/>
      <c r="H85" s="37"/>
      <c r="I85" s="128"/>
      <c r="J85" s="37"/>
      <c r="K85" s="37"/>
      <c r="L85" s="41"/>
      <c r="M85" s="219"/>
      <c r="N85" s="77"/>
      <c r="O85" s="77"/>
      <c r="P85" s="77"/>
      <c r="Q85" s="77"/>
      <c r="R85" s="77"/>
      <c r="S85" s="77"/>
      <c r="T85" s="78"/>
      <c r="AT85" s="15" t="s">
        <v>137</v>
      </c>
      <c r="AU85" s="15" t="s">
        <v>84</v>
      </c>
    </row>
    <row r="86" s="1" customFormat="1">
      <c r="B86" s="36"/>
      <c r="C86" s="37"/>
      <c r="D86" s="217" t="s">
        <v>146</v>
      </c>
      <c r="E86" s="37"/>
      <c r="F86" s="231" t="s">
        <v>500</v>
      </c>
      <c r="G86" s="37"/>
      <c r="H86" s="37"/>
      <c r="I86" s="128"/>
      <c r="J86" s="37"/>
      <c r="K86" s="37"/>
      <c r="L86" s="41"/>
      <c r="M86" s="219"/>
      <c r="N86" s="77"/>
      <c r="O86" s="77"/>
      <c r="P86" s="77"/>
      <c r="Q86" s="77"/>
      <c r="R86" s="77"/>
      <c r="S86" s="77"/>
      <c r="T86" s="78"/>
      <c r="AT86" s="15" t="s">
        <v>146</v>
      </c>
      <c r="AU86" s="15" t="s">
        <v>84</v>
      </c>
    </row>
    <row r="87" s="1" customFormat="1" ht="16.5" customHeight="1">
      <c r="B87" s="36"/>
      <c r="C87" s="205" t="s">
        <v>84</v>
      </c>
      <c r="D87" s="205" t="s">
        <v>130</v>
      </c>
      <c r="E87" s="206" t="s">
        <v>501</v>
      </c>
      <c r="F87" s="207" t="s">
        <v>502</v>
      </c>
      <c r="G87" s="208" t="s">
        <v>496</v>
      </c>
      <c r="H87" s="209">
        <v>1</v>
      </c>
      <c r="I87" s="210"/>
      <c r="J87" s="211">
        <f>ROUND(I87*H87,2)</f>
        <v>0</v>
      </c>
      <c r="K87" s="207" t="s">
        <v>21</v>
      </c>
      <c r="L87" s="41"/>
      <c r="M87" s="212" t="s">
        <v>21</v>
      </c>
      <c r="N87" s="213" t="s">
        <v>45</v>
      </c>
      <c r="O87" s="77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AR87" s="15" t="s">
        <v>497</v>
      </c>
      <c r="AT87" s="15" t="s">
        <v>130</v>
      </c>
      <c r="AU87" s="15" t="s">
        <v>84</v>
      </c>
      <c r="AY87" s="15" t="s">
        <v>128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5" t="s">
        <v>82</v>
      </c>
      <c r="BK87" s="216">
        <f>ROUND(I87*H87,2)</f>
        <v>0</v>
      </c>
      <c r="BL87" s="15" t="s">
        <v>497</v>
      </c>
      <c r="BM87" s="15" t="s">
        <v>503</v>
      </c>
    </row>
    <row r="88" s="1" customFormat="1">
      <c r="B88" s="36"/>
      <c r="C88" s="37"/>
      <c r="D88" s="217" t="s">
        <v>137</v>
      </c>
      <c r="E88" s="37"/>
      <c r="F88" s="218" t="s">
        <v>504</v>
      </c>
      <c r="G88" s="37"/>
      <c r="H88" s="37"/>
      <c r="I88" s="128"/>
      <c r="J88" s="37"/>
      <c r="K88" s="37"/>
      <c r="L88" s="41"/>
      <c r="M88" s="219"/>
      <c r="N88" s="77"/>
      <c r="O88" s="77"/>
      <c r="P88" s="77"/>
      <c r="Q88" s="77"/>
      <c r="R88" s="77"/>
      <c r="S88" s="77"/>
      <c r="T88" s="78"/>
      <c r="AT88" s="15" t="s">
        <v>137</v>
      </c>
      <c r="AU88" s="15" t="s">
        <v>84</v>
      </c>
    </row>
    <row r="89" s="1" customFormat="1" ht="16.5" customHeight="1">
      <c r="B89" s="36"/>
      <c r="C89" s="205" t="s">
        <v>149</v>
      </c>
      <c r="D89" s="205" t="s">
        <v>130</v>
      </c>
      <c r="E89" s="206" t="s">
        <v>505</v>
      </c>
      <c r="F89" s="207" t="s">
        <v>506</v>
      </c>
      <c r="G89" s="208" t="s">
        <v>496</v>
      </c>
      <c r="H89" s="209">
        <v>1</v>
      </c>
      <c r="I89" s="210"/>
      <c r="J89" s="211">
        <f>ROUND(I89*H89,2)</f>
        <v>0</v>
      </c>
      <c r="K89" s="207" t="s">
        <v>21</v>
      </c>
      <c r="L89" s="41"/>
      <c r="M89" s="212" t="s">
        <v>21</v>
      </c>
      <c r="N89" s="213" t="s">
        <v>45</v>
      </c>
      <c r="O89" s="77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AR89" s="15" t="s">
        <v>497</v>
      </c>
      <c r="AT89" s="15" t="s">
        <v>130</v>
      </c>
      <c r="AU89" s="15" t="s">
        <v>84</v>
      </c>
      <c r="AY89" s="15" t="s">
        <v>128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5" t="s">
        <v>82</v>
      </c>
      <c r="BK89" s="216">
        <f>ROUND(I89*H89,2)</f>
        <v>0</v>
      </c>
      <c r="BL89" s="15" t="s">
        <v>497</v>
      </c>
      <c r="BM89" s="15" t="s">
        <v>507</v>
      </c>
    </row>
    <row r="90" s="1" customFormat="1">
      <c r="B90" s="36"/>
      <c r="C90" s="37"/>
      <c r="D90" s="217" t="s">
        <v>137</v>
      </c>
      <c r="E90" s="37"/>
      <c r="F90" s="218" t="s">
        <v>508</v>
      </c>
      <c r="G90" s="37"/>
      <c r="H90" s="37"/>
      <c r="I90" s="128"/>
      <c r="J90" s="37"/>
      <c r="K90" s="37"/>
      <c r="L90" s="41"/>
      <c r="M90" s="219"/>
      <c r="N90" s="77"/>
      <c r="O90" s="77"/>
      <c r="P90" s="77"/>
      <c r="Q90" s="77"/>
      <c r="R90" s="77"/>
      <c r="S90" s="77"/>
      <c r="T90" s="78"/>
      <c r="AT90" s="15" t="s">
        <v>137</v>
      </c>
      <c r="AU90" s="15" t="s">
        <v>84</v>
      </c>
    </row>
    <row r="91" s="1" customFormat="1">
      <c r="B91" s="36"/>
      <c r="C91" s="37"/>
      <c r="D91" s="217" t="s">
        <v>146</v>
      </c>
      <c r="E91" s="37"/>
      <c r="F91" s="231" t="s">
        <v>509</v>
      </c>
      <c r="G91" s="37"/>
      <c r="H91" s="37"/>
      <c r="I91" s="128"/>
      <c r="J91" s="37"/>
      <c r="K91" s="37"/>
      <c r="L91" s="41"/>
      <c r="M91" s="219"/>
      <c r="N91" s="77"/>
      <c r="O91" s="77"/>
      <c r="P91" s="77"/>
      <c r="Q91" s="77"/>
      <c r="R91" s="77"/>
      <c r="S91" s="77"/>
      <c r="T91" s="78"/>
      <c r="AT91" s="15" t="s">
        <v>146</v>
      </c>
      <c r="AU91" s="15" t="s">
        <v>84</v>
      </c>
    </row>
    <row r="92" s="1" customFormat="1" ht="16.5" customHeight="1">
      <c r="B92" s="36"/>
      <c r="C92" s="205" t="s">
        <v>135</v>
      </c>
      <c r="D92" s="205" t="s">
        <v>130</v>
      </c>
      <c r="E92" s="206" t="s">
        <v>510</v>
      </c>
      <c r="F92" s="207" t="s">
        <v>511</v>
      </c>
      <c r="G92" s="208" t="s">
        <v>496</v>
      </c>
      <c r="H92" s="209">
        <v>1</v>
      </c>
      <c r="I92" s="210"/>
      <c r="J92" s="211">
        <f>ROUND(I92*H92,2)</f>
        <v>0</v>
      </c>
      <c r="K92" s="207" t="s">
        <v>21</v>
      </c>
      <c r="L92" s="41"/>
      <c r="M92" s="212" t="s">
        <v>21</v>
      </c>
      <c r="N92" s="213" t="s">
        <v>45</v>
      </c>
      <c r="O92" s="77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AR92" s="15" t="s">
        <v>497</v>
      </c>
      <c r="AT92" s="15" t="s">
        <v>130</v>
      </c>
      <c r="AU92" s="15" t="s">
        <v>84</v>
      </c>
      <c r="AY92" s="15" t="s">
        <v>128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5" t="s">
        <v>82</v>
      </c>
      <c r="BK92" s="216">
        <f>ROUND(I92*H92,2)</f>
        <v>0</v>
      </c>
      <c r="BL92" s="15" t="s">
        <v>497</v>
      </c>
      <c r="BM92" s="15" t="s">
        <v>512</v>
      </c>
    </row>
    <row r="93" s="1" customFormat="1">
      <c r="B93" s="36"/>
      <c r="C93" s="37"/>
      <c r="D93" s="217" t="s">
        <v>137</v>
      </c>
      <c r="E93" s="37"/>
      <c r="F93" s="218" t="s">
        <v>513</v>
      </c>
      <c r="G93" s="37"/>
      <c r="H93" s="37"/>
      <c r="I93" s="128"/>
      <c r="J93" s="37"/>
      <c r="K93" s="37"/>
      <c r="L93" s="41"/>
      <c r="M93" s="219"/>
      <c r="N93" s="77"/>
      <c r="O93" s="77"/>
      <c r="P93" s="77"/>
      <c r="Q93" s="77"/>
      <c r="R93" s="77"/>
      <c r="S93" s="77"/>
      <c r="T93" s="78"/>
      <c r="AT93" s="15" t="s">
        <v>137</v>
      </c>
      <c r="AU93" s="15" t="s">
        <v>84</v>
      </c>
    </row>
    <row r="94" s="1" customFormat="1" ht="16.5" customHeight="1">
      <c r="B94" s="36"/>
      <c r="C94" s="205" t="s">
        <v>162</v>
      </c>
      <c r="D94" s="205" t="s">
        <v>130</v>
      </c>
      <c r="E94" s="206" t="s">
        <v>514</v>
      </c>
      <c r="F94" s="207" t="s">
        <v>515</v>
      </c>
      <c r="G94" s="208" t="s">
        <v>496</v>
      </c>
      <c r="H94" s="209">
        <v>1</v>
      </c>
      <c r="I94" s="210"/>
      <c r="J94" s="211">
        <f>ROUND(I94*H94,2)</f>
        <v>0</v>
      </c>
      <c r="K94" s="207" t="s">
        <v>21</v>
      </c>
      <c r="L94" s="41"/>
      <c r="M94" s="212" t="s">
        <v>21</v>
      </c>
      <c r="N94" s="213" t="s">
        <v>45</v>
      </c>
      <c r="O94" s="77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15" t="s">
        <v>497</v>
      </c>
      <c r="AT94" s="15" t="s">
        <v>130</v>
      </c>
      <c r="AU94" s="15" t="s">
        <v>84</v>
      </c>
      <c r="AY94" s="15" t="s">
        <v>128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5" t="s">
        <v>82</v>
      </c>
      <c r="BK94" s="216">
        <f>ROUND(I94*H94,2)</f>
        <v>0</v>
      </c>
      <c r="BL94" s="15" t="s">
        <v>497</v>
      </c>
      <c r="BM94" s="15" t="s">
        <v>516</v>
      </c>
    </row>
    <row r="95" s="1" customFormat="1">
      <c r="B95" s="36"/>
      <c r="C95" s="37"/>
      <c r="D95" s="217" t="s">
        <v>137</v>
      </c>
      <c r="E95" s="37"/>
      <c r="F95" s="218" t="s">
        <v>517</v>
      </c>
      <c r="G95" s="37"/>
      <c r="H95" s="37"/>
      <c r="I95" s="128"/>
      <c r="J95" s="37"/>
      <c r="K95" s="37"/>
      <c r="L95" s="41"/>
      <c r="M95" s="219"/>
      <c r="N95" s="77"/>
      <c r="O95" s="77"/>
      <c r="P95" s="77"/>
      <c r="Q95" s="77"/>
      <c r="R95" s="77"/>
      <c r="S95" s="77"/>
      <c r="T95" s="78"/>
      <c r="AT95" s="15" t="s">
        <v>137</v>
      </c>
      <c r="AU95" s="15" t="s">
        <v>84</v>
      </c>
    </row>
    <row r="96" s="1" customFormat="1">
      <c r="B96" s="36"/>
      <c r="C96" s="37"/>
      <c r="D96" s="217" t="s">
        <v>146</v>
      </c>
      <c r="E96" s="37"/>
      <c r="F96" s="231" t="s">
        <v>518</v>
      </c>
      <c r="G96" s="37"/>
      <c r="H96" s="37"/>
      <c r="I96" s="128"/>
      <c r="J96" s="37"/>
      <c r="K96" s="37"/>
      <c r="L96" s="41"/>
      <c r="M96" s="219"/>
      <c r="N96" s="77"/>
      <c r="O96" s="77"/>
      <c r="P96" s="77"/>
      <c r="Q96" s="77"/>
      <c r="R96" s="77"/>
      <c r="S96" s="77"/>
      <c r="T96" s="78"/>
      <c r="AT96" s="15" t="s">
        <v>146</v>
      </c>
      <c r="AU96" s="15" t="s">
        <v>84</v>
      </c>
    </row>
    <row r="97" s="1" customFormat="1" ht="16.5" customHeight="1">
      <c r="B97" s="36"/>
      <c r="C97" s="205" t="s">
        <v>171</v>
      </c>
      <c r="D97" s="205" t="s">
        <v>130</v>
      </c>
      <c r="E97" s="206" t="s">
        <v>519</v>
      </c>
      <c r="F97" s="207" t="s">
        <v>520</v>
      </c>
      <c r="G97" s="208" t="s">
        <v>496</v>
      </c>
      <c r="H97" s="209">
        <v>1</v>
      </c>
      <c r="I97" s="210"/>
      <c r="J97" s="211">
        <f>ROUND(I97*H97,2)</f>
        <v>0</v>
      </c>
      <c r="K97" s="207" t="s">
        <v>21</v>
      </c>
      <c r="L97" s="41"/>
      <c r="M97" s="212" t="s">
        <v>21</v>
      </c>
      <c r="N97" s="213" t="s">
        <v>45</v>
      </c>
      <c r="O97" s="77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AR97" s="15" t="s">
        <v>497</v>
      </c>
      <c r="AT97" s="15" t="s">
        <v>130</v>
      </c>
      <c r="AU97" s="15" t="s">
        <v>84</v>
      </c>
      <c r="AY97" s="15" t="s">
        <v>128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5" t="s">
        <v>82</v>
      </c>
      <c r="BK97" s="216">
        <f>ROUND(I97*H97,2)</f>
        <v>0</v>
      </c>
      <c r="BL97" s="15" t="s">
        <v>497</v>
      </c>
      <c r="BM97" s="15" t="s">
        <v>521</v>
      </c>
    </row>
    <row r="98" s="1" customFormat="1">
      <c r="B98" s="36"/>
      <c r="C98" s="37"/>
      <c r="D98" s="217" t="s">
        <v>137</v>
      </c>
      <c r="E98" s="37"/>
      <c r="F98" s="218" t="s">
        <v>522</v>
      </c>
      <c r="G98" s="37"/>
      <c r="H98" s="37"/>
      <c r="I98" s="128"/>
      <c r="J98" s="37"/>
      <c r="K98" s="37"/>
      <c r="L98" s="41"/>
      <c r="M98" s="219"/>
      <c r="N98" s="77"/>
      <c r="O98" s="77"/>
      <c r="P98" s="77"/>
      <c r="Q98" s="77"/>
      <c r="R98" s="77"/>
      <c r="S98" s="77"/>
      <c r="T98" s="78"/>
      <c r="AT98" s="15" t="s">
        <v>137</v>
      </c>
      <c r="AU98" s="15" t="s">
        <v>84</v>
      </c>
    </row>
    <row r="99" s="1" customFormat="1">
      <c r="B99" s="36"/>
      <c r="C99" s="37"/>
      <c r="D99" s="217" t="s">
        <v>146</v>
      </c>
      <c r="E99" s="37"/>
      <c r="F99" s="231" t="s">
        <v>523</v>
      </c>
      <c r="G99" s="37"/>
      <c r="H99" s="37"/>
      <c r="I99" s="128"/>
      <c r="J99" s="37"/>
      <c r="K99" s="37"/>
      <c r="L99" s="41"/>
      <c r="M99" s="219"/>
      <c r="N99" s="77"/>
      <c r="O99" s="77"/>
      <c r="P99" s="77"/>
      <c r="Q99" s="77"/>
      <c r="R99" s="77"/>
      <c r="S99" s="77"/>
      <c r="T99" s="78"/>
      <c r="AT99" s="15" t="s">
        <v>146</v>
      </c>
      <c r="AU99" s="15" t="s">
        <v>84</v>
      </c>
    </row>
    <row r="100" s="1" customFormat="1" ht="16.5" customHeight="1">
      <c r="B100" s="36"/>
      <c r="C100" s="205" t="s">
        <v>177</v>
      </c>
      <c r="D100" s="205" t="s">
        <v>130</v>
      </c>
      <c r="E100" s="206" t="s">
        <v>524</v>
      </c>
      <c r="F100" s="207" t="s">
        <v>525</v>
      </c>
      <c r="G100" s="208" t="s">
        <v>496</v>
      </c>
      <c r="H100" s="209">
        <v>1</v>
      </c>
      <c r="I100" s="210"/>
      <c r="J100" s="211">
        <f>ROUND(I100*H100,2)</f>
        <v>0</v>
      </c>
      <c r="K100" s="207" t="s">
        <v>21</v>
      </c>
      <c r="L100" s="41"/>
      <c r="M100" s="212" t="s">
        <v>21</v>
      </c>
      <c r="N100" s="213" t="s">
        <v>45</v>
      </c>
      <c r="O100" s="77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15" t="s">
        <v>497</v>
      </c>
      <c r="AT100" s="15" t="s">
        <v>130</v>
      </c>
      <c r="AU100" s="15" t="s">
        <v>84</v>
      </c>
      <c r="AY100" s="15" t="s">
        <v>128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5" t="s">
        <v>82</v>
      </c>
      <c r="BK100" s="216">
        <f>ROUND(I100*H100,2)</f>
        <v>0</v>
      </c>
      <c r="BL100" s="15" t="s">
        <v>497</v>
      </c>
      <c r="BM100" s="15" t="s">
        <v>526</v>
      </c>
    </row>
    <row r="101" s="1" customFormat="1">
      <c r="B101" s="36"/>
      <c r="C101" s="37"/>
      <c r="D101" s="217" t="s">
        <v>137</v>
      </c>
      <c r="E101" s="37"/>
      <c r="F101" s="218" t="s">
        <v>527</v>
      </c>
      <c r="G101" s="37"/>
      <c r="H101" s="37"/>
      <c r="I101" s="128"/>
      <c r="J101" s="37"/>
      <c r="K101" s="37"/>
      <c r="L101" s="41"/>
      <c r="M101" s="219"/>
      <c r="N101" s="77"/>
      <c r="O101" s="77"/>
      <c r="P101" s="77"/>
      <c r="Q101" s="77"/>
      <c r="R101" s="77"/>
      <c r="S101" s="77"/>
      <c r="T101" s="78"/>
      <c r="AT101" s="15" t="s">
        <v>137</v>
      </c>
      <c r="AU101" s="15" t="s">
        <v>84</v>
      </c>
    </row>
    <row r="102" s="1" customFormat="1" ht="16.5" customHeight="1">
      <c r="B102" s="36"/>
      <c r="C102" s="205" t="s">
        <v>167</v>
      </c>
      <c r="D102" s="205" t="s">
        <v>130</v>
      </c>
      <c r="E102" s="206" t="s">
        <v>528</v>
      </c>
      <c r="F102" s="207" t="s">
        <v>529</v>
      </c>
      <c r="G102" s="208" t="s">
        <v>496</v>
      </c>
      <c r="H102" s="209">
        <v>1</v>
      </c>
      <c r="I102" s="210"/>
      <c r="J102" s="211">
        <f>ROUND(I102*H102,2)</f>
        <v>0</v>
      </c>
      <c r="K102" s="207" t="s">
        <v>21</v>
      </c>
      <c r="L102" s="41"/>
      <c r="M102" s="212" t="s">
        <v>21</v>
      </c>
      <c r="N102" s="213" t="s">
        <v>45</v>
      </c>
      <c r="O102" s="77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15" t="s">
        <v>530</v>
      </c>
      <c r="AT102" s="15" t="s">
        <v>130</v>
      </c>
      <c r="AU102" s="15" t="s">
        <v>84</v>
      </c>
      <c r="AY102" s="15" t="s">
        <v>128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5" t="s">
        <v>82</v>
      </c>
      <c r="BK102" s="216">
        <f>ROUND(I102*H102,2)</f>
        <v>0</v>
      </c>
      <c r="BL102" s="15" t="s">
        <v>530</v>
      </c>
      <c r="BM102" s="15" t="s">
        <v>531</v>
      </c>
    </row>
    <row r="103" s="1" customFormat="1">
      <c r="B103" s="36"/>
      <c r="C103" s="37"/>
      <c r="D103" s="217" t="s">
        <v>137</v>
      </c>
      <c r="E103" s="37"/>
      <c r="F103" s="218" t="s">
        <v>532</v>
      </c>
      <c r="G103" s="37"/>
      <c r="H103" s="37"/>
      <c r="I103" s="128"/>
      <c r="J103" s="37"/>
      <c r="K103" s="37"/>
      <c r="L103" s="41"/>
      <c r="M103" s="255"/>
      <c r="N103" s="256"/>
      <c r="O103" s="256"/>
      <c r="P103" s="256"/>
      <c r="Q103" s="256"/>
      <c r="R103" s="256"/>
      <c r="S103" s="256"/>
      <c r="T103" s="257"/>
      <c r="AT103" s="15" t="s">
        <v>137</v>
      </c>
      <c r="AU103" s="15" t="s">
        <v>84</v>
      </c>
    </row>
    <row r="104" s="1" customFormat="1" ht="6.96" customHeight="1">
      <c r="B104" s="55"/>
      <c r="C104" s="56"/>
      <c r="D104" s="56"/>
      <c r="E104" s="56"/>
      <c r="F104" s="56"/>
      <c r="G104" s="56"/>
      <c r="H104" s="56"/>
      <c r="I104" s="154"/>
      <c r="J104" s="56"/>
      <c r="K104" s="56"/>
      <c r="L104" s="41"/>
    </row>
  </sheetData>
  <sheetProtection sheet="1" autoFilter="0" formatColumns="0" formatRows="0" objects="1" scenarios="1" spinCount="100000" saltValue="9TOSHEcFVhlR2IkBPSZ+n6EZPcNo8dngb/oMYB4FclIFpbH3eW4Ot8H3boTby63id/7emxSryymxzTC9yCVDjw==" hashValue="TYh6L2mkOE7KEqlHDGMrFI8ED9a3TGC259RGYrRxzWeB8C+CM7PkCt9jy+Mqo6J6Mgy5nkvegNVuAlkLfQW7ng==" algorithmName="SHA-512" password="CC35"/>
  <autoFilter ref="C80:K103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58" customWidth="1"/>
    <col min="2" max="2" width="1.664063" style="258" customWidth="1"/>
    <col min="3" max="4" width="5" style="258" customWidth="1"/>
    <col min="5" max="5" width="11.67" style="258" customWidth="1"/>
    <col min="6" max="6" width="9.17" style="258" customWidth="1"/>
    <col min="7" max="7" width="5" style="258" customWidth="1"/>
    <col min="8" max="8" width="77.83" style="258" customWidth="1"/>
    <col min="9" max="10" width="20" style="258" customWidth="1"/>
    <col min="11" max="11" width="1.664063" style="258" customWidth="1"/>
  </cols>
  <sheetData>
    <row r="1" ht="37.5" customHeight="1"/>
    <row r="2" ht="7.5" customHeight="1">
      <c r="B2" s="259"/>
      <c r="C2" s="260"/>
      <c r="D2" s="260"/>
      <c r="E2" s="260"/>
      <c r="F2" s="260"/>
      <c r="G2" s="260"/>
      <c r="H2" s="260"/>
      <c r="I2" s="260"/>
      <c r="J2" s="260"/>
      <c r="K2" s="261"/>
    </row>
    <row r="3" s="13" customFormat="1" ht="45" customHeight="1">
      <c r="B3" s="262"/>
      <c r="C3" s="263" t="s">
        <v>533</v>
      </c>
      <c r="D3" s="263"/>
      <c r="E3" s="263"/>
      <c r="F3" s="263"/>
      <c r="G3" s="263"/>
      <c r="H3" s="263"/>
      <c r="I3" s="263"/>
      <c r="J3" s="263"/>
      <c r="K3" s="264"/>
    </row>
    <row r="4" ht="25.5" customHeight="1">
      <c r="B4" s="265"/>
      <c r="C4" s="266" t="s">
        <v>534</v>
      </c>
      <c r="D4" s="266"/>
      <c r="E4" s="266"/>
      <c r="F4" s="266"/>
      <c r="G4" s="266"/>
      <c r="H4" s="266"/>
      <c r="I4" s="266"/>
      <c r="J4" s="266"/>
      <c r="K4" s="267"/>
    </row>
    <row r="5" ht="5.25" customHeight="1">
      <c r="B5" s="265"/>
      <c r="C5" s="268"/>
      <c r="D5" s="268"/>
      <c r="E5" s="268"/>
      <c r="F5" s="268"/>
      <c r="G5" s="268"/>
      <c r="H5" s="268"/>
      <c r="I5" s="268"/>
      <c r="J5" s="268"/>
      <c r="K5" s="267"/>
    </row>
    <row r="6" ht="15" customHeight="1">
      <c r="B6" s="265"/>
      <c r="C6" s="269" t="s">
        <v>535</v>
      </c>
      <c r="D6" s="269"/>
      <c r="E6" s="269"/>
      <c r="F6" s="269"/>
      <c r="G6" s="269"/>
      <c r="H6" s="269"/>
      <c r="I6" s="269"/>
      <c r="J6" s="269"/>
      <c r="K6" s="267"/>
    </row>
    <row r="7" ht="15" customHeight="1">
      <c r="B7" s="270"/>
      <c r="C7" s="269" t="s">
        <v>536</v>
      </c>
      <c r="D7" s="269"/>
      <c r="E7" s="269"/>
      <c r="F7" s="269"/>
      <c r="G7" s="269"/>
      <c r="H7" s="269"/>
      <c r="I7" s="269"/>
      <c r="J7" s="269"/>
      <c r="K7" s="267"/>
    </row>
    <row r="8" ht="12.75" customHeight="1">
      <c r="B8" s="270"/>
      <c r="C8" s="269"/>
      <c r="D8" s="269"/>
      <c r="E8" s="269"/>
      <c r="F8" s="269"/>
      <c r="G8" s="269"/>
      <c r="H8" s="269"/>
      <c r="I8" s="269"/>
      <c r="J8" s="269"/>
      <c r="K8" s="267"/>
    </row>
    <row r="9" ht="15" customHeight="1">
      <c r="B9" s="270"/>
      <c r="C9" s="269" t="s">
        <v>537</v>
      </c>
      <c r="D9" s="269"/>
      <c r="E9" s="269"/>
      <c r="F9" s="269"/>
      <c r="G9" s="269"/>
      <c r="H9" s="269"/>
      <c r="I9" s="269"/>
      <c r="J9" s="269"/>
      <c r="K9" s="267"/>
    </row>
    <row r="10" ht="15" customHeight="1">
      <c r="B10" s="270"/>
      <c r="C10" s="269"/>
      <c r="D10" s="269" t="s">
        <v>538</v>
      </c>
      <c r="E10" s="269"/>
      <c r="F10" s="269"/>
      <c r="G10" s="269"/>
      <c r="H10" s="269"/>
      <c r="I10" s="269"/>
      <c r="J10" s="269"/>
      <c r="K10" s="267"/>
    </row>
    <row r="11" ht="15" customHeight="1">
      <c r="B11" s="270"/>
      <c r="C11" s="271"/>
      <c r="D11" s="269" t="s">
        <v>539</v>
      </c>
      <c r="E11" s="269"/>
      <c r="F11" s="269"/>
      <c r="G11" s="269"/>
      <c r="H11" s="269"/>
      <c r="I11" s="269"/>
      <c r="J11" s="269"/>
      <c r="K11" s="267"/>
    </row>
    <row r="12" ht="15" customHeight="1">
      <c r="B12" s="270"/>
      <c r="C12" s="271"/>
      <c r="D12" s="269"/>
      <c r="E12" s="269"/>
      <c r="F12" s="269"/>
      <c r="G12" s="269"/>
      <c r="H12" s="269"/>
      <c r="I12" s="269"/>
      <c r="J12" s="269"/>
      <c r="K12" s="267"/>
    </row>
    <row r="13" ht="15" customHeight="1">
      <c r="B13" s="270"/>
      <c r="C13" s="271"/>
      <c r="D13" s="272" t="s">
        <v>540</v>
      </c>
      <c r="E13" s="269"/>
      <c r="F13" s="269"/>
      <c r="G13" s="269"/>
      <c r="H13" s="269"/>
      <c r="I13" s="269"/>
      <c r="J13" s="269"/>
      <c r="K13" s="267"/>
    </row>
    <row r="14" ht="12.75" customHeight="1">
      <c r="B14" s="270"/>
      <c r="C14" s="271"/>
      <c r="D14" s="271"/>
      <c r="E14" s="271"/>
      <c r="F14" s="271"/>
      <c r="G14" s="271"/>
      <c r="H14" s="271"/>
      <c r="I14" s="271"/>
      <c r="J14" s="271"/>
      <c r="K14" s="267"/>
    </row>
    <row r="15" ht="15" customHeight="1">
      <c r="B15" s="270"/>
      <c r="C15" s="271"/>
      <c r="D15" s="269" t="s">
        <v>541</v>
      </c>
      <c r="E15" s="269"/>
      <c r="F15" s="269"/>
      <c r="G15" s="269"/>
      <c r="H15" s="269"/>
      <c r="I15" s="269"/>
      <c r="J15" s="269"/>
      <c r="K15" s="267"/>
    </row>
    <row r="16" ht="15" customHeight="1">
      <c r="B16" s="270"/>
      <c r="C16" s="271"/>
      <c r="D16" s="269" t="s">
        <v>542</v>
      </c>
      <c r="E16" s="269"/>
      <c r="F16" s="269"/>
      <c r="G16" s="269"/>
      <c r="H16" s="269"/>
      <c r="I16" s="269"/>
      <c r="J16" s="269"/>
      <c r="K16" s="267"/>
    </row>
    <row r="17" ht="15" customHeight="1">
      <c r="B17" s="270"/>
      <c r="C17" s="271"/>
      <c r="D17" s="269" t="s">
        <v>543</v>
      </c>
      <c r="E17" s="269"/>
      <c r="F17" s="269"/>
      <c r="G17" s="269"/>
      <c r="H17" s="269"/>
      <c r="I17" s="269"/>
      <c r="J17" s="269"/>
      <c r="K17" s="267"/>
    </row>
    <row r="18" ht="15" customHeight="1">
      <c r="B18" s="270"/>
      <c r="C18" s="271"/>
      <c r="D18" s="271"/>
      <c r="E18" s="273" t="s">
        <v>544</v>
      </c>
      <c r="F18" s="269" t="s">
        <v>545</v>
      </c>
      <c r="G18" s="269"/>
      <c r="H18" s="269"/>
      <c r="I18" s="269"/>
      <c r="J18" s="269"/>
      <c r="K18" s="267"/>
    </row>
    <row r="19" ht="15" customHeight="1">
      <c r="B19" s="270"/>
      <c r="C19" s="271"/>
      <c r="D19" s="271"/>
      <c r="E19" s="273" t="s">
        <v>81</v>
      </c>
      <c r="F19" s="269" t="s">
        <v>546</v>
      </c>
      <c r="G19" s="269"/>
      <c r="H19" s="269"/>
      <c r="I19" s="269"/>
      <c r="J19" s="269"/>
      <c r="K19" s="267"/>
    </row>
    <row r="20" ht="15" customHeight="1">
      <c r="B20" s="270"/>
      <c r="C20" s="271"/>
      <c r="D20" s="271"/>
      <c r="E20" s="273" t="s">
        <v>547</v>
      </c>
      <c r="F20" s="269" t="s">
        <v>548</v>
      </c>
      <c r="G20" s="269"/>
      <c r="H20" s="269"/>
      <c r="I20" s="269"/>
      <c r="J20" s="269"/>
      <c r="K20" s="267"/>
    </row>
    <row r="21" ht="15" customHeight="1">
      <c r="B21" s="270"/>
      <c r="C21" s="271"/>
      <c r="D21" s="271"/>
      <c r="E21" s="273" t="s">
        <v>549</v>
      </c>
      <c r="F21" s="269" t="s">
        <v>550</v>
      </c>
      <c r="G21" s="269"/>
      <c r="H21" s="269"/>
      <c r="I21" s="269"/>
      <c r="J21" s="269"/>
      <c r="K21" s="267"/>
    </row>
    <row r="22" ht="15" customHeight="1">
      <c r="B22" s="270"/>
      <c r="C22" s="271"/>
      <c r="D22" s="271"/>
      <c r="E22" s="273" t="s">
        <v>87</v>
      </c>
      <c r="F22" s="269" t="s">
        <v>551</v>
      </c>
      <c r="G22" s="269"/>
      <c r="H22" s="269"/>
      <c r="I22" s="269"/>
      <c r="J22" s="269"/>
      <c r="K22" s="267"/>
    </row>
    <row r="23" ht="15" customHeight="1">
      <c r="B23" s="270"/>
      <c r="C23" s="271"/>
      <c r="D23" s="271"/>
      <c r="E23" s="273" t="s">
        <v>552</v>
      </c>
      <c r="F23" s="269" t="s">
        <v>553</v>
      </c>
      <c r="G23" s="269"/>
      <c r="H23" s="269"/>
      <c r="I23" s="269"/>
      <c r="J23" s="269"/>
      <c r="K23" s="267"/>
    </row>
    <row r="24" ht="12.75" customHeight="1">
      <c r="B24" s="270"/>
      <c r="C24" s="271"/>
      <c r="D24" s="271"/>
      <c r="E24" s="271"/>
      <c r="F24" s="271"/>
      <c r="G24" s="271"/>
      <c r="H24" s="271"/>
      <c r="I24" s="271"/>
      <c r="J24" s="271"/>
      <c r="K24" s="267"/>
    </row>
    <row r="25" ht="15" customHeight="1">
      <c r="B25" s="270"/>
      <c r="C25" s="269" t="s">
        <v>554</v>
      </c>
      <c r="D25" s="269"/>
      <c r="E25" s="269"/>
      <c r="F25" s="269"/>
      <c r="G25" s="269"/>
      <c r="H25" s="269"/>
      <c r="I25" s="269"/>
      <c r="J25" s="269"/>
      <c r="K25" s="267"/>
    </row>
    <row r="26" ht="15" customHeight="1">
      <c r="B26" s="270"/>
      <c r="C26" s="269" t="s">
        <v>555</v>
      </c>
      <c r="D26" s="269"/>
      <c r="E26" s="269"/>
      <c r="F26" s="269"/>
      <c r="G26" s="269"/>
      <c r="H26" s="269"/>
      <c r="I26" s="269"/>
      <c r="J26" s="269"/>
      <c r="K26" s="267"/>
    </row>
    <row r="27" ht="15" customHeight="1">
      <c r="B27" s="270"/>
      <c r="C27" s="269"/>
      <c r="D27" s="269" t="s">
        <v>556</v>
      </c>
      <c r="E27" s="269"/>
      <c r="F27" s="269"/>
      <c r="G27" s="269"/>
      <c r="H27" s="269"/>
      <c r="I27" s="269"/>
      <c r="J27" s="269"/>
      <c r="K27" s="267"/>
    </row>
    <row r="28" ht="15" customHeight="1">
      <c r="B28" s="270"/>
      <c r="C28" s="271"/>
      <c r="D28" s="269" t="s">
        <v>557</v>
      </c>
      <c r="E28" s="269"/>
      <c r="F28" s="269"/>
      <c r="G28" s="269"/>
      <c r="H28" s="269"/>
      <c r="I28" s="269"/>
      <c r="J28" s="269"/>
      <c r="K28" s="267"/>
    </row>
    <row r="29" ht="12.75" customHeight="1">
      <c r="B29" s="270"/>
      <c r="C29" s="271"/>
      <c r="D29" s="271"/>
      <c r="E29" s="271"/>
      <c r="F29" s="271"/>
      <c r="G29" s="271"/>
      <c r="H29" s="271"/>
      <c r="I29" s="271"/>
      <c r="J29" s="271"/>
      <c r="K29" s="267"/>
    </row>
    <row r="30" ht="15" customHeight="1">
      <c r="B30" s="270"/>
      <c r="C30" s="271"/>
      <c r="D30" s="269" t="s">
        <v>558</v>
      </c>
      <c r="E30" s="269"/>
      <c r="F30" s="269"/>
      <c r="G30" s="269"/>
      <c r="H30" s="269"/>
      <c r="I30" s="269"/>
      <c r="J30" s="269"/>
      <c r="K30" s="267"/>
    </row>
    <row r="31" ht="15" customHeight="1">
      <c r="B31" s="270"/>
      <c r="C31" s="271"/>
      <c r="D31" s="269" t="s">
        <v>559</v>
      </c>
      <c r="E31" s="269"/>
      <c r="F31" s="269"/>
      <c r="G31" s="269"/>
      <c r="H31" s="269"/>
      <c r="I31" s="269"/>
      <c r="J31" s="269"/>
      <c r="K31" s="267"/>
    </row>
    <row r="32" ht="12.75" customHeight="1">
      <c r="B32" s="270"/>
      <c r="C32" s="271"/>
      <c r="D32" s="271"/>
      <c r="E32" s="271"/>
      <c r="F32" s="271"/>
      <c r="G32" s="271"/>
      <c r="H32" s="271"/>
      <c r="I32" s="271"/>
      <c r="J32" s="271"/>
      <c r="K32" s="267"/>
    </row>
    <row r="33" ht="15" customHeight="1">
      <c r="B33" s="270"/>
      <c r="C33" s="271"/>
      <c r="D33" s="269" t="s">
        <v>560</v>
      </c>
      <c r="E33" s="269"/>
      <c r="F33" s="269"/>
      <c r="G33" s="269"/>
      <c r="H33" s="269"/>
      <c r="I33" s="269"/>
      <c r="J33" s="269"/>
      <c r="K33" s="267"/>
    </row>
    <row r="34" ht="15" customHeight="1">
      <c r="B34" s="270"/>
      <c r="C34" s="271"/>
      <c r="D34" s="269" t="s">
        <v>561</v>
      </c>
      <c r="E34" s="269"/>
      <c r="F34" s="269"/>
      <c r="G34" s="269"/>
      <c r="H34" s="269"/>
      <c r="I34" s="269"/>
      <c r="J34" s="269"/>
      <c r="K34" s="267"/>
    </row>
    <row r="35" ht="15" customHeight="1">
      <c r="B35" s="270"/>
      <c r="C35" s="271"/>
      <c r="D35" s="269" t="s">
        <v>562</v>
      </c>
      <c r="E35" s="269"/>
      <c r="F35" s="269"/>
      <c r="G35" s="269"/>
      <c r="H35" s="269"/>
      <c r="I35" s="269"/>
      <c r="J35" s="269"/>
      <c r="K35" s="267"/>
    </row>
    <row r="36" ht="15" customHeight="1">
      <c r="B36" s="270"/>
      <c r="C36" s="271"/>
      <c r="D36" s="269"/>
      <c r="E36" s="272" t="s">
        <v>114</v>
      </c>
      <c r="F36" s="269"/>
      <c r="G36" s="269" t="s">
        <v>563</v>
      </c>
      <c r="H36" s="269"/>
      <c r="I36" s="269"/>
      <c r="J36" s="269"/>
      <c r="K36" s="267"/>
    </row>
    <row r="37" ht="30.75" customHeight="1">
      <c r="B37" s="270"/>
      <c r="C37" s="271"/>
      <c r="D37" s="269"/>
      <c r="E37" s="272" t="s">
        <v>564</v>
      </c>
      <c r="F37" s="269"/>
      <c r="G37" s="269" t="s">
        <v>565</v>
      </c>
      <c r="H37" s="269"/>
      <c r="I37" s="269"/>
      <c r="J37" s="269"/>
      <c r="K37" s="267"/>
    </row>
    <row r="38" ht="15" customHeight="1">
      <c r="B38" s="270"/>
      <c r="C38" s="271"/>
      <c r="D38" s="269"/>
      <c r="E38" s="272" t="s">
        <v>55</v>
      </c>
      <c r="F38" s="269"/>
      <c r="G38" s="269" t="s">
        <v>566</v>
      </c>
      <c r="H38" s="269"/>
      <c r="I38" s="269"/>
      <c r="J38" s="269"/>
      <c r="K38" s="267"/>
    </row>
    <row r="39" ht="15" customHeight="1">
      <c r="B39" s="270"/>
      <c r="C39" s="271"/>
      <c r="D39" s="269"/>
      <c r="E39" s="272" t="s">
        <v>56</v>
      </c>
      <c r="F39" s="269"/>
      <c r="G39" s="269" t="s">
        <v>567</v>
      </c>
      <c r="H39" s="269"/>
      <c r="I39" s="269"/>
      <c r="J39" s="269"/>
      <c r="K39" s="267"/>
    </row>
    <row r="40" ht="15" customHeight="1">
      <c r="B40" s="270"/>
      <c r="C40" s="271"/>
      <c r="D40" s="269"/>
      <c r="E40" s="272" t="s">
        <v>115</v>
      </c>
      <c r="F40" s="269"/>
      <c r="G40" s="269" t="s">
        <v>568</v>
      </c>
      <c r="H40" s="269"/>
      <c r="I40" s="269"/>
      <c r="J40" s="269"/>
      <c r="K40" s="267"/>
    </row>
    <row r="41" ht="15" customHeight="1">
      <c r="B41" s="270"/>
      <c r="C41" s="271"/>
      <c r="D41" s="269"/>
      <c r="E41" s="272" t="s">
        <v>116</v>
      </c>
      <c r="F41" s="269"/>
      <c r="G41" s="269" t="s">
        <v>569</v>
      </c>
      <c r="H41" s="269"/>
      <c r="I41" s="269"/>
      <c r="J41" s="269"/>
      <c r="K41" s="267"/>
    </row>
    <row r="42" ht="15" customHeight="1">
      <c r="B42" s="270"/>
      <c r="C42" s="271"/>
      <c r="D42" s="269"/>
      <c r="E42" s="272" t="s">
        <v>570</v>
      </c>
      <c r="F42" s="269"/>
      <c r="G42" s="269" t="s">
        <v>571</v>
      </c>
      <c r="H42" s="269"/>
      <c r="I42" s="269"/>
      <c r="J42" s="269"/>
      <c r="K42" s="267"/>
    </row>
    <row r="43" ht="15" customHeight="1">
      <c r="B43" s="270"/>
      <c r="C43" s="271"/>
      <c r="D43" s="269"/>
      <c r="E43" s="272"/>
      <c r="F43" s="269"/>
      <c r="G43" s="269" t="s">
        <v>572</v>
      </c>
      <c r="H43" s="269"/>
      <c r="I43" s="269"/>
      <c r="J43" s="269"/>
      <c r="K43" s="267"/>
    </row>
    <row r="44" ht="15" customHeight="1">
      <c r="B44" s="270"/>
      <c r="C44" s="271"/>
      <c r="D44" s="269"/>
      <c r="E44" s="272" t="s">
        <v>573</v>
      </c>
      <c r="F44" s="269"/>
      <c r="G44" s="269" t="s">
        <v>574</v>
      </c>
      <c r="H44" s="269"/>
      <c r="I44" s="269"/>
      <c r="J44" s="269"/>
      <c r="K44" s="267"/>
    </row>
    <row r="45" ht="15" customHeight="1">
      <c r="B45" s="270"/>
      <c r="C45" s="271"/>
      <c r="D45" s="269"/>
      <c r="E45" s="272" t="s">
        <v>118</v>
      </c>
      <c r="F45" s="269"/>
      <c r="G45" s="269" t="s">
        <v>575</v>
      </c>
      <c r="H45" s="269"/>
      <c r="I45" s="269"/>
      <c r="J45" s="269"/>
      <c r="K45" s="267"/>
    </row>
    <row r="46" ht="12.75" customHeight="1">
      <c r="B46" s="270"/>
      <c r="C46" s="271"/>
      <c r="D46" s="269"/>
      <c r="E46" s="269"/>
      <c r="F46" s="269"/>
      <c r="G46" s="269"/>
      <c r="H46" s="269"/>
      <c r="I46" s="269"/>
      <c r="J46" s="269"/>
      <c r="K46" s="267"/>
    </row>
    <row r="47" ht="15" customHeight="1">
      <c r="B47" s="270"/>
      <c r="C47" s="271"/>
      <c r="D47" s="269" t="s">
        <v>576</v>
      </c>
      <c r="E47" s="269"/>
      <c r="F47" s="269"/>
      <c r="G47" s="269"/>
      <c r="H47" s="269"/>
      <c r="I47" s="269"/>
      <c r="J47" s="269"/>
      <c r="K47" s="267"/>
    </row>
    <row r="48" ht="15" customHeight="1">
      <c r="B48" s="270"/>
      <c r="C48" s="271"/>
      <c r="D48" s="271"/>
      <c r="E48" s="269" t="s">
        <v>577</v>
      </c>
      <c r="F48" s="269"/>
      <c r="G48" s="269"/>
      <c r="H48" s="269"/>
      <c r="I48" s="269"/>
      <c r="J48" s="269"/>
      <c r="K48" s="267"/>
    </row>
    <row r="49" ht="15" customHeight="1">
      <c r="B49" s="270"/>
      <c r="C49" s="271"/>
      <c r="D49" s="271"/>
      <c r="E49" s="269" t="s">
        <v>578</v>
      </c>
      <c r="F49" s="269"/>
      <c r="G49" s="269"/>
      <c r="H49" s="269"/>
      <c r="I49" s="269"/>
      <c r="J49" s="269"/>
      <c r="K49" s="267"/>
    </row>
    <row r="50" ht="15" customHeight="1">
      <c r="B50" s="270"/>
      <c r="C50" s="271"/>
      <c r="D50" s="271"/>
      <c r="E50" s="269" t="s">
        <v>579</v>
      </c>
      <c r="F50" s="269"/>
      <c r="G50" s="269"/>
      <c r="H50" s="269"/>
      <c r="I50" s="269"/>
      <c r="J50" s="269"/>
      <c r="K50" s="267"/>
    </row>
    <row r="51" ht="15" customHeight="1">
      <c r="B51" s="270"/>
      <c r="C51" s="271"/>
      <c r="D51" s="269" t="s">
        <v>580</v>
      </c>
      <c r="E51" s="269"/>
      <c r="F51" s="269"/>
      <c r="G51" s="269"/>
      <c r="H51" s="269"/>
      <c r="I51" s="269"/>
      <c r="J51" s="269"/>
      <c r="K51" s="267"/>
    </row>
    <row r="52" ht="25.5" customHeight="1">
      <c r="B52" s="265"/>
      <c r="C52" s="266" t="s">
        <v>581</v>
      </c>
      <c r="D52" s="266"/>
      <c r="E52" s="266"/>
      <c r="F52" s="266"/>
      <c r="G52" s="266"/>
      <c r="H52" s="266"/>
      <c r="I52" s="266"/>
      <c r="J52" s="266"/>
      <c r="K52" s="267"/>
    </row>
    <row r="53" ht="5.25" customHeight="1">
      <c r="B53" s="265"/>
      <c r="C53" s="268"/>
      <c r="D53" s="268"/>
      <c r="E53" s="268"/>
      <c r="F53" s="268"/>
      <c r="G53" s="268"/>
      <c r="H53" s="268"/>
      <c r="I53" s="268"/>
      <c r="J53" s="268"/>
      <c r="K53" s="267"/>
    </row>
    <row r="54" ht="15" customHeight="1">
      <c r="B54" s="265"/>
      <c r="C54" s="269" t="s">
        <v>582</v>
      </c>
      <c r="D54" s="269"/>
      <c r="E54" s="269"/>
      <c r="F54" s="269"/>
      <c r="G54" s="269"/>
      <c r="H54" s="269"/>
      <c r="I54" s="269"/>
      <c r="J54" s="269"/>
      <c r="K54" s="267"/>
    </row>
    <row r="55" ht="15" customHeight="1">
      <c r="B55" s="265"/>
      <c r="C55" s="269" t="s">
        <v>583</v>
      </c>
      <c r="D55" s="269"/>
      <c r="E55" s="269"/>
      <c r="F55" s="269"/>
      <c r="G55" s="269"/>
      <c r="H55" s="269"/>
      <c r="I55" s="269"/>
      <c r="J55" s="269"/>
      <c r="K55" s="267"/>
    </row>
    <row r="56" ht="12.75" customHeight="1">
      <c r="B56" s="265"/>
      <c r="C56" s="269"/>
      <c r="D56" s="269"/>
      <c r="E56" s="269"/>
      <c r="F56" s="269"/>
      <c r="G56" s="269"/>
      <c r="H56" s="269"/>
      <c r="I56" s="269"/>
      <c r="J56" s="269"/>
      <c r="K56" s="267"/>
    </row>
    <row r="57" ht="15" customHeight="1">
      <c r="B57" s="265"/>
      <c r="C57" s="269" t="s">
        <v>584</v>
      </c>
      <c r="D57" s="269"/>
      <c r="E57" s="269"/>
      <c r="F57" s="269"/>
      <c r="G57" s="269"/>
      <c r="H57" s="269"/>
      <c r="I57" s="269"/>
      <c r="J57" s="269"/>
      <c r="K57" s="267"/>
    </row>
    <row r="58" ht="15" customHeight="1">
      <c r="B58" s="265"/>
      <c r="C58" s="271"/>
      <c r="D58" s="269" t="s">
        <v>585</v>
      </c>
      <c r="E58" s="269"/>
      <c r="F58" s="269"/>
      <c r="G58" s="269"/>
      <c r="H58" s="269"/>
      <c r="I58" s="269"/>
      <c r="J58" s="269"/>
      <c r="K58" s="267"/>
    </row>
    <row r="59" ht="15" customHeight="1">
      <c r="B59" s="265"/>
      <c r="C59" s="271"/>
      <c r="D59" s="269" t="s">
        <v>586</v>
      </c>
      <c r="E59" s="269"/>
      <c r="F59" s="269"/>
      <c r="G59" s="269"/>
      <c r="H59" s="269"/>
      <c r="I59" s="269"/>
      <c r="J59" s="269"/>
      <c r="K59" s="267"/>
    </row>
    <row r="60" ht="15" customHeight="1">
      <c r="B60" s="265"/>
      <c r="C60" s="271"/>
      <c r="D60" s="269" t="s">
        <v>587</v>
      </c>
      <c r="E60" s="269"/>
      <c r="F60" s="269"/>
      <c r="G60" s="269"/>
      <c r="H60" s="269"/>
      <c r="I60" s="269"/>
      <c r="J60" s="269"/>
      <c r="K60" s="267"/>
    </row>
    <row r="61" ht="15" customHeight="1">
      <c r="B61" s="265"/>
      <c r="C61" s="271"/>
      <c r="D61" s="269" t="s">
        <v>588</v>
      </c>
      <c r="E61" s="269"/>
      <c r="F61" s="269"/>
      <c r="G61" s="269"/>
      <c r="H61" s="269"/>
      <c r="I61" s="269"/>
      <c r="J61" s="269"/>
      <c r="K61" s="267"/>
    </row>
    <row r="62" ht="15" customHeight="1">
      <c r="B62" s="265"/>
      <c r="C62" s="271"/>
      <c r="D62" s="274" t="s">
        <v>589</v>
      </c>
      <c r="E62" s="274"/>
      <c r="F62" s="274"/>
      <c r="G62" s="274"/>
      <c r="H62" s="274"/>
      <c r="I62" s="274"/>
      <c r="J62" s="274"/>
      <c r="K62" s="267"/>
    </row>
    <row r="63" ht="15" customHeight="1">
      <c r="B63" s="265"/>
      <c r="C63" s="271"/>
      <c r="D63" s="269" t="s">
        <v>590</v>
      </c>
      <c r="E63" s="269"/>
      <c r="F63" s="269"/>
      <c r="G63" s="269"/>
      <c r="H63" s="269"/>
      <c r="I63" s="269"/>
      <c r="J63" s="269"/>
      <c r="K63" s="267"/>
    </row>
    <row r="64" ht="12.75" customHeight="1">
      <c r="B64" s="265"/>
      <c r="C64" s="271"/>
      <c r="D64" s="271"/>
      <c r="E64" s="275"/>
      <c r="F64" s="271"/>
      <c r="G64" s="271"/>
      <c r="H64" s="271"/>
      <c r="I64" s="271"/>
      <c r="J64" s="271"/>
      <c r="K64" s="267"/>
    </row>
    <row r="65" ht="15" customHeight="1">
      <c r="B65" s="265"/>
      <c r="C65" s="271"/>
      <c r="D65" s="269" t="s">
        <v>591</v>
      </c>
      <c r="E65" s="269"/>
      <c r="F65" s="269"/>
      <c r="G65" s="269"/>
      <c r="H65" s="269"/>
      <c r="I65" s="269"/>
      <c r="J65" s="269"/>
      <c r="K65" s="267"/>
    </row>
    <row r="66" ht="15" customHeight="1">
      <c r="B66" s="265"/>
      <c r="C66" s="271"/>
      <c r="D66" s="274" t="s">
        <v>592</v>
      </c>
      <c r="E66" s="274"/>
      <c r="F66" s="274"/>
      <c r="G66" s="274"/>
      <c r="H66" s="274"/>
      <c r="I66" s="274"/>
      <c r="J66" s="274"/>
      <c r="K66" s="267"/>
    </row>
    <row r="67" ht="15" customHeight="1">
      <c r="B67" s="265"/>
      <c r="C67" s="271"/>
      <c r="D67" s="269" t="s">
        <v>593</v>
      </c>
      <c r="E67" s="269"/>
      <c r="F67" s="269"/>
      <c r="G67" s="269"/>
      <c r="H67" s="269"/>
      <c r="I67" s="269"/>
      <c r="J67" s="269"/>
      <c r="K67" s="267"/>
    </row>
    <row r="68" ht="15" customHeight="1">
      <c r="B68" s="265"/>
      <c r="C68" s="271"/>
      <c r="D68" s="269" t="s">
        <v>594</v>
      </c>
      <c r="E68" s="269"/>
      <c r="F68" s="269"/>
      <c r="G68" s="269"/>
      <c r="H68" s="269"/>
      <c r="I68" s="269"/>
      <c r="J68" s="269"/>
      <c r="K68" s="267"/>
    </row>
    <row r="69" ht="15" customHeight="1">
      <c r="B69" s="265"/>
      <c r="C69" s="271"/>
      <c r="D69" s="269" t="s">
        <v>595</v>
      </c>
      <c r="E69" s="269"/>
      <c r="F69" s="269"/>
      <c r="G69" s="269"/>
      <c r="H69" s="269"/>
      <c r="I69" s="269"/>
      <c r="J69" s="269"/>
      <c r="K69" s="267"/>
    </row>
    <row r="70" ht="15" customHeight="1">
      <c r="B70" s="265"/>
      <c r="C70" s="271"/>
      <c r="D70" s="269" t="s">
        <v>596</v>
      </c>
      <c r="E70" s="269"/>
      <c r="F70" s="269"/>
      <c r="G70" s="269"/>
      <c r="H70" s="269"/>
      <c r="I70" s="269"/>
      <c r="J70" s="269"/>
      <c r="K70" s="267"/>
    </row>
    <row r="71" ht="12.75" customHeight="1">
      <c r="B71" s="276"/>
      <c r="C71" s="277"/>
      <c r="D71" s="277"/>
      <c r="E71" s="277"/>
      <c r="F71" s="277"/>
      <c r="G71" s="277"/>
      <c r="H71" s="277"/>
      <c r="I71" s="277"/>
      <c r="J71" s="277"/>
      <c r="K71" s="278"/>
    </row>
    <row r="72" ht="18.75" customHeight="1">
      <c r="B72" s="279"/>
      <c r="C72" s="279"/>
      <c r="D72" s="279"/>
      <c r="E72" s="279"/>
      <c r="F72" s="279"/>
      <c r="G72" s="279"/>
      <c r="H72" s="279"/>
      <c r="I72" s="279"/>
      <c r="J72" s="279"/>
      <c r="K72" s="280"/>
    </row>
    <row r="73" ht="18.75" customHeight="1">
      <c r="B73" s="280"/>
      <c r="C73" s="280"/>
      <c r="D73" s="280"/>
      <c r="E73" s="280"/>
      <c r="F73" s="280"/>
      <c r="G73" s="280"/>
      <c r="H73" s="280"/>
      <c r="I73" s="280"/>
      <c r="J73" s="280"/>
      <c r="K73" s="280"/>
    </row>
    <row r="74" ht="7.5" customHeight="1">
      <c r="B74" s="281"/>
      <c r="C74" s="282"/>
      <c r="D74" s="282"/>
      <c r="E74" s="282"/>
      <c r="F74" s="282"/>
      <c r="G74" s="282"/>
      <c r="H74" s="282"/>
      <c r="I74" s="282"/>
      <c r="J74" s="282"/>
      <c r="K74" s="283"/>
    </row>
    <row r="75" ht="45" customHeight="1">
      <c r="B75" s="284"/>
      <c r="C75" s="285" t="s">
        <v>597</v>
      </c>
      <c r="D75" s="285"/>
      <c r="E75" s="285"/>
      <c r="F75" s="285"/>
      <c r="G75" s="285"/>
      <c r="H75" s="285"/>
      <c r="I75" s="285"/>
      <c r="J75" s="285"/>
      <c r="K75" s="286"/>
    </row>
    <row r="76" ht="17.25" customHeight="1">
      <c r="B76" s="284"/>
      <c r="C76" s="287" t="s">
        <v>598</v>
      </c>
      <c r="D76" s="287"/>
      <c r="E76" s="287"/>
      <c r="F76" s="287" t="s">
        <v>599</v>
      </c>
      <c r="G76" s="288"/>
      <c r="H76" s="287" t="s">
        <v>56</v>
      </c>
      <c r="I76" s="287" t="s">
        <v>59</v>
      </c>
      <c r="J76" s="287" t="s">
        <v>600</v>
      </c>
      <c r="K76" s="286"/>
    </row>
    <row r="77" ht="17.25" customHeight="1">
      <c r="B77" s="284"/>
      <c r="C77" s="289" t="s">
        <v>601</v>
      </c>
      <c r="D77" s="289"/>
      <c r="E77" s="289"/>
      <c r="F77" s="290" t="s">
        <v>602</v>
      </c>
      <c r="G77" s="291"/>
      <c r="H77" s="289"/>
      <c r="I77" s="289"/>
      <c r="J77" s="289" t="s">
        <v>603</v>
      </c>
      <c r="K77" s="286"/>
    </row>
    <row r="78" ht="5.25" customHeight="1">
      <c r="B78" s="284"/>
      <c r="C78" s="292"/>
      <c r="D78" s="292"/>
      <c r="E78" s="292"/>
      <c r="F78" s="292"/>
      <c r="G78" s="293"/>
      <c r="H78" s="292"/>
      <c r="I78" s="292"/>
      <c r="J78" s="292"/>
      <c r="K78" s="286"/>
    </row>
    <row r="79" ht="15" customHeight="1">
      <c r="B79" s="284"/>
      <c r="C79" s="272" t="s">
        <v>55</v>
      </c>
      <c r="D79" s="292"/>
      <c r="E79" s="292"/>
      <c r="F79" s="294" t="s">
        <v>604</v>
      </c>
      <c r="G79" s="293"/>
      <c r="H79" s="272" t="s">
        <v>605</v>
      </c>
      <c r="I79" s="272" t="s">
        <v>606</v>
      </c>
      <c r="J79" s="272">
        <v>20</v>
      </c>
      <c r="K79" s="286"/>
    </row>
    <row r="80" ht="15" customHeight="1">
      <c r="B80" s="284"/>
      <c r="C80" s="272" t="s">
        <v>607</v>
      </c>
      <c r="D80" s="272"/>
      <c r="E80" s="272"/>
      <c r="F80" s="294" t="s">
        <v>604</v>
      </c>
      <c r="G80" s="293"/>
      <c r="H80" s="272" t="s">
        <v>608</v>
      </c>
      <c r="I80" s="272" t="s">
        <v>606</v>
      </c>
      <c r="J80" s="272">
        <v>120</v>
      </c>
      <c r="K80" s="286"/>
    </row>
    <row r="81" ht="15" customHeight="1">
      <c r="B81" s="295"/>
      <c r="C81" s="272" t="s">
        <v>609</v>
      </c>
      <c r="D81" s="272"/>
      <c r="E81" s="272"/>
      <c r="F81" s="294" t="s">
        <v>610</v>
      </c>
      <c r="G81" s="293"/>
      <c r="H81" s="272" t="s">
        <v>611</v>
      </c>
      <c r="I81" s="272" t="s">
        <v>606</v>
      </c>
      <c r="J81" s="272">
        <v>50</v>
      </c>
      <c r="K81" s="286"/>
    </row>
    <row r="82" ht="15" customHeight="1">
      <c r="B82" s="295"/>
      <c r="C82" s="272" t="s">
        <v>612</v>
      </c>
      <c r="D82" s="272"/>
      <c r="E82" s="272"/>
      <c r="F82" s="294" t="s">
        <v>604</v>
      </c>
      <c r="G82" s="293"/>
      <c r="H82" s="272" t="s">
        <v>613</v>
      </c>
      <c r="I82" s="272" t="s">
        <v>614</v>
      </c>
      <c r="J82" s="272"/>
      <c r="K82" s="286"/>
    </row>
    <row r="83" ht="15" customHeight="1">
      <c r="B83" s="295"/>
      <c r="C83" s="296" t="s">
        <v>615</v>
      </c>
      <c r="D83" s="296"/>
      <c r="E83" s="296"/>
      <c r="F83" s="297" t="s">
        <v>610</v>
      </c>
      <c r="G83" s="296"/>
      <c r="H83" s="296" t="s">
        <v>616</v>
      </c>
      <c r="I83" s="296" t="s">
        <v>606</v>
      </c>
      <c r="J83" s="296">
        <v>15</v>
      </c>
      <c r="K83" s="286"/>
    </row>
    <row r="84" ht="15" customHeight="1">
      <c r="B84" s="295"/>
      <c r="C84" s="296" t="s">
        <v>617</v>
      </c>
      <c r="D84" s="296"/>
      <c r="E84" s="296"/>
      <c r="F84" s="297" t="s">
        <v>610</v>
      </c>
      <c r="G84" s="296"/>
      <c r="H84" s="296" t="s">
        <v>618</v>
      </c>
      <c r="I84" s="296" t="s">
        <v>606</v>
      </c>
      <c r="J84" s="296">
        <v>15</v>
      </c>
      <c r="K84" s="286"/>
    </row>
    <row r="85" ht="15" customHeight="1">
      <c r="B85" s="295"/>
      <c r="C85" s="296" t="s">
        <v>619</v>
      </c>
      <c r="D85" s="296"/>
      <c r="E85" s="296"/>
      <c r="F85" s="297" t="s">
        <v>610</v>
      </c>
      <c r="G85" s="296"/>
      <c r="H85" s="296" t="s">
        <v>620</v>
      </c>
      <c r="I85" s="296" t="s">
        <v>606</v>
      </c>
      <c r="J85" s="296">
        <v>20</v>
      </c>
      <c r="K85" s="286"/>
    </row>
    <row r="86" ht="15" customHeight="1">
      <c r="B86" s="295"/>
      <c r="C86" s="296" t="s">
        <v>621</v>
      </c>
      <c r="D86" s="296"/>
      <c r="E86" s="296"/>
      <c r="F86" s="297" t="s">
        <v>610</v>
      </c>
      <c r="G86" s="296"/>
      <c r="H86" s="296" t="s">
        <v>622</v>
      </c>
      <c r="I86" s="296" t="s">
        <v>606</v>
      </c>
      <c r="J86" s="296">
        <v>20</v>
      </c>
      <c r="K86" s="286"/>
    </row>
    <row r="87" ht="15" customHeight="1">
      <c r="B87" s="295"/>
      <c r="C87" s="272" t="s">
        <v>623</v>
      </c>
      <c r="D87" s="272"/>
      <c r="E87" s="272"/>
      <c r="F87" s="294" t="s">
        <v>610</v>
      </c>
      <c r="G87" s="293"/>
      <c r="H87" s="272" t="s">
        <v>624</v>
      </c>
      <c r="I87" s="272" t="s">
        <v>606</v>
      </c>
      <c r="J87" s="272">
        <v>50</v>
      </c>
      <c r="K87" s="286"/>
    </row>
    <row r="88" ht="15" customHeight="1">
      <c r="B88" s="295"/>
      <c r="C88" s="272" t="s">
        <v>625</v>
      </c>
      <c r="D88" s="272"/>
      <c r="E88" s="272"/>
      <c r="F88" s="294" t="s">
        <v>610</v>
      </c>
      <c r="G88" s="293"/>
      <c r="H88" s="272" t="s">
        <v>626</v>
      </c>
      <c r="I88" s="272" t="s">
        <v>606</v>
      </c>
      <c r="J88" s="272">
        <v>20</v>
      </c>
      <c r="K88" s="286"/>
    </row>
    <row r="89" ht="15" customHeight="1">
      <c r="B89" s="295"/>
      <c r="C89" s="272" t="s">
        <v>627</v>
      </c>
      <c r="D89" s="272"/>
      <c r="E89" s="272"/>
      <c r="F89" s="294" t="s">
        <v>610</v>
      </c>
      <c r="G89" s="293"/>
      <c r="H89" s="272" t="s">
        <v>628</v>
      </c>
      <c r="I89" s="272" t="s">
        <v>606</v>
      </c>
      <c r="J89" s="272">
        <v>20</v>
      </c>
      <c r="K89" s="286"/>
    </row>
    <row r="90" ht="15" customHeight="1">
      <c r="B90" s="295"/>
      <c r="C90" s="272" t="s">
        <v>629</v>
      </c>
      <c r="D90" s="272"/>
      <c r="E90" s="272"/>
      <c r="F90" s="294" t="s">
        <v>610</v>
      </c>
      <c r="G90" s="293"/>
      <c r="H90" s="272" t="s">
        <v>630</v>
      </c>
      <c r="I90" s="272" t="s">
        <v>606</v>
      </c>
      <c r="J90" s="272">
        <v>50</v>
      </c>
      <c r="K90" s="286"/>
    </row>
    <row r="91" ht="15" customHeight="1">
      <c r="B91" s="295"/>
      <c r="C91" s="272" t="s">
        <v>631</v>
      </c>
      <c r="D91" s="272"/>
      <c r="E91" s="272"/>
      <c r="F91" s="294" t="s">
        <v>610</v>
      </c>
      <c r="G91" s="293"/>
      <c r="H91" s="272" t="s">
        <v>631</v>
      </c>
      <c r="I91" s="272" t="s">
        <v>606</v>
      </c>
      <c r="J91" s="272">
        <v>50</v>
      </c>
      <c r="K91" s="286"/>
    </row>
    <row r="92" ht="15" customHeight="1">
      <c r="B92" s="295"/>
      <c r="C92" s="272" t="s">
        <v>632</v>
      </c>
      <c r="D92" s="272"/>
      <c r="E92" s="272"/>
      <c r="F92" s="294" t="s">
        <v>610</v>
      </c>
      <c r="G92" s="293"/>
      <c r="H92" s="272" t="s">
        <v>633</v>
      </c>
      <c r="I92" s="272" t="s">
        <v>606</v>
      </c>
      <c r="J92" s="272">
        <v>255</v>
      </c>
      <c r="K92" s="286"/>
    </row>
    <row r="93" ht="15" customHeight="1">
      <c r="B93" s="295"/>
      <c r="C93" s="272" t="s">
        <v>634</v>
      </c>
      <c r="D93" s="272"/>
      <c r="E93" s="272"/>
      <c r="F93" s="294" t="s">
        <v>604</v>
      </c>
      <c r="G93" s="293"/>
      <c r="H93" s="272" t="s">
        <v>635</v>
      </c>
      <c r="I93" s="272" t="s">
        <v>636</v>
      </c>
      <c r="J93" s="272"/>
      <c r="K93" s="286"/>
    </row>
    <row r="94" ht="15" customHeight="1">
      <c r="B94" s="295"/>
      <c r="C94" s="272" t="s">
        <v>637</v>
      </c>
      <c r="D94" s="272"/>
      <c r="E94" s="272"/>
      <c r="F94" s="294" t="s">
        <v>604</v>
      </c>
      <c r="G94" s="293"/>
      <c r="H94" s="272" t="s">
        <v>638</v>
      </c>
      <c r="I94" s="272" t="s">
        <v>639</v>
      </c>
      <c r="J94" s="272"/>
      <c r="K94" s="286"/>
    </row>
    <row r="95" ht="15" customHeight="1">
      <c r="B95" s="295"/>
      <c r="C95" s="272" t="s">
        <v>640</v>
      </c>
      <c r="D95" s="272"/>
      <c r="E95" s="272"/>
      <c r="F95" s="294" t="s">
        <v>604</v>
      </c>
      <c r="G95" s="293"/>
      <c r="H95" s="272" t="s">
        <v>640</v>
      </c>
      <c r="I95" s="272" t="s">
        <v>639</v>
      </c>
      <c r="J95" s="272"/>
      <c r="K95" s="286"/>
    </row>
    <row r="96" ht="15" customHeight="1">
      <c r="B96" s="295"/>
      <c r="C96" s="272" t="s">
        <v>40</v>
      </c>
      <c r="D96" s="272"/>
      <c r="E96" s="272"/>
      <c r="F96" s="294" t="s">
        <v>604</v>
      </c>
      <c r="G96" s="293"/>
      <c r="H96" s="272" t="s">
        <v>641</v>
      </c>
      <c r="I96" s="272" t="s">
        <v>639</v>
      </c>
      <c r="J96" s="272"/>
      <c r="K96" s="286"/>
    </row>
    <row r="97" ht="15" customHeight="1">
      <c r="B97" s="295"/>
      <c r="C97" s="272" t="s">
        <v>50</v>
      </c>
      <c r="D97" s="272"/>
      <c r="E97" s="272"/>
      <c r="F97" s="294" t="s">
        <v>604</v>
      </c>
      <c r="G97" s="293"/>
      <c r="H97" s="272" t="s">
        <v>642</v>
      </c>
      <c r="I97" s="272" t="s">
        <v>639</v>
      </c>
      <c r="J97" s="272"/>
      <c r="K97" s="286"/>
    </row>
    <row r="98" ht="15" customHeight="1">
      <c r="B98" s="298"/>
      <c r="C98" s="299"/>
      <c r="D98" s="299"/>
      <c r="E98" s="299"/>
      <c r="F98" s="299"/>
      <c r="G98" s="299"/>
      <c r="H98" s="299"/>
      <c r="I98" s="299"/>
      <c r="J98" s="299"/>
      <c r="K98" s="300"/>
    </row>
    <row r="99" ht="18.75" customHeight="1">
      <c r="B99" s="301"/>
      <c r="C99" s="302"/>
      <c r="D99" s="302"/>
      <c r="E99" s="302"/>
      <c r="F99" s="302"/>
      <c r="G99" s="302"/>
      <c r="H99" s="302"/>
      <c r="I99" s="302"/>
      <c r="J99" s="302"/>
      <c r="K99" s="301"/>
    </row>
    <row r="100" ht="18.75" customHeight="1">
      <c r="B100" s="280"/>
      <c r="C100" s="280"/>
      <c r="D100" s="280"/>
      <c r="E100" s="280"/>
      <c r="F100" s="280"/>
      <c r="G100" s="280"/>
      <c r="H100" s="280"/>
      <c r="I100" s="280"/>
      <c r="J100" s="280"/>
      <c r="K100" s="280"/>
    </row>
    <row r="101" ht="7.5" customHeight="1">
      <c r="B101" s="281"/>
      <c r="C101" s="282"/>
      <c r="D101" s="282"/>
      <c r="E101" s="282"/>
      <c r="F101" s="282"/>
      <c r="G101" s="282"/>
      <c r="H101" s="282"/>
      <c r="I101" s="282"/>
      <c r="J101" s="282"/>
      <c r="K101" s="283"/>
    </row>
    <row r="102" ht="45" customHeight="1">
      <c r="B102" s="284"/>
      <c r="C102" s="285" t="s">
        <v>643</v>
      </c>
      <c r="D102" s="285"/>
      <c r="E102" s="285"/>
      <c r="F102" s="285"/>
      <c r="G102" s="285"/>
      <c r="H102" s="285"/>
      <c r="I102" s="285"/>
      <c r="J102" s="285"/>
      <c r="K102" s="286"/>
    </row>
    <row r="103" ht="17.25" customHeight="1">
      <c r="B103" s="284"/>
      <c r="C103" s="287" t="s">
        <v>598</v>
      </c>
      <c r="D103" s="287"/>
      <c r="E103" s="287"/>
      <c r="F103" s="287" t="s">
        <v>599</v>
      </c>
      <c r="G103" s="288"/>
      <c r="H103" s="287" t="s">
        <v>56</v>
      </c>
      <c r="I103" s="287" t="s">
        <v>59</v>
      </c>
      <c r="J103" s="287" t="s">
        <v>600</v>
      </c>
      <c r="K103" s="286"/>
    </row>
    <row r="104" ht="17.25" customHeight="1">
      <c r="B104" s="284"/>
      <c r="C104" s="289" t="s">
        <v>601</v>
      </c>
      <c r="D104" s="289"/>
      <c r="E104" s="289"/>
      <c r="F104" s="290" t="s">
        <v>602</v>
      </c>
      <c r="G104" s="291"/>
      <c r="H104" s="289"/>
      <c r="I104" s="289"/>
      <c r="J104" s="289" t="s">
        <v>603</v>
      </c>
      <c r="K104" s="286"/>
    </row>
    <row r="105" ht="5.25" customHeight="1">
      <c r="B105" s="284"/>
      <c r="C105" s="287"/>
      <c r="D105" s="287"/>
      <c r="E105" s="287"/>
      <c r="F105" s="287"/>
      <c r="G105" s="303"/>
      <c r="H105" s="287"/>
      <c r="I105" s="287"/>
      <c r="J105" s="287"/>
      <c r="K105" s="286"/>
    </row>
    <row r="106" ht="15" customHeight="1">
      <c r="B106" s="284"/>
      <c r="C106" s="272" t="s">
        <v>55</v>
      </c>
      <c r="D106" s="292"/>
      <c r="E106" s="292"/>
      <c r="F106" s="294" t="s">
        <v>604</v>
      </c>
      <c r="G106" s="303"/>
      <c r="H106" s="272" t="s">
        <v>644</v>
      </c>
      <c r="I106" s="272" t="s">
        <v>606</v>
      </c>
      <c r="J106" s="272">
        <v>20</v>
      </c>
      <c r="K106" s="286"/>
    </row>
    <row r="107" ht="15" customHeight="1">
      <c r="B107" s="284"/>
      <c r="C107" s="272" t="s">
        <v>607</v>
      </c>
      <c r="D107" s="272"/>
      <c r="E107" s="272"/>
      <c r="F107" s="294" t="s">
        <v>604</v>
      </c>
      <c r="G107" s="272"/>
      <c r="H107" s="272" t="s">
        <v>644</v>
      </c>
      <c r="I107" s="272" t="s">
        <v>606</v>
      </c>
      <c r="J107" s="272">
        <v>120</v>
      </c>
      <c r="K107" s="286"/>
    </row>
    <row r="108" ht="15" customHeight="1">
      <c r="B108" s="295"/>
      <c r="C108" s="272" t="s">
        <v>609</v>
      </c>
      <c r="D108" s="272"/>
      <c r="E108" s="272"/>
      <c r="F108" s="294" t="s">
        <v>610</v>
      </c>
      <c r="G108" s="272"/>
      <c r="H108" s="272" t="s">
        <v>644</v>
      </c>
      <c r="I108" s="272" t="s">
        <v>606</v>
      </c>
      <c r="J108" s="272">
        <v>50</v>
      </c>
      <c r="K108" s="286"/>
    </row>
    <row r="109" ht="15" customHeight="1">
      <c r="B109" s="295"/>
      <c r="C109" s="272" t="s">
        <v>612</v>
      </c>
      <c r="D109" s="272"/>
      <c r="E109" s="272"/>
      <c r="F109" s="294" t="s">
        <v>604</v>
      </c>
      <c r="G109" s="272"/>
      <c r="H109" s="272" t="s">
        <v>644</v>
      </c>
      <c r="I109" s="272" t="s">
        <v>614</v>
      </c>
      <c r="J109" s="272"/>
      <c r="K109" s="286"/>
    </row>
    <row r="110" ht="15" customHeight="1">
      <c r="B110" s="295"/>
      <c r="C110" s="272" t="s">
        <v>623</v>
      </c>
      <c r="D110" s="272"/>
      <c r="E110" s="272"/>
      <c r="F110" s="294" t="s">
        <v>610</v>
      </c>
      <c r="G110" s="272"/>
      <c r="H110" s="272" t="s">
        <v>644</v>
      </c>
      <c r="I110" s="272" t="s">
        <v>606</v>
      </c>
      <c r="J110" s="272">
        <v>50</v>
      </c>
      <c r="K110" s="286"/>
    </row>
    <row r="111" ht="15" customHeight="1">
      <c r="B111" s="295"/>
      <c r="C111" s="272" t="s">
        <v>631</v>
      </c>
      <c r="D111" s="272"/>
      <c r="E111" s="272"/>
      <c r="F111" s="294" t="s">
        <v>610</v>
      </c>
      <c r="G111" s="272"/>
      <c r="H111" s="272" t="s">
        <v>644</v>
      </c>
      <c r="I111" s="272" t="s">
        <v>606</v>
      </c>
      <c r="J111" s="272">
        <v>50</v>
      </c>
      <c r="K111" s="286"/>
    </row>
    <row r="112" ht="15" customHeight="1">
      <c r="B112" s="295"/>
      <c r="C112" s="272" t="s">
        <v>629</v>
      </c>
      <c r="D112" s="272"/>
      <c r="E112" s="272"/>
      <c r="F112" s="294" t="s">
        <v>610</v>
      </c>
      <c r="G112" s="272"/>
      <c r="H112" s="272" t="s">
        <v>644</v>
      </c>
      <c r="I112" s="272" t="s">
        <v>606</v>
      </c>
      <c r="J112" s="272">
        <v>50</v>
      </c>
      <c r="K112" s="286"/>
    </row>
    <row r="113" ht="15" customHeight="1">
      <c r="B113" s="295"/>
      <c r="C113" s="272" t="s">
        <v>55</v>
      </c>
      <c r="D113" s="272"/>
      <c r="E113" s="272"/>
      <c r="F113" s="294" t="s">
        <v>604</v>
      </c>
      <c r="G113" s="272"/>
      <c r="H113" s="272" t="s">
        <v>645</v>
      </c>
      <c r="I113" s="272" t="s">
        <v>606</v>
      </c>
      <c r="J113" s="272">
        <v>20</v>
      </c>
      <c r="K113" s="286"/>
    </row>
    <row r="114" ht="15" customHeight="1">
      <c r="B114" s="295"/>
      <c r="C114" s="272" t="s">
        <v>646</v>
      </c>
      <c r="D114" s="272"/>
      <c r="E114" s="272"/>
      <c r="F114" s="294" t="s">
        <v>604</v>
      </c>
      <c r="G114" s="272"/>
      <c r="H114" s="272" t="s">
        <v>647</v>
      </c>
      <c r="I114" s="272" t="s">
        <v>606</v>
      </c>
      <c r="J114" s="272">
        <v>120</v>
      </c>
      <c r="K114" s="286"/>
    </row>
    <row r="115" ht="15" customHeight="1">
      <c r="B115" s="295"/>
      <c r="C115" s="272" t="s">
        <v>40</v>
      </c>
      <c r="D115" s="272"/>
      <c r="E115" s="272"/>
      <c r="F115" s="294" t="s">
        <v>604</v>
      </c>
      <c r="G115" s="272"/>
      <c r="H115" s="272" t="s">
        <v>648</v>
      </c>
      <c r="I115" s="272" t="s">
        <v>639</v>
      </c>
      <c r="J115" s="272"/>
      <c r="K115" s="286"/>
    </row>
    <row r="116" ht="15" customHeight="1">
      <c r="B116" s="295"/>
      <c r="C116" s="272" t="s">
        <v>50</v>
      </c>
      <c r="D116" s="272"/>
      <c r="E116" s="272"/>
      <c r="F116" s="294" t="s">
        <v>604</v>
      </c>
      <c r="G116" s="272"/>
      <c r="H116" s="272" t="s">
        <v>649</v>
      </c>
      <c r="I116" s="272" t="s">
        <v>639</v>
      </c>
      <c r="J116" s="272"/>
      <c r="K116" s="286"/>
    </row>
    <row r="117" ht="15" customHeight="1">
      <c r="B117" s="295"/>
      <c r="C117" s="272" t="s">
        <v>59</v>
      </c>
      <c r="D117" s="272"/>
      <c r="E117" s="272"/>
      <c r="F117" s="294" t="s">
        <v>604</v>
      </c>
      <c r="G117" s="272"/>
      <c r="H117" s="272" t="s">
        <v>650</v>
      </c>
      <c r="I117" s="272" t="s">
        <v>651</v>
      </c>
      <c r="J117" s="272"/>
      <c r="K117" s="286"/>
    </row>
    <row r="118" ht="15" customHeight="1">
      <c r="B118" s="298"/>
      <c r="C118" s="304"/>
      <c r="D118" s="304"/>
      <c r="E118" s="304"/>
      <c r="F118" s="304"/>
      <c r="G118" s="304"/>
      <c r="H118" s="304"/>
      <c r="I118" s="304"/>
      <c r="J118" s="304"/>
      <c r="K118" s="300"/>
    </row>
    <row r="119" ht="18.75" customHeight="1">
      <c r="B119" s="305"/>
      <c r="C119" s="269"/>
      <c r="D119" s="269"/>
      <c r="E119" s="269"/>
      <c r="F119" s="306"/>
      <c r="G119" s="269"/>
      <c r="H119" s="269"/>
      <c r="I119" s="269"/>
      <c r="J119" s="269"/>
      <c r="K119" s="305"/>
    </row>
    <row r="120" ht="18.75" customHeight="1">
      <c r="B120" s="280"/>
      <c r="C120" s="280"/>
      <c r="D120" s="280"/>
      <c r="E120" s="280"/>
      <c r="F120" s="280"/>
      <c r="G120" s="280"/>
      <c r="H120" s="280"/>
      <c r="I120" s="280"/>
      <c r="J120" s="280"/>
      <c r="K120" s="280"/>
    </row>
    <row r="121" ht="7.5" customHeight="1">
      <c r="B121" s="307"/>
      <c r="C121" s="308"/>
      <c r="D121" s="308"/>
      <c r="E121" s="308"/>
      <c r="F121" s="308"/>
      <c r="G121" s="308"/>
      <c r="H121" s="308"/>
      <c r="I121" s="308"/>
      <c r="J121" s="308"/>
      <c r="K121" s="309"/>
    </row>
    <row r="122" ht="45" customHeight="1">
      <c r="B122" s="310"/>
      <c r="C122" s="263" t="s">
        <v>652</v>
      </c>
      <c r="D122" s="263"/>
      <c r="E122" s="263"/>
      <c r="F122" s="263"/>
      <c r="G122" s="263"/>
      <c r="H122" s="263"/>
      <c r="I122" s="263"/>
      <c r="J122" s="263"/>
      <c r="K122" s="311"/>
    </row>
    <row r="123" ht="17.25" customHeight="1">
      <c r="B123" s="312"/>
      <c r="C123" s="287" t="s">
        <v>598</v>
      </c>
      <c r="D123" s="287"/>
      <c r="E123" s="287"/>
      <c r="F123" s="287" t="s">
        <v>599</v>
      </c>
      <c r="G123" s="288"/>
      <c r="H123" s="287" t="s">
        <v>56</v>
      </c>
      <c r="I123" s="287" t="s">
        <v>59</v>
      </c>
      <c r="J123" s="287" t="s">
        <v>600</v>
      </c>
      <c r="K123" s="313"/>
    </row>
    <row r="124" ht="17.25" customHeight="1">
      <c r="B124" s="312"/>
      <c r="C124" s="289" t="s">
        <v>601</v>
      </c>
      <c r="D124" s="289"/>
      <c r="E124" s="289"/>
      <c r="F124" s="290" t="s">
        <v>602</v>
      </c>
      <c r="G124" s="291"/>
      <c r="H124" s="289"/>
      <c r="I124" s="289"/>
      <c r="J124" s="289" t="s">
        <v>603</v>
      </c>
      <c r="K124" s="313"/>
    </row>
    <row r="125" ht="5.25" customHeight="1">
      <c r="B125" s="314"/>
      <c r="C125" s="292"/>
      <c r="D125" s="292"/>
      <c r="E125" s="292"/>
      <c r="F125" s="292"/>
      <c r="G125" s="272"/>
      <c r="H125" s="292"/>
      <c r="I125" s="292"/>
      <c r="J125" s="292"/>
      <c r="K125" s="315"/>
    </row>
    <row r="126" ht="15" customHeight="1">
      <c r="B126" s="314"/>
      <c r="C126" s="272" t="s">
        <v>607</v>
      </c>
      <c r="D126" s="292"/>
      <c r="E126" s="292"/>
      <c r="F126" s="294" t="s">
        <v>604</v>
      </c>
      <c r="G126" s="272"/>
      <c r="H126" s="272" t="s">
        <v>644</v>
      </c>
      <c r="I126" s="272" t="s">
        <v>606</v>
      </c>
      <c r="J126" s="272">
        <v>120</v>
      </c>
      <c r="K126" s="316"/>
    </row>
    <row r="127" ht="15" customHeight="1">
      <c r="B127" s="314"/>
      <c r="C127" s="272" t="s">
        <v>653</v>
      </c>
      <c r="D127" s="272"/>
      <c r="E127" s="272"/>
      <c r="F127" s="294" t="s">
        <v>604</v>
      </c>
      <c r="G127" s="272"/>
      <c r="H127" s="272" t="s">
        <v>654</v>
      </c>
      <c r="I127" s="272" t="s">
        <v>606</v>
      </c>
      <c r="J127" s="272" t="s">
        <v>655</v>
      </c>
      <c r="K127" s="316"/>
    </row>
    <row r="128" ht="15" customHeight="1">
      <c r="B128" s="314"/>
      <c r="C128" s="272" t="s">
        <v>552</v>
      </c>
      <c r="D128" s="272"/>
      <c r="E128" s="272"/>
      <c r="F128" s="294" t="s">
        <v>604</v>
      </c>
      <c r="G128" s="272"/>
      <c r="H128" s="272" t="s">
        <v>656</v>
      </c>
      <c r="I128" s="272" t="s">
        <v>606</v>
      </c>
      <c r="J128" s="272" t="s">
        <v>655</v>
      </c>
      <c r="K128" s="316"/>
    </row>
    <row r="129" ht="15" customHeight="1">
      <c r="B129" s="314"/>
      <c r="C129" s="272" t="s">
        <v>615</v>
      </c>
      <c r="D129" s="272"/>
      <c r="E129" s="272"/>
      <c r="F129" s="294" t="s">
        <v>610</v>
      </c>
      <c r="G129" s="272"/>
      <c r="H129" s="272" t="s">
        <v>616</v>
      </c>
      <c r="I129" s="272" t="s">
        <v>606</v>
      </c>
      <c r="J129" s="272">
        <v>15</v>
      </c>
      <c r="K129" s="316"/>
    </row>
    <row r="130" ht="15" customHeight="1">
      <c r="B130" s="314"/>
      <c r="C130" s="296" t="s">
        <v>617</v>
      </c>
      <c r="D130" s="296"/>
      <c r="E130" s="296"/>
      <c r="F130" s="297" t="s">
        <v>610</v>
      </c>
      <c r="G130" s="296"/>
      <c r="H130" s="296" t="s">
        <v>618</v>
      </c>
      <c r="I130" s="296" t="s">
        <v>606</v>
      </c>
      <c r="J130" s="296">
        <v>15</v>
      </c>
      <c r="K130" s="316"/>
    </row>
    <row r="131" ht="15" customHeight="1">
      <c r="B131" s="314"/>
      <c r="C131" s="296" t="s">
        <v>619</v>
      </c>
      <c r="D131" s="296"/>
      <c r="E131" s="296"/>
      <c r="F131" s="297" t="s">
        <v>610</v>
      </c>
      <c r="G131" s="296"/>
      <c r="H131" s="296" t="s">
        <v>620</v>
      </c>
      <c r="I131" s="296" t="s">
        <v>606</v>
      </c>
      <c r="J131" s="296">
        <v>20</v>
      </c>
      <c r="K131" s="316"/>
    </row>
    <row r="132" ht="15" customHeight="1">
      <c r="B132" s="314"/>
      <c r="C132" s="296" t="s">
        <v>621</v>
      </c>
      <c r="D132" s="296"/>
      <c r="E132" s="296"/>
      <c r="F132" s="297" t="s">
        <v>610</v>
      </c>
      <c r="G132" s="296"/>
      <c r="H132" s="296" t="s">
        <v>622</v>
      </c>
      <c r="I132" s="296" t="s">
        <v>606</v>
      </c>
      <c r="J132" s="296">
        <v>20</v>
      </c>
      <c r="K132" s="316"/>
    </row>
    <row r="133" ht="15" customHeight="1">
      <c r="B133" s="314"/>
      <c r="C133" s="272" t="s">
        <v>609</v>
      </c>
      <c r="D133" s="272"/>
      <c r="E133" s="272"/>
      <c r="F133" s="294" t="s">
        <v>610</v>
      </c>
      <c r="G133" s="272"/>
      <c r="H133" s="272" t="s">
        <v>644</v>
      </c>
      <c r="I133" s="272" t="s">
        <v>606</v>
      </c>
      <c r="J133" s="272">
        <v>50</v>
      </c>
      <c r="K133" s="316"/>
    </row>
    <row r="134" ht="15" customHeight="1">
      <c r="B134" s="314"/>
      <c r="C134" s="272" t="s">
        <v>623</v>
      </c>
      <c r="D134" s="272"/>
      <c r="E134" s="272"/>
      <c r="F134" s="294" t="s">
        <v>610</v>
      </c>
      <c r="G134" s="272"/>
      <c r="H134" s="272" t="s">
        <v>644</v>
      </c>
      <c r="I134" s="272" t="s">
        <v>606</v>
      </c>
      <c r="J134" s="272">
        <v>50</v>
      </c>
      <c r="K134" s="316"/>
    </row>
    <row r="135" ht="15" customHeight="1">
      <c r="B135" s="314"/>
      <c r="C135" s="272" t="s">
        <v>629</v>
      </c>
      <c r="D135" s="272"/>
      <c r="E135" s="272"/>
      <c r="F135" s="294" t="s">
        <v>610</v>
      </c>
      <c r="G135" s="272"/>
      <c r="H135" s="272" t="s">
        <v>644</v>
      </c>
      <c r="I135" s="272" t="s">
        <v>606</v>
      </c>
      <c r="J135" s="272">
        <v>50</v>
      </c>
      <c r="K135" s="316"/>
    </row>
    <row r="136" ht="15" customHeight="1">
      <c r="B136" s="314"/>
      <c r="C136" s="272" t="s">
        <v>631</v>
      </c>
      <c r="D136" s="272"/>
      <c r="E136" s="272"/>
      <c r="F136" s="294" t="s">
        <v>610</v>
      </c>
      <c r="G136" s="272"/>
      <c r="H136" s="272" t="s">
        <v>644</v>
      </c>
      <c r="I136" s="272" t="s">
        <v>606</v>
      </c>
      <c r="J136" s="272">
        <v>50</v>
      </c>
      <c r="K136" s="316"/>
    </row>
    <row r="137" ht="15" customHeight="1">
      <c r="B137" s="314"/>
      <c r="C137" s="272" t="s">
        <v>632</v>
      </c>
      <c r="D137" s="272"/>
      <c r="E137" s="272"/>
      <c r="F137" s="294" t="s">
        <v>610</v>
      </c>
      <c r="G137" s="272"/>
      <c r="H137" s="272" t="s">
        <v>657</v>
      </c>
      <c r="I137" s="272" t="s">
        <v>606</v>
      </c>
      <c r="J137" s="272">
        <v>255</v>
      </c>
      <c r="K137" s="316"/>
    </row>
    <row r="138" ht="15" customHeight="1">
      <c r="B138" s="314"/>
      <c r="C138" s="272" t="s">
        <v>634</v>
      </c>
      <c r="D138" s="272"/>
      <c r="E138" s="272"/>
      <c r="F138" s="294" t="s">
        <v>604</v>
      </c>
      <c r="G138" s="272"/>
      <c r="H138" s="272" t="s">
        <v>658</v>
      </c>
      <c r="I138" s="272" t="s">
        <v>636</v>
      </c>
      <c r="J138" s="272"/>
      <c r="K138" s="316"/>
    </row>
    <row r="139" ht="15" customHeight="1">
      <c r="B139" s="314"/>
      <c r="C139" s="272" t="s">
        <v>637</v>
      </c>
      <c r="D139" s="272"/>
      <c r="E139" s="272"/>
      <c r="F139" s="294" t="s">
        <v>604</v>
      </c>
      <c r="G139" s="272"/>
      <c r="H139" s="272" t="s">
        <v>659</v>
      </c>
      <c r="I139" s="272" t="s">
        <v>639</v>
      </c>
      <c r="J139" s="272"/>
      <c r="K139" s="316"/>
    </row>
    <row r="140" ht="15" customHeight="1">
      <c r="B140" s="314"/>
      <c r="C140" s="272" t="s">
        <v>640</v>
      </c>
      <c r="D140" s="272"/>
      <c r="E140" s="272"/>
      <c r="F140" s="294" t="s">
        <v>604</v>
      </c>
      <c r="G140" s="272"/>
      <c r="H140" s="272" t="s">
        <v>640</v>
      </c>
      <c r="I140" s="272" t="s">
        <v>639</v>
      </c>
      <c r="J140" s="272"/>
      <c r="K140" s="316"/>
    </row>
    <row r="141" ht="15" customHeight="1">
      <c r="B141" s="314"/>
      <c r="C141" s="272" t="s">
        <v>40</v>
      </c>
      <c r="D141" s="272"/>
      <c r="E141" s="272"/>
      <c r="F141" s="294" t="s">
        <v>604</v>
      </c>
      <c r="G141" s="272"/>
      <c r="H141" s="272" t="s">
        <v>660</v>
      </c>
      <c r="I141" s="272" t="s">
        <v>639</v>
      </c>
      <c r="J141" s="272"/>
      <c r="K141" s="316"/>
    </row>
    <row r="142" ht="15" customHeight="1">
      <c r="B142" s="314"/>
      <c r="C142" s="272" t="s">
        <v>661</v>
      </c>
      <c r="D142" s="272"/>
      <c r="E142" s="272"/>
      <c r="F142" s="294" t="s">
        <v>604</v>
      </c>
      <c r="G142" s="272"/>
      <c r="H142" s="272" t="s">
        <v>662</v>
      </c>
      <c r="I142" s="272" t="s">
        <v>639</v>
      </c>
      <c r="J142" s="272"/>
      <c r="K142" s="316"/>
    </row>
    <row r="143" ht="15" customHeight="1">
      <c r="B143" s="317"/>
      <c r="C143" s="318"/>
      <c r="D143" s="318"/>
      <c r="E143" s="318"/>
      <c r="F143" s="318"/>
      <c r="G143" s="318"/>
      <c r="H143" s="318"/>
      <c r="I143" s="318"/>
      <c r="J143" s="318"/>
      <c r="K143" s="319"/>
    </row>
    <row r="144" ht="18.75" customHeight="1">
      <c r="B144" s="269"/>
      <c r="C144" s="269"/>
      <c r="D144" s="269"/>
      <c r="E144" s="269"/>
      <c r="F144" s="306"/>
      <c r="G144" s="269"/>
      <c r="H144" s="269"/>
      <c r="I144" s="269"/>
      <c r="J144" s="269"/>
      <c r="K144" s="269"/>
    </row>
    <row r="145" ht="18.75" customHeight="1">
      <c r="B145" s="280"/>
      <c r="C145" s="280"/>
      <c r="D145" s="280"/>
      <c r="E145" s="280"/>
      <c r="F145" s="280"/>
      <c r="G145" s="280"/>
      <c r="H145" s="280"/>
      <c r="I145" s="280"/>
      <c r="J145" s="280"/>
      <c r="K145" s="280"/>
    </row>
    <row r="146" ht="7.5" customHeight="1">
      <c r="B146" s="281"/>
      <c r="C146" s="282"/>
      <c r="D146" s="282"/>
      <c r="E146" s="282"/>
      <c r="F146" s="282"/>
      <c r="G146" s="282"/>
      <c r="H146" s="282"/>
      <c r="I146" s="282"/>
      <c r="J146" s="282"/>
      <c r="K146" s="283"/>
    </row>
    <row r="147" ht="45" customHeight="1">
      <c r="B147" s="284"/>
      <c r="C147" s="285" t="s">
        <v>663</v>
      </c>
      <c r="D147" s="285"/>
      <c r="E147" s="285"/>
      <c r="F147" s="285"/>
      <c r="G147" s="285"/>
      <c r="H147" s="285"/>
      <c r="I147" s="285"/>
      <c r="J147" s="285"/>
      <c r="K147" s="286"/>
    </row>
    <row r="148" ht="17.25" customHeight="1">
      <c r="B148" s="284"/>
      <c r="C148" s="287" t="s">
        <v>598</v>
      </c>
      <c r="D148" s="287"/>
      <c r="E148" s="287"/>
      <c r="F148" s="287" t="s">
        <v>599</v>
      </c>
      <c r="G148" s="288"/>
      <c r="H148" s="287" t="s">
        <v>56</v>
      </c>
      <c r="I148" s="287" t="s">
        <v>59</v>
      </c>
      <c r="J148" s="287" t="s">
        <v>600</v>
      </c>
      <c r="K148" s="286"/>
    </row>
    <row r="149" ht="17.25" customHeight="1">
      <c r="B149" s="284"/>
      <c r="C149" s="289" t="s">
        <v>601</v>
      </c>
      <c r="D149" s="289"/>
      <c r="E149" s="289"/>
      <c r="F149" s="290" t="s">
        <v>602</v>
      </c>
      <c r="G149" s="291"/>
      <c r="H149" s="289"/>
      <c r="I149" s="289"/>
      <c r="J149" s="289" t="s">
        <v>603</v>
      </c>
      <c r="K149" s="286"/>
    </row>
    <row r="150" ht="5.25" customHeight="1">
      <c r="B150" s="295"/>
      <c r="C150" s="292"/>
      <c r="D150" s="292"/>
      <c r="E150" s="292"/>
      <c r="F150" s="292"/>
      <c r="G150" s="293"/>
      <c r="H150" s="292"/>
      <c r="I150" s="292"/>
      <c r="J150" s="292"/>
      <c r="K150" s="316"/>
    </row>
    <row r="151" ht="15" customHeight="1">
      <c r="B151" s="295"/>
      <c r="C151" s="320" t="s">
        <v>607</v>
      </c>
      <c r="D151" s="272"/>
      <c r="E151" s="272"/>
      <c r="F151" s="321" t="s">
        <v>604</v>
      </c>
      <c r="G151" s="272"/>
      <c r="H151" s="320" t="s">
        <v>644</v>
      </c>
      <c r="I151" s="320" t="s">
        <v>606</v>
      </c>
      <c r="J151" s="320">
        <v>120</v>
      </c>
      <c r="K151" s="316"/>
    </row>
    <row r="152" ht="15" customHeight="1">
      <c r="B152" s="295"/>
      <c r="C152" s="320" t="s">
        <v>653</v>
      </c>
      <c r="D152" s="272"/>
      <c r="E152" s="272"/>
      <c r="F152" s="321" t="s">
        <v>604</v>
      </c>
      <c r="G152" s="272"/>
      <c r="H152" s="320" t="s">
        <v>664</v>
      </c>
      <c r="I152" s="320" t="s">
        <v>606</v>
      </c>
      <c r="J152" s="320" t="s">
        <v>655</v>
      </c>
      <c r="K152" s="316"/>
    </row>
    <row r="153" ht="15" customHeight="1">
      <c r="B153" s="295"/>
      <c r="C153" s="320" t="s">
        <v>552</v>
      </c>
      <c r="D153" s="272"/>
      <c r="E153" s="272"/>
      <c r="F153" s="321" t="s">
        <v>604</v>
      </c>
      <c r="G153" s="272"/>
      <c r="H153" s="320" t="s">
        <v>665</v>
      </c>
      <c r="I153" s="320" t="s">
        <v>606</v>
      </c>
      <c r="J153" s="320" t="s">
        <v>655</v>
      </c>
      <c r="K153" s="316"/>
    </row>
    <row r="154" ht="15" customHeight="1">
      <c r="B154" s="295"/>
      <c r="C154" s="320" t="s">
        <v>609</v>
      </c>
      <c r="D154" s="272"/>
      <c r="E154" s="272"/>
      <c r="F154" s="321" t="s">
        <v>610</v>
      </c>
      <c r="G154" s="272"/>
      <c r="H154" s="320" t="s">
        <v>644</v>
      </c>
      <c r="I154" s="320" t="s">
        <v>606</v>
      </c>
      <c r="J154" s="320">
        <v>50</v>
      </c>
      <c r="K154" s="316"/>
    </row>
    <row r="155" ht="15" customHeight="1">
      <c r="B155" s="295"/>
      <c r="C155" s="320" t="s">
        <v>612</v>
      </c>
      <c r="D155" s="272"/>
      <c r="E155" s="272"/>
      <c r="F155" s="321" t="s">
        <v>604</v>
      </c>
      <c r="G155" s="272"/>
      <c r="H155" s="320" t="s">
        <v>644</v>
      </c>
      <c r="I155" s="320" t="s">
        <v>614</v>
      </c>
      <c r="J155" s="320"/>
      <c r="K155" s="316"/>
    </row>
    <row r="156" ht="15" customHeight="1">
      <c r="B156" s="295"/>
      <c r="C156" s="320" t="s">
        <v>623</v>
      </c>
      <c r="D156" s="272"/>
      <c r="E156" s="272"/>
      <c r="F156" s="321" t="s">
        <v>610</v>
      </c>
      <c r="G156" s="272"/>
      <c r="H156" s="320" t="s">
        <v>644</v>
      </c>
      <c r="I156" s="320" t="s">
        <v>606</v>
      </c>
      <c r="J156" s="320">
        <v>50</v>
      </c>
      <c r="K156" s="316"/>
    </row>
    <row r="157" ht="15" customHeight="1">
      <c r="B157" s="295"/>
      <c r="C157" s="320" t="s">
        <v>631</v>
      </c>
      <c r="D157" s="272"/>
      <c r="E157" s="272"/>
      <c r="F157" s="321" t="s">
        <v>610</v>
      </c>
      <c r="G157" s="272"/>
      <c r="H157" s="320" t="s">
        <v>644</v>
      </c>
      <c r="I157" s="320" t="s">
        <v>606</v>
      </c>
      <c r="J157" s="320">
        <v>50</v>
      </c>
      <c r="K157" s="316"/>
    </row>
    <row r="158" ht="15" customHeight="1">
      <c r="B158" s="295"/>
      <c r="C158" s="320" t="s">
        <v>629</v>
      </c>
      <c r="D158" s="272"/>
      <c r="E158" s="272"/>
      <c r="F158" s="321" t="s">
        <v>610</v>
      </c>
      <c r="G158" s="272"/>
      <c r="H158" s="320" t="s">
        <v>644</v>
      </c>
      <c r="I158" s="320" t="s">
        <v>606</v>
      </c>
      <c r="J158" s="320">
        <v>50</v>
      </c>
      <c r="K158" s="316"/>
    </row>
    <row r="159" ht="15" customHeight="1">
      <c r="B159" s="295"/>
      <c r="C159" s="320" t="s">
        <v>99</v>
      </c>
      <c r="D159" s="272"/>
      <c r="E159" s="272"/>
      <c r="F159" s="321" t="s">
        <v>604</v>
      </c>
      <c r="G159" s="272"/>
      <c r="H159" s="320" t="s">
        <v>666</v>
      </c>
      <c r="I159" s="320" t="s">
        <v>606</v>
      </c>
      <c r="J159" s="320" t="s">
        <v>667</v>
      </c>
      <c r="K159" s="316"/>
    </row>
    <row r="160" ht="15" customHeight="1">
      <c r="B160" s="295"/>
      <c r="C160" s="320" t="s">
        <v>668</v>
      </c>
      <c r="D160" s="272"/>
      <c r="E160" s="272"/>
      <c r="F160" s="321" t="s">
        <v>604</v>
      </c>
      <c r="G160" s="272"/>
      <c r="H160" s="320" t="s">
        <v>669</v>
      </c>
      <c r="I160" s="320" t="s">
        <v>639</v>
      </c>
      <c r="J160" s="320"/>
      <c r="K160" s="316"/>
    </row>
    <row r="161" ht="15" customHeight="1">
      <c r="B161" s="322"/>
      <c r="C161" s="304"/>
      <c r="D161" s="304"/>
      <c r="E161" s="304"/>
      <c r="F161" s="304"/>
      <c r="G161" s="304"/>
      <c r="H161" s="304"/>
      <c r="I161" s="304"/>
      <c r="J161" s="304"/>
      <c r="K161" s="323"/>
    </row>
    <row r="162" ht="18.75" customHeight="1">
      <c r="B162" s="269"/>
      <c r="C162" s="272"/>
      <c r="D162" s="272"/>
      <c r="E162" s="272"/>
      <c r="F162" s="294"/>
      <c r="G162" s="272"/>
      <c r="H162" s="272"/>
      <c r="I162" s="272"/>
      <c r="J162" s="272"/>
      <c r="K162" s="269"/>
    </row>
    <row r="163" ht="18.75" customHeight="1">
      <c r="B163" s="280"/>
      <c r="C163" s="280"/>
      <c r="D163" s="280"/>
      <c r="E163" s="280"/>
      <c r="F163" s="280"/>
      <c r="G163" s="280"/>
      <c r="H163" s="280"/>
      <c r="I163" s="280"/>
      <c r="J163" s="280"/>
      <c r="K163" s="280"/>
    </row>
    <row r="164" ht="7.5" customHeight="1">
      <c r="B164" s="259"/>
      <c r="C164" s="260"/>
      <c r="D164" s="260"/>
      <c r="E164" s="260"/>
      <c r="F164" s="260"/>
      <c r="G164" s="260"/>
      <c r="H164" s="260"/>
      <c r="I164" s="260"/>
      <c r="J164" s="260"/>
      <c r="K164" s="261"/>
    </row>
    <row r="165" ht="45" customHeight="1">
      <c r="B165" s="262"/>
      <c r="C165" s="263" t="s">
        <v>670</v>
      </c>
      <c r="D165" s="263"/>
      <c r="E165" s="263"/>
      <c r="F165" s="263"/>
      <c r="G165" s="263"/>
      <c r="H165" s="263"/>
      <c r="I165" s="263"/>
      <c r="J165" s="263"/>
      <c r="K165" s="264"/>
    </row>
    <row r="166" ht="17.25" customHeight="1">
      <c r="B166" s="262"/>
      <c r="C166" s="287" t="s">
        <v>598</v>
      </c>
      <c r="D166" s="287"/>
      <c r="E166" s="287"/>
      <c r="F166" s="287" t="s">
        <v>599</v>
      </c>
      <c r="G166" s="324"/>
      <c r="H166" s="325" t="s">
        <v>56</v>
      </c>
      <c r="I166" s="325" t="s">
        <v>59</v>
      </c>
      <c r="J166" s="287" t="s">
        <v>600</v>
      </c>
      <c r="K166" s="264"/>
    </row>
    <row r="167" ht="17.25" customHeight="1">
      <c r="B167" s="265"/>
      <c r="C167" s="289" t="s">
        <v>601</v>
      </c>
      <c r="D167" s="289"/>
      <c r="E167" s="289"/>
      <c r="F167" s="290" t="s">
        <v>602</v>
      </c>
      <c r="G167" s="326"/>
      <c r="H167" s="327"/>
      <c r="I167" s="327"/>
      <c r="J167" s="289" t="s">
        <v>603</v>
      </c>
      <c r="K167" s="267"/>
    </row>
    <row r="168" ht="5.25" customHeight="1">
      <c r="B168" s="295"/>
      <c r="C168" s="292"/>
      <c r="D168" s="292"/>
      <c r="E168" s="292"/>
      <c r="F168" s="292"/>
      <c r="G168" s="293"/>
      <c r="H168" s="292"/>
      <c r="I168" s="292"/>
      <c r="J168" s="292"/>
      <c r="K168" s="316"/>
    </row>
    <row r="169" ht="15" customHeight="1">
      <c r="B169" s="295"/>
      <c r="C169" s="272" t="s">
        <v>607</v>
      </c>
      <c r="D169" s="272"/>
      <c r="E169" s="272"/>
      <c r="F169" s="294" t="s">
        <v>604</v>
      </c>
      <c r="G169" s="272"/>
      <c r="H169" s="272" t="s">
        <v>644</v>
      </c>
      <c r="I169" s="272" t="s">
        <v>606</v>
      </c>
      <c r="J169" s="272">
        <v>120</v>
      </c>
      <c r="K169" s="316"/>
    </row>
    <row r="170" ht="15" customHeight="1">
      <c r="B170" s="295"/>
      <c r="C170" s="272" t="s">
        <v>653</v>
      </c>
      <c r="D170" s="272"/>
      <c r="E170" s="272"/>
      <c r="F170" s="294" t="s">
        <v>604</v>
      </c>
      <c r="G170" s="272"/>
      <c r="H170" s="272" t="s">
        <v>654</v>
      </c>
      <c r="I170" s="272" t="s">
        <v>606</v>
      </c>
      <c r="J170" s="272" t="s">
        <v>655</v>
      </c>
      <c r="K170" s="316"/>
    </row>
    <row r="171" ht="15" customHeight="1">
      <c r="B171" s="295"/>
      <c r="C171" s="272" t="s">
        <v>552</v>
      </c>
      <c r="D171" s="272"/>
      <c r="E171" s="272"/>
      <c r="F171" s="294" t="s">
        <v>604</v>
      </c>
      <c r="G171" s="272"/>
      <c r="H171" s="272" t="s">
        <v>671</v>
      </c>
      <c r="I171" s="272" t="s">
        <v>606</v>
      </c>
      <c r="J171" s="272" t="s">
        <v>655</v>
      </c>
      <c r="K171" s="316"/>
    </row>
    <row r="172" ht="15" customHeight="1">
      <c r="B172" s="295"/>
      <c r="C172" s="272" t="s">
        <v>609</v>
      </c>
      <c r="D172" s="272"/>
      <c r="E172" s="272"/>
      <c r="F172" s="294" t="s">
        <v>610</v>
      </c>
      <c r="G172" s="272"/>
      <c r="H172" s="272" t="s">
        <v>671</v>
      </c>
      <c r="I172" s="272" t="s">
        <v>606</v>
      </c>
      <c r="J172" s="272">
        <v>50</v>
      </c>
      <c r="K172" s="316"/>
    </row>
    <row r="173" ht="15" customHeight="1">
      <c r="B173" s="295"/>
      <c r="C173" s="272" t="s">
        <v>612</v>
      </c>
      <c r="D173" s="272"/>
      <c r="E173" s="272"/>
      <c r="F173" s="294" t="s">
        <v>604</v>
      </c>
      <c r="G173" s="272"/>
      <c r="H173" s="272" t="s">
        <v>671</v>
      </c>
      <c r="I173" s="272" t="s">
        <v>614</v>
      </c>
      <c r="J173" s="272"/>
      <c r="K173" s="316"/>
    </row>
    <row r="174" ht="15" customHeight="1">
      <c r="B174" s="295"/>
      <c r="C174" s="272" t="s">
        <v>623</v>
      </c>
      <c r="D174" s="272"/>
      <c r="E174" s="272"/>
      <c r="F174" s="294" t="s">
        <v>610</v>
      </c>
      <c r="G174" s="272"/>
      <c r="H174" s="272" t="s">
        <v>671</v>
      </c>
      <c r="I174" s="272" t="s">
        <v>606</v>
      </c>
      <c r="J174" s="272">
        <v>50</v>
      </c>
      <c r="K174" s="316"/>
    </row>
    <row r="175" ht="15" customHeight="1">
      <c r="B175" s="295"/>
      <c r="C175" s="272" t="s">
        <v>631</v>
      </c>
      <c r="D175" s="272"/>
      <c r="E175" s="272"/>
      <c r="F175" s="294" t="s">
        <v>610</v>
      </c>
      <c r="G175" s="272"/>
      <c r="H175" s="272" t="s">
        <v>671</v>
      </c>
      <c r="I175" s="272" t="s">
        <v>606</v>
      </c>
      <c r="J175" s="272">
        <v>50</v>
      </c>
      <c r="K175" s="316"/>
    </row>
    <row r="176" ht="15" customHeight="1">
      <c r="B176" s="295"/>
      <c r="C176" s="272" t="s">
        <v>629</v>
      </c>
      <c r="D176" s="272"/>
      <c r="E176" s="272"/>
      <c r="F176" s="294" t="s">
        <v>610</v>
      </c>
      <c r="G176" s="272"/>
      <c r="H176" s="272" t="s">
        <v>671</v>
      </c>
      <c r="I176" s="272" t="s">
        <v>606</v>
      </c>
      <c r="J176" s="272">
        <v>50</v>
      </c>
      <c r="K176" s="316"/>
    </row>
    <row r="177" ht="15" customHeight="1">
      <c r="B177" s="295"/>
      <c r="C177" s="272" t="s">
        <v>114</v>
      </c>
      <c r="D177" s="272"/>
      <c r="E177" s="272"/>
      <c r="F177" s="294" t="s">
        <v>604</v>
      </c>
      <c r="G177" s="272"/>
      <c r="H177" s="272" t="s">
        <v>672</v>
      </c>
      <c r="I177" s="272" t="s">
        <v>673</v>
      </c>
      <c r="J177" s="272"/>
      <c r="K177" s="316"/>
    </row>
    <row r="178" ht="15" customHeight="1">
      <c r="B178" s="295"/>
      <c r="C178" s="272" t="s">
        <v>59</v>
      </c>
      <c r="D178" s="272"/>
      <c r="E178" s="272"/>
      <c r="F178" s="294" t="s">
        <v>604</v>
      </c>
      <c r="G178" s="272"/>
      <c r="H178" s="272" t="s">
        <v>674</v>
      </c>
      <c r="I178" s="272" t="s">
        <v>675</v>
      </c>
      <c r="J178" s="272">
        <v>1</v>
      </c>
      <c r="K178" s="316"/>
    </row>
    <row r="179" ht="15" customHeight="1">
      <c r="B179" s="295"/>
      <c r="C179" s="272" t="s">
        <v>55</v>
      </c>
      <c r="D179" s="272"/>
      <c r="E179" s="272"/>
      <c r="F179" s="294" t="s">
        <v>604</v>
      </c>
      <c r="G179" s="272"/>
      <c r="H179" s="272" t="s">
        <v>676</v>
      </c>
      <c r="I179" s="272" t="s">
        <v>606</v>
      </c>
      <c r="J179" s="272">
        <v>20</v>
      </c>
      <c r="K179" s="316"/>
    </row>
    <row r="180" ht="15" customHeight="1">
      <c r="B180" s="295"/>
      <c r="C180" s="272" t="s">
        <v>56</v>
      </c>
      <c r="D180" s="272"/>
      <c r="E180" s="272"/>
      <c r="F180" s="294" t="s">
        <v>604</v>
      </c>
      <c r="G180" s="272"/>
      <c r="H180" s="272" t="s">
        <v>677</v>
      </c>
      <c r="I180" s="272" t="s">
        <v>606</v>
      </c>
      <c r="J180" s="272">
        <v>255</v>
      </c>
      <c r="K180" s="316"/>
    </row>
    <row r="181" ht="15" customHeight="1">
      <c r="B181" s="295"/>
      <c r="C181" s="272" t="s">
        <v>115</v>
      </c>
      <c r="D181" s="272"/>
      <c r="E181" s="272"/>
      <c r="F181" s="294" t="s">
        <v>604</v>
      </c>
      <c r="G181" s="272"/>
      <c r="H181" s="272" t="s">
        <v>568</v>
      </c>
      <c r="I181" s="272" t="s">
        <v>606</v>
      </c>
      <c r="J181" s="272">
        <v>10</v>
      </c>
      <c r="K181" s="316"/>
    </row>
    <row r="182" ht="15" customHeight="1">
      <c r="B182" s="295"/>
      <c r="C182" s="272" t="s">
        <v>116</v>
      </c>
      <c r="D182" s="272"/>
      <c r="E182" s="272"/>
      <c r="F182" s="294" t="s">
        <v>604</v>
      </c>
      <c r="G182" s="272"/>
      <c r="H182" s="272" t="s">
        <v>678</v>
      </c>
      <c r="I182" s="272" t="s">
        <v>639</v>
      </c>
      <c r="J182" s="272"/>
      <c r="K182" s="316"/>
    </row>
    <row r="183" ht="15" customHeight="1">
      <c r="B183" s="295"/>
      <c r="C183" s="272" t="s">
        <v>679</v>
      </c>
      <c r="D183" s="272"/>
      <c r="E183" s="272"/>
      <c r="F183" s="294" t="s">
        <v>604</v>
      </c>
      <c r="G183" s="272"/>
      <c r="H183" s="272" t="s">
        <v>680</v>
      </c>
      <c r="I183" s="272" t="s">
        <v>639</v>
      </c>
      <c r="J183" s="272"/>
      <c r="K183" s="316"/>
    </row>
    <row r="184" ht="15" customHeight="1">
      <c r="B184" s="295"/>
      <c r="C184" s="272" t="s">
        <v>668</v>
      </c>
      <c r="D184" s="272"/>
      <c r="E184" s="272"/>
      <c r="F184" s="294" t="s">
        <v>604</v>
      </c>
      <c r="G184" s="272"/>
      <c r="H184" s="272" t="s">
        <v>681</v>
      </c>
      <c r="I184" s="272" t="s">
        <v>639</v>
      </c>
      <c r="J184" s="272"/>
      <c r="K184" s="316"/>
    </row>
    <row r="185" ht="15" customHeight="1">
      <c r="B185" s="295"/>
      <c r="C185" s="272" t="s">
        <v>118</v>
      </c>
      <c r="D185" s="272"/>
      <c r="E185" s="272"/>
      <c r="F185" s="294" t="s">
        <v>610</v>
      </c>
      <c r="G185" s="272"/>
      <c r="H185" s="272" t="s">
        <v>682</v>
      </c>
      <c r="I185" s="272" t="s">
        <v>606</v>
      </c>
      <c r="J185" s="272">
        <v>50</v>
      </c>
      <c r="K185" s="316"/>
    </row>
    <row r="186" ht="15" customHeight="1">
      <c r="B186" s="295"/>
      <c r="C186" s="272" t="s">
        <v>683</v>
      </c>
      <c r="D186" s="272"/>
      <c r="E186" s="272"/>
      <c r="F186" s="294" t="s">
        <v>610</v>
      </c>
      <c r="G186" s="272"/>
      <c r="H186" s="272" t="s">
        <v>684</v>
      </c>
      <c r="I186" s="272" t="s">
        <v>685</v>
      </c>
      <c r="J186" s="272"/>
      <c r="K186" s="316"/>
    </row>
    <row r="187" ht="15" customHeight="1">
      <c r="B187" s="295"/>
      <c r="C187" s="272" t="s">
        <v>686</v>
      </c>
      <c r="D187" s="272"/>
      <c r="E187" s="272"/>
      <c r="F187" s="294" t="s">
        <v>610</v>
      </c>
      <c r="G187" s="272"/>
      <c r="H187" s="272" t="s">
        <v>687</v>
      </c>
      <c r="I187" s="272" t="s">
        <v>685</v>
      </c>
      <c r="J187" s="272"/>
      <c r="K187" s="316"/>
    </row>
    <row r="188" ht="15" customHeight="1">
      <c r="B188" s="295"/>
      <c r="C188" s="272" t="s">
        <v>688</v>
      </c>
      <c r="D188" s="272"/>
      <c r="E188" s="272"/>
      <c r="F188" s="294" t="s">
        <v>610</v>
      </c>
      <c r="G188" s="272"/>
      <c r="H188" s="272" t="s">
        <v>689</v>
      </c>
      <c r="I188" s="272" t="s">
        <v>685</v>
      </c>
      <c r="J188" s="272"/>
      <c r="K188" s="316"/>
    </row>
    <row r="189" ht="15" customHeight="1">
      <c r="B189" s="295"/>
      <c r="C189" s="328" t="s">
        <v>690</v>
      </c>
      <c r="D189" s="272"/>
      <c r="E189" s="272"/>
      <c r="F189" s="294" t="s">
        <v>610</v>
      </c>
      <c r="G189" s="272"/>
      <c r="H189" s="272" t="s">
        <v>691</v>
      </c>
      <c r="I189" s="272" t="s">
        <v>692</v>
      </c>
      <c r="J189" s="329" t="s">
        <v>693</v>
      </c>
      <c r="K189" s="316"/>
    </row>
    <row r="190" ht="15" customHeight="1">
      <c r="B190" s="295"/>
      <c r="C190" s="279" t="s">
        <v>44</v>
      </c>
      <c r="D190" s="272"/>
      <c r="E190" s="272"/>
      <c r="F190" s="294" t="s">
        <v>604</v>
      </c>
      <c r="G190" s="272"/>
      <c r="H190" s="269" t="s">
        <v>694</v>
      </c>
      <c r="I190" s="272" t="s">
        <v>695</v>
      </c>
      <c r="J190" s="272"/>
      <c r="K190" s="316"/>
    </row>
    <row r="191" ht="15" customHeight="1">
      <c r="B191" s="295"/>
      <c r="C191" s="279" t="s">
        <v>696</v>
      </c>
      <c r="D191" s="272"/>
      <c r="E191" s="272"/>
      <c r="F191" s="294" t="s">
        <v>604</v>
      </c>
      <c r="G191" s="272"/>
      <c r="H191" s="272" t="s">
        <v>697</v>
      </c>
      <c r="I191" s="272" t="s">
        <v>639</v>
      </c>
      <c r="J191" s="272"/>
      <c r="K191" s="316"/>
    </row>
    <row r="192" ht="15" customHeight="1">
      <c r="B192" s="295"/>
      <c r="C192" s="279" t="s">
        <v>698</v>
      </c>
      <c r="D192" s="272"/>
      <c r="E192" s="272"/>
      <c r="F192" s="294" t="s">
        <v>604</v>
      </c>
      <c r="G192" s="272"/>
      <c r="H192" s="272" t="s">
        <v>699</v>
      </c>
      <c r="I192" s="272" t="s">
        <v>639</v>
      </c>
      <c r="J192" s="272"/>
      <c r="K192" s="316"/>
    </row>
    <row r="193" ht="15" customHeight="1">
      <c r="B193" s="295"/>
      <c r="C193" s="279" t="s">
        <v>700</v>
      </c>
      <c r="D193" s="272"/>
      <c r="E193" s="272"/>
      <c r="F193" s="294" t="s">
        <v>610</v>
      </c>
      <c r="G193" s="272"/>
      <c r="H193" s="272" t="s">
        <v>701</v>
      </c>
      <c r="I193" s="272" t="s">
        <v>639</v>
      </c>
      <c r="J193" s="272"/>
      <c r="K193" s="316"/>
    </row>
    <row r="194" ht="15" customHeight="1">
      <c r="B194" s="322"/>
      <c r="C194" s="330"/>
      <c r="D194" s="304"/>
      <c r="E194" s="304"/>
      <c r="F194" s="304"/>
      <c r="G194" s="304"/>
      <c r="H194" s="304"/>
      <c r="I194" s="304"/>
      <c r="J194" s="304"/>
      <c r="K194" s="323"/>
    </row>
    <row r="195" ht="18.75" customHeight="1">
      <c r="B195" s="269"/>
      <c r="C195" s="272"/>
      <c r="D195" s="272"/>
      <c r="E195" s="272"/>
      <c r="F195" s="294"/>
      <c r="G195" s="272"/>
      <c r="H195" s="272"/>
      <c r="I195" s="272"/>
      <c r="J195" s="272"/>
      <c r="K195" s="269"/>
    </row>
    <row r="196" ht="18.75" customHeight="1">
      <c r="B196" s="269"/>
      <c r="C196" s="272"/>
      <c r="D196" s="272"/>
      <c r="E196" s="272"/>
      <c r="F196" s="294"/>
      <c r="G196" s="272"/>
      <c r="H196" s="272"/>
      <c r="I196" s="272"/>
      <c r="J196" s="272"/>
      <c r="K196" s="269"/>
    </row>
    <row r="197" ht="18.75" customHeight="1">
      <c r="B197" s="280"/>
      <c r="C197" s="280"/>
      <c r="D197" s="280"/>
      <c r="E197" s="280"/>
      <c r="F197" s="280"/>
      <c r="G197" s="280"/>
      <c r="H197" s="280"/>
      <c r="I197" s="280"/>
      <c r="J197" s="280"/>
      <c r="K197" s="280"/>
    </row>
    <row r="198" ht="13.5">
      <c r="B198" s="259"/>
      <c r="C198" s="260"/>
      <c r="D198" s="260"/>
      <c r="E198" s="260"/>
      <c r="F198" s="260"/>
      <c r="G198" s="260"/>
      <c r="H198" s="260"/>
      <c r="I198" s="260"/>
      <c r="J198" s="260"/>
      <c r="K198" s="261"/>
    </row>
    <row r="199" ht="21">
      <c r="B199" s="262"/>
      <c r="C199" s="263" t="s">
        <v>702</v>
      </c>
      <c r="D199" s="263"/>
      <c r="E199" s="263"/>
      <c r="F199" s="263"/>
      <c r="G199" s="263"/>
      <c r="H199" s="263"/>
      <c r="I199" s="263"/>
      <c r="J199" s="263"/>
      <c r="K199" s="264"/>
    </row>
    <row r="200" ht="25.5" customHeight="1">
      <c r="B200" s="262"/>
      <c r="C200" s="331" t="s">
        <v>703</v>
      </c>
      <c r="D200" s="331"/>
      <c r="E200" s="331"/>
      <c r="F200" s="331" t="s">
        <v>704</v>
      </c>
      <c r="G200" s="332"/>
      <c r="H200" s="331" t="s">
        <v>705</v>
      </c>
      <c r="I200" s="331"/>
      <c r="J200" s="331"/>
      <c r="K200" s="264"/>
    </row>
    <row r="201" ht="5.25" customHeight="1">
      <c r="B201" s="295"/>
      <c r="C201" s="292"/>
      <c r="D201" s="292"/>
      <c r="E201" s="292"/>
      <c r="F201" s="292"/>
      <c r="G201" s="272"/>
      <c r="H201" s="292"/>
      <c r="I201" s="292"/>
      <c r="J201" s="292"/>
      <c r="K201" s="316"/>
    </row>
    <row r="202" ht="15" customHeight="1">
      <c r="B202" s="295"/>
      <c r="C202" s="272" t="s">
        <v>695</v>
      </c>
      <c r="D202" s="272"/>
      <c r="E202" s="272"/>
      <c r="F202" s="294" t="s">
        <v>45</v>
      </c>
      <c r="G202" s="272"/>
      <c r="H202" s="272" t="s">
        <v>706</v>
      </c>
      <c r="I202" s="272"/>
      <c r="J202" s="272"/>
      <c r="K202" s="316"/>
    </row>
    <row r="203" ht="15" customHeight="1">
      <c r="B203" s="295"/>
      <c r="C203" s="301"/>
      <c r="D203" s="272"/>
      <c r="E203" s="272"/>
      <c r="F203" s="294" t="s">
        <v>46</v>
      </c>
      <c r="G203" s="272"/>
      <c r="H203" s="272" t="s">
        <v>707</v>
      </c>
      <c r="I203" s="272"/>
      <c r="J203" s="272"/>
      <c r="K203" s="316"/>
    </row>
    <row r="204" ht="15" customHeight="1">
      <c r="B204" s="295"/>
      <c r="C204" s="301"/>
      <c r="D204" s="272"/>
      <c r="E204" s="272"/>
      <c r="F204" s="294" t="s">
        <v>49</v>
      </c>
      <c r="G204" s="272"/>
      <c r="H204" s="272" t="s">
        <v>708</v>
      </c>
      <c r="I204" s="272"/>
      <c r="J204" s="272"/>
      <c r="K204" s="316"/>
    </row>
    <row r="205" ht="15" customHeight="1">
      <c r="B205" s="295"/>
      <c r="C205" s="272"/>
      <c r="D205" s="272"/>
      <c r="E205" s="272"/>
      <c r="F205" s="294" t="s">
        <v>47</v>
      </c>
      <c r="G205" s="272"/>
      <c r="H205" s="272" t="s">
        <v>709</v>
      </c>
      <c r="I205" s="272"/>
      <c r="J205" s="272"/>
      <c r="K205" s="316"/>
    </row>
    <row r="206" ht="15" customHeight="1">
      <c r="B206" s="295"/>
      <c r="C206" s="272"/>
      <c r="D206" s="272"/>
      <c r="E206" s="272"/>
      <c r="F206" s="294" t="s">
        <v>48</v>
      </c>
      <c r="G206" s="272"/>
      <c r="H206" s="272" t="s">
        <v>710</v>
      </c>
      <c r="I206" s="272"/>
      <c r="J206" s="272"/>
      <c r="K206" s="316"/>
    </row>
    <row r="207" ht="15" customHeight="1">
      <c r="B207" s="295"/>
      <c r="C207" s="272"/>
      <c r="D207" s="272"/>
      <c r="E207" s="272"/>
      <c r="F207" s="294"/>
      <c r="G207" s="272"/>
      <c r="H207" s="272"/>
      <c r="I207" s="272"/>
      <c r="J207" s="272"/>
      <c r="K207" s="316"/>
    </row>
    <row r="208" ht="15" customHeight="1">
      <c r="B208" s="295"/>
      <c r="C208" s="272" t="s">
        <v>651</v>
      </c>
      <c r="D208" s="272"/>
      <c r="E208" s="272"/>
      <c r="F208" s="294" t="s">
        <v>544</v>
      </c>
      <c r="G208" s="272"/>
      <c r="H208" s="272" t="s">
        <v>711</v>
      </c>
      <c r="I208" s="272"/>
      <c r="J208" s="272"/>
      <c r="K208" s="316"/>
    </row>
    <row r="209" ht="15" customHeight="1">
      <c r="B209" s="295"/>
      <c r="C209" s="301"/>
      <c r="D209" s="272"/>
      <c r="E209" s="272"/>
      <c r="F209" s="294" t="s">
        <v>547</v>
      </c>
      <c r="G209" s="272"/>
      <c r="H209" s="272" t="s">
        <v>548</v>
      </c>
      <c r="I209" s="272"/>
      <c r="J209" s="272"/>
      <c r="K209" s="316"/>
    </row>
    <row r="210" ht="15" customHeight="1">
      <c r="B210" s="295"/>
      <c r="C210" s="272"/>
      <c r="D210" s="272"/>
      <c r="E210" s="272"/>
      <c r="F210" s="294" t="s">
        <v>81</v>
      </c>
      <c r="G210" s="272"/>
      <c r="H210" s="272" t="s">
        <v>712</v>
      </c>
      <c r="I210" s="272"/>
      <c r="J210" s="272"/>
      <c r="K210" s="316"/>
    </row>
    <row r="211" ht="15" customHeight="1">
      <c r="B211" s="333"/>
      <c r="C211" s="301"/>
      <c r="D211" s="301"/>
      <c r="E211" s="301"/>
      <c r="F211" s="294" t="s">
        <v>549</v>
      </c>
      <c r="G211" s="279"/>
      <c r="H211" s="320" t="s">
        <v>550</v>
      </c>
      <c r="I211" s="320"/>
      <c r="J211" s="320"/>
      <c r="K211" s="334"/>
    </row>
    <row r="212" ht="15" customHeight="1">
      <c r="B212" s="333"/>
      <c r="C212" s="301"/>
      <c r="D212" s="301"/>
      <c r="E212" s="301"/>
      <c r="F212" s="294" t="s">
        <v>87</v>
      </c>
      <c r="G212" s="279"/>
      <c r="H212" s="320" t="s">
        <v>529</v>
      </c>
      <c r="I212" s="320"/>
      <c r="J212" s="320"/>
      <c r="K212" s="334"/>
    </row>
    <row r="213" ht="15" customHeight="1">
      <c r="B213" s="333"/>
      <c r="C213" s="301"/>
      <c r="D213" s="301"/>
      <c r="E213" s="301"/>
      <c r="F213" s="335"/>
      <c r="G213" s="279"/>
      <c r="H213" s="336"/>
      <c r="I213" s="336"/>
      <c r="J213" s="336"/>
      <c r="K213" s="334"/>
    </row>
    <row r="214" ht="15" customHeight="1">
      <c r="B214" s="333"/>
      <c r="C214" s="272" t="s">
        <v>675</v>
      </c>
      <c r="D214" s="301"/>
      <c r="E214" s="301"/>
      <c r="F214" s="294">
        <v>1</v>
      </c>
      <c r="G214" s="279"/>
      <c r="H214" s="320" t="s">
        <v>713</v>
      </c>
      <c r="I214" s="320"/>
      <c r="J214" s="320"/>
      <c r="K214" s="334"/>
    </row>
    <row r="215" ht="15" customHeight="1">
      <c r="B215" s="333"/>
      <c r="C215" s="301"/>
      <c r="D215" s="301"/>
      <c r="E215" s="301"/>
      <c r="F215" s="294">
        <v>2</v>
      </c>
      <c r="G215" s="279"/>
      <c r="H215" s="320" t="s">
        <v>714</v>
      </c>
      <c r="I215" s="320"/>
      <c r="J215" s="320"/>
      <c r="K215" s="334"/>
    </row>
    <row r="216" ht="15" customHeight="1">
      <c r="B216" s="333"/>
      <c r="C216" s="301"/>
      <c r="D216" s="301"/>
      <c r="E216" s="301"/>
      <c r="F216" s="294">
        <v>3</v>
      </c>
      <c r="G216" s="279"/>
      <c r="H216" s="320" t="s">
        <v>715</v>
      </c>
      <c r="I216" s="320"/>
      <c r="J216" s="320"/>
      <c r="K216" s="334"/>
    </row>
    <row r="217" ht="15" customHeight="1">
      <c r="B217" s="333"/>
      <c r="C217" s="301"/>
      <c r="D217" s="301"/>
      <c r="E217" s="301"/>
      <c r="F217" s="294">
        <v>4</v>
      </c>
      <c r="G217" s="279"/>
      <c r="H217" s="320" t="s">
        <v>716</v>
      </c>
      <c r="I217" s="320"/>
      <c r="J217" s="320"/>
      <c r="K217" s="334"/>
    </row>
    <row r="218" ht="12.75" customHeight="1">
      <c r="B218" s="337"/>
      <c r="C218" s="338"/>
      <c r="D218" s="338"/>
      <c r="E218" s="338"/>
      <c r="F218" s="338"/>
      <c r="G218" s="338"/>
      <c r="H218" s="338"/>
      <c r="I218" s="338"/>
      <c r="J218" s="338"/>
      <c r="K218" s="339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LUCINKANB\lucinka</dc:creator>
  <cp:lastModifiedBy>LUCINKANB\lucinka</cp:lastModifiedBy>
  <dcterms:created xsi:type="dcterms:W3CDTF">2022-01-04T06:55:35Z</dcterms:created>
  <dcterms:modified xsi:type="dcterms:W3CDTF">2022-01-04T06:55:39Z</dcterms:modified>
</cp:coreProperties>
</file>