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.1 - Rekonstrukce ka..." sheetId="2" r:id="rId2"/>
    <sheet name="SO 01.2 - Rekonstrukce ka..." sheetId="3" r:id="rId3"/>
    <sheet name="SO 01.3 - Rekonstrukce ul..." sheetId="4" r:id="rId4"/>
    <sheet name="SO 01.4 - Rušení stávajíc..." sheetId="5" r:id="rId5"/>
    <sheet name="SO 02 - Veřejné osvětlení" sheetId="6" r:id="rId6"/>
    <sheet name="SO 03 - Komunikace" sheetId="7" r:id="rId7"/>
    <sheet name="VRN - Vedlejší rozpočtové..." sheetId="8" r:id="rId8"/>
    <sheet name="Seznam figur" sheetId="9" r:id="rId9"/>
  </sheets>
  <definedNames>
    <definedName name="_xlnm._FilterDatabase" localSheetId="1" hidden="1">'SO 01.1 - Rekonstrukce ka...'!$C$90:$K$364</definedName>
    <definedName name="_xlnm._FilterDatabase" localSheetId="2" hidden="1">'SO 01.2 - Rekonstrukce ka...'!$C$90:$K$314</definedName>
    <definedName name="_xlnm._FilterDatabase" localSheetId="3" hidden="1">'SO 01.3 - Rekonstrukce ul...'!$C$89:$K$269</definedName>
    <definedName name="_xlnm._FilterDatabase" localSheetId="4" hidden="1">'SO 01.4 - Rušení stávajíc...'!$C$88:$K$132</definedName>
    <definedName name="_xlnm._FilterDatabase" localSheetId="5" hidden="1">'SO 02 - Veřejné osvětlení'!$C$83:$K$193</definedName>
    <definedName name="_xlnm._FilterDatabase" localSheetId="6" hidden="1">'SO 03 - Komunikace'!$C$85:$K$328</definedName>
    <definedName name="_xlnm._FilterDatabase" localSheetId="7" hidden="1">'VRN - Vedlejší rozpočtové...'!$C$82:$K$135</definedName>
    <definedName name="_xlnm.Print_Area" localSheetId="0">'Rekapitulace stavby'!$D$4:$AO$36,'Rekapitulace stavby'!$C$42:$AQ$63</definedName>
    <definedName name="_xlnm.Print_Area" localSheetId="8">'Seznam figur'!$C$4:$G$191</definedName>
    <definedName name="_xlnm.Print_Area" localSheetId="1">'SO 01.1 - Rekonstrukce ka...'!$C$76:$K$364</definedName>
    <definedName name="_xlnm.Print_Area" localSheetId="2">'SO 01.2 - Rekonstrukce ka...'!$C$76:$K$314</definedName>
    <definedName name="_xlnm.Print_Area" localSheetId="3">'SO 01.3 - Rekonstrukce ul...'!$C$75:$K$269</definedName>
    <definedName name="_xlnm.Print_Area" localSheetId="4">'SO 01.4 - Rušení stávajíc...'!$C$74:$K$132</definedName>
    <definedName name="_xlnm.Print_Area" localSheetId="5">'SO 02 - Veřejné osvětlení'!$C$71:$K$193</definedName>
    <definedName name="_xlnm.Print_Area" localSheetId="6">'SO 03 - Komunikace'!$C$73:$K$328</definedName>
    <definedName name="_xlnm.Print_Area" localSheetId="7">'VRN - Vedlejší rozpočtové...'!$C$70:$K$135</definedName>
    <definedName name="_xlnm.Print_Titles" localSheetId="0">'Rekapitulace stavby'!$52:$52</definedName>
    <definedName name="_xlnm.Print_Titles" localSheetId="1">'SO 01.1 - Rekonstrukce ka...'!$90:$90</definedName>
    <definedName name="_xlnm.Print_Titles" localSheetId="2">'SO 01.2 - Rekonstrukce ka...'!$90:$90</definedName>
    <definedName name="_xlnm.Print_Titles" localSheetId="3">'SO 01.3 - Rekonstrukce ul...'!$89:$89</definedName>
    <definedName name="_xlnm.Print_Titles" localSheetId="4">'SO 01.4 - Rušení stávajíc...'!$88:$88</definedName>
    <definedName name="_xlnm.Print_Titles" localSheetId="5">'SO 02 - Veřejné osvětlení'!$83:$83</definedName>
    <definedName name="_xlnm.Print_Titles" localSheetId="6">'SO 03 - Komunikace'!$85:$85</definedName>
    <definedName name="_xlnm.Print_Titles" localSheetId="7">'VRN - Vedlejší rozpočtové...'!$82:$82</definedName>
    <definedName name="_xlnm.Print_Titles" localSheetId="8">'Seznam figur'!$9:$9</definedName>
  </definedNames>
  <calcPr calcId="162913"/>
</workbook>
</file>

<file path=xl/sharedStrings.xml><?xml version="1.0" encoding="utf-8"?>
<sst xmlns="http://schemas.openxmlformats.org/spreadsheetml/2006/main" count="10985" uniqueCount="1211">
  <si>
    <t>Export Komplet</t>
  </si>
  <si>
    <t>VZ</t>
  </si>
  <si>
    <t>2.0</t>
  </si>
  <si>
    <t>ZAMOK</t>
  </si>
  <si>
    <t>False</t>
  </si>
  <si>
    <t>{6081d649-e485-455f-8c1d-15043287b56a}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</si>
  <si>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</si>
  <si>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</si>
  <si>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</si>
  <si>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</si>
  <si>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</si>
  <si>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</si>
  <si>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</si>
  <si>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</si>
  <si>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2021-11-02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</si>
  <si>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</si>
  <si>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</si>
  <si>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kanalizační stoky CHVc, ul. Zličská, Kolín</t>
  </si>
  <si>
    <t>KSO:</t>
  </si>
  <si>
    <t>827 21 52</t>
  </si>
  <si>
    <t>CC-CZ:</t>
  </si>
  <si>
    <t>22231</t>
  </si>
  <si>
    <t>Místo:</t>
  </si>
  <si>
    <t>Kolín</t>
  </si>
  <si>
    <t>Datum:</t>
  </si>
  <si>
    <t>15. 11. 2021</t>
  </si>
  <si>
    <t>CZ-CPV:</t>
  </si>
  <si>
    <t>90410000-4</t>
  </si>
  <si>
    <t>CZ-CPA:</t>
  </si>
  <si>
    <t>42.21.12</t>
  </si>
  <si>
    <t>Zadavatel:</t>
  </si>
  <si>
    <t>IČ:</t>
  </si>
  <si>
    <t>00235440</t>
  </si>
  <si>
    <t>Město Kolín</t>
  </si>
  <si>
    <t>DIČ:</t>
  </si>
  <si>
    <t/>
  </si>
  <si>
    <t>Uchazeč:</t>
  </si>
  <si>
    <t>Vyplň údaj</t>
  </si>
  <si>
    <t>Projektant:</t>
  </si>
  <si>
    <t>04326181</t>
  </si>
  <si>
    <t>LK PROJEKT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</si>
  <si>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</si>
  <si>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</si>
  <si>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</si>
  <si>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</si>
  <si>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</si>
  <si>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</si>
  <si>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</si>
  <si>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</si>
  <si>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</si>
  <si>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</si>
  <si>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</si>
  <si>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</si>
  <si>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</si>
  <si>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</si>
  <si>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</si>
  <si>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</si>
  <si>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</si>
  <si>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</si>
  <si>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</si>
  <si>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</si>
  <si>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</si>
  <si>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</si>
  <si>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</si>
  <si>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</si>
  <si>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</si>
  <si>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</si>
  <si>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</si>
  <si>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</si>
  <si>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</si>
  <si>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</si>
  <si>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</si>
  <si>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</si>
  <si>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</si>
  <si>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</si>
  <si>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</si>
  <si>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</si>
  <si>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</si>
  <si>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</si>
  <si>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</si>
  <si>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</si>
  <si>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</si>
  <si>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</si>
  <si>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</si>
  <si>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</si>
  <si>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Kanalizace</t>
  </si>
  <si>
    <t>STA</t>
  </si>
  <si>
    <t>1</t>
  </si>
  <si>
    <t>{c3bbaab9-a8dc-4fc2-a799-feb2ff6d0a53}</t>
  </si>
  <si>
    <t>2</t>
  </si>
  <si>
    <t>/</t>
  </si>
  <si>
    <t>SO 01.1</t>
  </si>
  <si>
    <t>Rekonstrukce kanalizační stoky CHVc</t>
  </si>
  <si>
    <t>Soupis</t>
  </si>
  <si>
    <t>{bf09262f-03db-4674-b40c-de7fe5e15e51}</t>
  </si>
  <si>
    <t>SO 01.2</t>
  </si>
  <si>
    <t>Rekonstrukce kanalizačních přípojek</t>
  </si>
  <si>
    <t>{324277bf-1978-4e7a-acda-69f56eb6860a}</t>
  </si>
  <si>
    <t>SO 01.3</t>
  </si>
  <si>
    <t>Rekonstrukce uličních vpustí</t>
  </si>
  <si>
    <t>{7d227c1c-837f-4a77-8eec-f5afd0d4b8b2}</t>
  </si>
  <si>
    <t>SO 01.4</t>
  </si>
  <si>
    <t>Rušení stávající kanalizace</t>
  </si>
  <si>
    <t>{293f5594-d5f7-4002-aafb-cabdfa05e8ec}</t>
  </si>
  <si>
    <t>SO 02</t>
  </si>
  <si>
    <t>Veřejné osvětlení</t>
  </si>
  <si>
    <t>{ce76debd-5950-4913-bfdd-1a26940d558d}</t>
  </si>
  <si>
    <t>SO 03</t>
  </si>
  <si>
    <t>Komunikace</t>
  </si>
  <si>
    <t>{5d6f8fa6-abbd-4be6-8a75-00fa4b9ab6aa}</t>
  </si>
  <si>
    <t>VRN</t>
  </si>
  <si>
    <t>Vedlejší rozpočtové náklady</t>
  </si>
  <si>
    <t>{dcd9cb02-1e2b-4723-b69f-0bb84ecc0d47}</t>
  </si>
  <si>
    <t>Deska_šachty</t>
  </si>
  <si>
    <t>0,768</t>
  </si>
  <si>
    <t>Pažení</t>
  </si>
  <si>
    <t>302,45</t>
  </si>
  <si>
    <t>KRYCÍ LIST SOUPISU PRACÍ</t>
  </si>
  <si>
    <t>Výkopek_celkem</t>
  </si>
  <si>
    <t>132,114</t>
  </si>
  <si>
    <t>Lože</t>
  </si>
  <si>
    <t>11,393</t>
  </si>
  <si>
    <t>Obsyp</t>
  </si>
  <si>
    <t>66,176</t>
  </si>
  <si>
    <t>Zásyp</t>
  </si>
  <si>
    <t>55,455</t>
  </si>
  <si>
    <t>Objekt:</t>
  </si>
  <si>
    <t>SO 01 - Kanalizace</t>
  </si>
  <si>
    <t>Soupis:</t>
  </si>
  <si>
    <t>SO 01.1 - Rekonstrukce kanalizační stoky CHVc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</si>
  <si>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</si>
  <si>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</si>
  <si>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</si>
  <si>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</si>
  <si>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</si>
  <si>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</si>
  <si>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</si>
  <si>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</si>
  <si>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</si>
  <si>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</si>
  <si>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</si>
  <si>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</si>
  <si>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</si>
  <si>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</si>
  <si>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</si>
  <si>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</si>
  <si>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</si>
  <si>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</si>
  <si>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</si>
  <si>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</si>
  <si>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</si>
  <si>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</si>
  <si>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</si>
  <si>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</si>
  <si>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</si>
  <si>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</si>
  <si>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</si>
  <si>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</si>
  <si>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</si>
  <si>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</si>
  <si>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</si>
  <si>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2021 02</t>
  </si>
  <si>
    <t>4</t>
  </si>
  <si>
    <t>-1257338774</t>
  </si>
  <si>
    <t>PP</t>
  </si>
  <si>
    <t>Čerpání vody na dopravní výšku do 10 m s uvažovaným průměrným přítokem do 500 l/min</t>
  </si>
  <si>
    <t>Online PSC</t>
  </si>
  <si>
    <t>https://podminky.urs.cz/item/CS_URS_2021_02/115101201</t>
  </si>
  <si>
    <t>VV</t>
  </si>
  <si>
    <t>"DSP - D1.1.01_Technická zpráva, D1.1.02_Situace, D1.1.03_Podélný profil, D1.1.04_Vzor příčný řez,  D1.1.05_Kan šachta</t>
  </si>
  <si>
    <t>"převedení splašků - předpoklad 60 dní</t>
  </si>
  <si>
    <t>60*10</t>
  </si>
  <si>
    <t>115101301</t>
  </si>
  <si>
    <t>Pohotovost čerpací soupravy pro dopravní výšku do 10 m přítok do 500 l/min</t>
  </si>
  <si>
    <t>den</t>
  </si>
  <si>
    <t>1030809546</t>
  </si>
  <si>
    <t>Pohotovost záložní čerpací soupravy pro dopravní výšku do 10 m s uvažovaným průměrným přítokem do 500 l/min</t>
  </si>
  <si>
    <t>https://podminky.urs.cz/item/CS_URS_2021_02/115101301</t>
  </si>
  <si>
    <t>60</t>
  </si>
  <si>
    <t>3</t>
  </si>
  <si>
    <t>119001402</t>
  </si>
  <si>
    <t>Dočasné zajištění potrubí ocelového nebo litinového DN přes 200 do 500 mm</t>
  </si>
  <si>
    <t>m</t>
  </si>
  <si>
    <t>122810076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</si>
  <si>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přes 200 do 500 mm</t>
  </si>
  <si>
    <t>https://podminky.urs.cz/item/CS_URS_2021_02/119001402</t>
  </si>
  <si>
    <t>8*1,25 "voda</t>
  </si>
  <si>
    <t>119001405</t>
  </si>
  <si>
    <t>Dočasné zajištění potrubí z PE DN do 200 mm</t>
  </si>
  <si>
    <t>-1614987705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</si>
  <si>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</si>
  <si>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https://podminky.urs.cz/item/CS_URS_2021_02/119001405</t>
  </si>
  <si>
    <t>5*1,25 "plyn</t>
  </si>
  <si>
    <t>5</t>
  </si>
  <si>
    <t>119001421</t>
  </si>
  <si>
    <t>Dočasné zajištění kabelů a kabelových tratí ze 3 volně ložených kabelů</t>
  </si>
  <si>
    <t>1858292539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</si>
  <si>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</si>
  <si>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https://podminky.urs.cz/item/CS_URS_2021_02/119001421</t>
  </si>
  <si>
    <t>1*1,25 "el vedení</t>
  </si>
  <si>
    <t>6</t>
  </si>
  <si>
    <t>119003223</t>
  </si>
  <si>
    <t>Mobilní plotová zábrana s profilovaným plechem výšky přes 1,5 do 2,2 m pro zabezpečení výkopu zřízení</t>
  </si>
  <si>
    <t>-1120960026</t>
  </si>
  <si>
    <t>Pomocné konstrukce při zabezpečení výkopu svislé ocelové mobilní oplocení, výšky přes 1,5 do 2,2 m panely vyplněné profilovaným plechem zřízení</t>
  </si>
  <si>
    <t>https://podminky.urs.cz/item/CS_URS_2021_02/119003223</t>
  </si>
  <si>
    <t>2*85</t>
  </si>
  <si>
    <t>7</t>
  </si>
  <si>
    <t>119003224</t>
  </si>
  <si>
    <t>Mobilní plotová zábrana s profilovaným plechem výšky přes 1,5 do 2,2 m pro zabezpečení výkopu odstranění</t>
  </si>
  <si>
    <t>-1963867531</t>
  </si>
  <si>
    <t>Pomocné konstrukce při zabezpečení výkopu svislé ocelové mobilní oplocení, výšky přes 1,5 do 2,2 m panely vyplněné profilovaným plechem odstranění</t>
  </si>
  <si>
    <t>https://podminky.urs.cz/item/CS_URS_2021_02/119003224</t>
  </si>
  <si>
    <t>8</t>
  </si>
  <si>
    <t>119004111</t>
  </si>
  <si>
    <t>Bezpečný vstup nebo výstup z výkopu pomocí žebříku zřízení</t>
  </si>
  <si>
    <t>-2106711100</t>
  </si>
  <si>
    <t>Pomocné konstrukce při zabezpečení výkopu bezpečný vstup nebo výstup žebříkem zřízení</t>
  </si>
  <si>
    <t>https://podminky.urs.cz/item/CS_URS_2021_02/119004111</t>
  </si>
  <si>
    <t>2*2,5</t>
  </si>
  <si>
    <t>9</t>
  </si>
  <si>
    <t>119004112</t>
  </si>
  <si>
    <t>Bezpečný vstup nebo výstup z výkopu pomocí žebříku odstranění</t>
  </si>
  <si>
    <t>1955872489</t>
  </si>
  <si>
    <t>Pomocné konstrukce při zabezpečení výkopu bezpečný vstup nebo výstup žebříkem odstranění</t>
  </si>
  <si>
    <t>https://podminky.urs.cz/item/CS_URS_2021_02/119004112</t>
  </si>
  <si>
    <t>10</t>
  </si>
  <si>
    <t>132254203</t>
  </si>
  <si>
    <t>Hloubení zapažených rýh š do 2000 mm v hornině třídy těžitelnosti I skupiny 3 objem do 100 m3</t>
  </si>
  <si>
    <t>m3</t>
  </si>
  <si>
    <t>268674896</t>
  </si>
  <si>
    <t>Hloubení zapažených rýh šířky přes 800 do 2 000 mm strojně s urovnáním dna do předepsaného profilu a spádu v hornině třídy těžitelnosti I skupiny 3 přes 50 do 100 m3</t>
  </si>
  <si>
    <t>https://podminky.urs.cz/item/CS_URS_2021_02/132254203</t>
  </si>
  <si>
    <t>(1,81-0,42)*1,25*47,5 "Š286B - Š292</t>
  </si>
  <si>
    <t>(1,74-0,42)*1,25*37,5 "Š292 - Š293</t>
  </si>
  <si>
    <t>Mezisoučet</t>
  </si>
  <si>
    <t>(1,6-1,25)*1,6*(1,85-0,42) "rozšíření Š286B</t>
  </si>
  <si>
    <t>(1,6-1,25)*1,6*(1,77-0,42) "rozšíření Š292</t>
  </si>
  <si>
    <t>(1,6-1,25)*1,6*(1,7-0,42) "rozšíření Š293</t>
  </si>
  <si>
    <t>(1,6*1,6*0,35)*3 "prohloubení šachet</t>
  </si>
  <si>
    <t>"odpočet stávajících konstrukcí</t>
  </si>
  <si>
    <t>-(1,24*1,24*3,14)/4*(1,85-0,42) "Š286B</t>
  </si>
  <si>
    <t>-(1,24*1,24*3,14)/4*(1,77-0,42) "Š292</t>
  </si>
  <si>
    <t>-(1,24*1,24*3,14)/4*(1,7-0,42) "Š293</t>
  </si>
  <si>
    <t>-(1,24*1,24*3,14)/4*(1,81-0,42) "rušená šachta</t>
  </si>
  <si>
    <t>-(0,4*0,4*3,14)/4*85 "stávající stoka DN400</t>
  </si>
  <si>
    <t>Součet</t>
  </si>
  <si>
    <t>"předpokládaný rozsah tříd těžitelnosti horniny: 3-40%, 4-50%, 5-10%</t>
  </si>
  <si>
    <t>132,114*0,4 'Přepočtené koeficientem množství</t>
  </si>
  <si>
    <t>11</t>
  </si>
  <si>
    <t>132354203</t>
  </si>
  <si>
    <t>Hloubení zapažených rýh š do 2000 mm v hornině třídy těžitelnosti II skupiny 4 objem do 100 m3</t>
  </si>
  <si>
    <t>-1787620816</t>
  </si>
  <si>
    <t>Hloubení zapažených rýh šířky přes 800 do 2 000 mm strojně s urovnáním dna do předepsaného profilu a spádu v hornině třídy těžitelnosti II skupiny 4 přes 50 do 100 m3</t>
  </si>
  <si>
    <t>https://podminky.urs.cz/item/CS_URS_2021_02/132354203</t>
  </si>
  <si>
    <t>132,114*0,5 'Přepočtené koeficientem množství</t>
  </si>
  <si>
    <t>12</t>
  </si>
  <si>
    <t>132454202</t>
  </si>
  <si>
    <t>Hloubení zapažených rýh š do 2000 mm v hornině třídy těžitelnosti II skupiny 5 objem do 50 m3</t>
  </si>
  <si>
    <t>1639617147</t>
  </si>
  <si>
    <t>Hloubení zapažených rýh šířky přes 800 do 2 000 mm strojně s urovnáním dna do předepsaného profilu a spádu v hornině třídy těžitelnosti II skupiny 5 přes 20 do 50 m3</t>
  </si>
  <si>
    <t>https://podminky.urs.cz/item/CS_URS_2021_02/132454202</t>
  </si>
  <si>
    <t>132,114*0,1 'Přepočtené koeficientem množství</t>
  </si>
  <si>
    <t>13</t>
  </si>
  <si>
    <t>139001101</t>
  </si>
  <si>
    <t>Příplatek za ztížení vykopávky v blízkosti podzemního vedení</t>
  </si>
  <si>
    <t>-1286016389</t>
  </si>
  <si>
    <t>Příplatek k cenám hloubených vykopávek za ztížení vykopávky v blízkosti podzemního vedení nebo výbušnin pro jakoukoliv třídu horniny</t>
  </si>
  <si>
    <t>https://podminky.urs.cz/item/CS_URS_2021_02/139001101</t>
  </si>
  <si>
    <t>8*1,25*1*1,5 "voda</t>
  </si>
  <si>
    <t>1*1,25*1*1,5 "el vedení</t>
  </si>
  <si>
    <t>5*1,25*1*1,5 "plyn</t>
  </si>
  <si>
    <t>14</t>
  </si>
  <si>
    <t>151101101</t>
  </si>
  <si>
    <t>Zřízení příložného pažení a rozepření stěn rýh hl do 2 m</t>
  </si>
  <si>
    <t>m2</t>
  </si>
  <si>
    <t>1071184761</t>
  </si>
  <si>
    <t>Zřízení pažení a rozepření stěn rýh pro podzemní vedení příložné pro jakoukoliv mezerovitost, hloubky do 2 m</t>
  </si>
  <si>
    <t>https://podminky.urs.cz/item/CS_URS_2021_02/151101101</t>
  </si>
  <si>
    <t>2*1,81*47,5 "Š286B - Š292</t>
  </si>
  <si>
    <t>2*1,74*37,5 "Š292 - Š293</t>
  </si>
  <si>
    <t>151101111</t>
  </si>
  <si>
    <t>Odstranění příložného pažení a rozepření stěn rýh hl do 2 m</t>
  </si>
  <si>
    <t>-1557776594</t>
  </si>
  <si>
    <t>Odstranění pažení a rozepření stěn rýh pro podzemní vedení s uložením materiálu na vzdálenost do 3 m od kraje výkopu příložné, hloubky do 2 m</t>
  </si>
  <si>
    <t>https://podminky.urs.cz/item/CS_URS_2021_02/151101111</t>
  </si>
  <si>
    <t>16</t>
  </si>
  <si>
    <t>162251102r</t>
  </si>
  <si>
    <t>Vodorovné přemístění výkopku/sypaniny z horniny třídy těžitelnosti I skupiny 1 až 3 z meziskládky</t>
  </si>
  <si>
    <t>2068283028</t>
  </si>
  <si>
    <t>Vodorovné přemístění výkopku nebo sypaniny po suchu na obvyklém dopravním prostředku, bez naložení výkopku, avšak se složením bez rozhrnutí z horniny třídy těžitelnosti I skupiny 1 až 3 z meziskládky</t>
  </si>
  <si>
    <t>Lože+Obsyp+Zásyp "meziskládka</t>
  </si>
  <si>
    <t>17</t>
  </si>
  <si>
    <t>162751117r</t>
  </si>
  <si>
    <t>Vodorovné přemístění výkopku/sypaniny z horniny třídy těžitelnosti I skupiny 1 až 3 na skládku</t>
  </si>
  <si>
    <t>-1757342664</t>
  </si>
  <si>
    <t>Vodorovné přemístění výkopku nebo sypaniny po suchu na obvyklém dopravním prostředku, bez naložení výkopku, avšak se složením bez rozhrnutí z horniny třídy těžitelnosti I skupiny 1 až 3 na skládku</t>
  </si>
  <si>
    <t>18</t>
  </si>
  <si>
    <t>162751137r</t>
  </si>
  <si>
    <t>Vodorovné přemístění výkopku/sypaniny z horniny třídy těžitelnosti II skupiny 4 a 5 na skládku</t>
  </si>
  <si>
    <t>-126446908</t>
  </si>
  <si>
    <t>Vodorovné přemístění výkopku nebo sypaniny po suchu na obvyklém dopravním prostředku, bez naložení výkopku, avšak se složením bez rozhrnutí z horniny třídy těžitelnosti II skupiny 4 a 5 na skládku</t>
  </si>
  <si>
    <t>132,114*0,6 'Přepočtené koeficientem množství</t>
  </si>
  <si>
    <t>19</t>
  </si>
  <si>
    <t>167151101</t>
  </si>
  <si>
    <t>Nakládání výkopku z hornin třídy těžitelnosti I skupiny 1 až 3 do 100 m3</t>
  </si>
  <si>
    <t>-1955393509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</si>
  <si>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</si>
  <si>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</si>
  <si>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20</t>
  </si>
  <si>
    <t>171201231</t>
  </si>
  <si>
    <t>Poplatek za uložení zeminy a kamení na recyklační skládce (skládkovné) kód odpadu 17 05 04</t>
  </si>
  <si>
    <t>t</t>
  </si>
  <si>
    <t>1254607372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</si>
  <si>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</si>
  <si>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</si>
  <si>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132,114*1,8 'Přepočtené koeficientem množství</t>
  </si>
  <si>
    <t>171251201</t>
  </si>
  <si>
    <t>Uložení sypaniny na skládky nebo meziskládky</t>
  </si>
  <si>
    <t>-1671492369</t>
  </si>
  <si>
    <t>Uložení sypaniny na skládky nebo meziskládky bez hutnění s upravením uložené sypaniny do předepsaného tvaru</t>
  </si>
  <si>
    <t>https://podminky.urs.cz/item/CS_URS_2021_02/171251201</t>
  </si>
  <si>
    <t>Lože+Obsyp+Zásyp "meziskládka dovezený materiál</t>
  </si>
  <si>
    <t>22</t>
  </si>
  <si>
    <t>174151101</t>
  </si>
  <si>
    <t>Zásyp jam, šachet rýh nebo kolem objektů sypaninou se zhutněním</t>
  </si>
  <si>
    <t>920851950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</si>
  <si>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</si>
  <si>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</si>
  <si>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Výkopek_celkem-Lože-Obsyp-Deska_šachty+(1,24*1,24*3,14)/4*(1,81-0,42) "rušená šachta</t>
  </si>
  <si>
    <t>23</t>
  </si>
  <si>
    <t>M</t>
  </si>
  <si>
    <t>58344197</t>
  </si>
  <si>
    <t>štěrkodrť frakce 0/63</t>
  </si>
  <si>
    <t>-1407699055</t>
  </si>
  <si>
    <t>https://podminky.urs.cz/item/CS_URS_2021_02/58344197</t>
  </si>
  <si>
    <t>55,455*2 'Přepočtené koeficientem množství</t>
  </si>
  <si>
    <t>24</t>
  </si>
  <si>
    <t>175151101</t>
  </si>
  <si>
    <t>Obsypání potrubí strojně sypaninou bez prohození, uloženou do 3 m</t>
  </si>
  <si>
    <t>1745987272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</si>
  <si>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</si>
  <si>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</si>
  <si>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85*1,25*(0,45+0,3)-(0,45*0,45*3,14)/4*85</t>
  </si>
  <si>
    <t>25</t>
  </si>
  <si>
    <t>58337344</t>
  </si>
  <si>
    <t>štěrkopísek frakce 0/32</t>
  </si>
  <si>
    <t>1514213596</t>
  </si>
  <si>
    <t>https://podminky.urs.cz/item/CS_URS_2021_02/58337344</t>
  </si>
  <si>
    <t>66,176*2 'Přepočtené koeficientem množství</t>
  </si>
  <si>
    <t>26</t>
  </si>
  <si>
    <t>181951114</t>
  </si>
  <si>
    <t>Úprava pláně v hornině třídy těžitelnosti II skupiny 4 a 5 se zhutněním strojně</t>
  </si>
  <si>
    <t>884626814</t>
  </si>
  <si>
    <t>Úprava pláně vyrovnáním výškových rozdílů strojně v hornině třídy těžitelnosti II, skupiny 4 a 5 se zhutněním</t>
  </si>
  <si>
    <t>https://podminky.urs.cz/item/CS_URS_2021_02/181951114</t>
  </si>
  <si>
    <t>85*1,25</t>
  </si>
  <si>
    <t>Svislé a kompletní konstrukce</t>
  </si>
  <si>
    <t>27</t>
  </si>
  <si>
    <t>359901111</t>
  </si>
  <si>
    <t>Vyčištění stok</t>
  </si>
  <si>
    <t>223014134</t>
  </si>
  <si>
    <t>Vyčištění stok jakékoliv výšky</t>
  </si>
  <si>
    <t>https://podminky.urs.cz/item/CS_URS_2021_02/359901111</t>
  </si>
  <si>
    <t>28</t>
  </si>
  <si>
    <t>359901211</t>
  </si>
  <si>
    <t>Monitoring stoky jakékoli výšky na nové kanalizaci</t>
  </si>
  <si>
    <t>503498846</t>
  </si>
  <si>
    <t>Monitoring stok (kamerový systém) jakékoli výšky nová kanalizace</t>
  </si>
  <si>
    <t>https://podminky.urs.cz/item/CS_URS_2021_02/359901211</t>
  </si>
  <si>
    <t>85+7,5</t>
  </si>
  <si>
    <t>29</t>
  </si>
  <si>
    <t>359901212</t>
  </si>
  <si>
    <t>Monitoring stoky jakékoli výšky na stávající kanalizaci</t>
  </si>
  <si>
    <t>-395152192</t>
  </si>
  <si>
    <t>Monitoring stok (kamerový systém) jakékoli výšky stávající kanalizace</t>
  </si>
  <si>
    <t>https://podminky.urs.cz/item/CS_URS_2021_02/359901212</t>
  </si>
  <si>
    <t>Vodorovné konstrukce</t>
  </si>
  <si>
    <t>30</t>
  </si>
  <si>
    <t>451573111</t>
  </si>
  <si>
    <t>Lože pod potrubí otevřený výkop ze štěrkopísku</t>
  </si>
  <si>
    <t>443725883</t>
  </si>
  <si>
    <t>Lože pod potrubí, stoky a drobné objekty v otevřeném výkopu z písku a štěrkopísku do 63 mm</t>
  </si>
  <si>
    <t>https://podminky.urs.cz/item/CS_URS_2021_02/451573111</t>
  </si>
  <si>
    <t>Lože_potrubí</t>
  </si>
  <si>
    <t>85*1,25*0,1 "lože pod potrubí</t>
  </si>
  <si>
    <t>Lože_šachty</t>
  </si>
  <si>
    <t>(1,6*1,6*0,1 )*3 "lože pod šachty</t>
  </si>
  <si>
    <t>31</t>
  </si>
  <si>
    <t>452112112</t>
  </si>
  <si>
    <t>Osazení betonových prstenců nebo rámů v do 100 mm</t>
  </si>
  <si>
    <t>kus</t>
  </si>
  <si>
    <t>1909225700</t>
  </si>
  <si>
    <t>Osazení betonových dílců prstenců nebo rámů pod poklopy a mříže, výšky do 100 mm</t>
  </si>
  <si>
    <t>https://podminky.urs.cz/item/CS_URS_2021_02/452112112</t>
  </si>
  <si>
    <t>32</t>
  </si>
  <si>
    <t>59224185</t>
  </si>
  <si>
    <t>prstenec šachtový vyrovnávací betonový 625x120x60mm</t>
  </si>
  <si>
    <t>-1420611713</t>
  </si>
  <si>
    <t>https://podminky.urs.cz/item/CS_URS_2021_02/59224185</t>
  </si>
  <si>
    <t>"DSP - D1.1.05_Kan šachta</t>
  </si>
  <si>
    <t>33</t>
  </si>
  <si>
    <t>59224187</t>
  </si>
  <si>
    <t>prstenec šachtový vyrovnávací betonový 625x120x100mm</t>
  </si>
  <si>
    <t>2082844765</t>
  </si>
  <si>
    <t>https://podminky.urs.cz/item/CS_URS_2021_02/59224187</t>
  </si>
  <si>
    <t>34</t>
  </si>
  <si>
    <t>452311131</t>
  </si>
  <si>
    <t>Podkladní desky z betonu prostého tř. C 12/15 otevřený výkop</t>
  </si>
  <si>
    <t>1001454884</t>
  </si>
  <si>
    <t>Podkladní a zajišťovací konstrukce z betonu prostého v otevřeném výkopu desky pod potrubí, stoky a drobné objekty z betonu tř. C 12/15</t>
  </si>
  <si>
    <t>https://podminky.urs.cz/item/CS_URS_2021_02/452311131</t>
  </si>
  <si>
    <t>(1,6*1,6*0,1 )*3 "deska pod šachty</t>
  </si>
  <si>
    <t>Trubní vedení</t>
  </si>
  <si>
    <t>35</t>
  </si>
  <si>
    <t>871390420</t>
  </si>
  <si>
    <t>Montáž kanalizačního potrubí korugovaného SN 12 z polypropylenu DN 400</t>
  </si>
  <si>
    <t>-1787185265</t>
  </si>
  <si>
    <t>Montáž kanalizačního potrubí z plastů z polypropylenu PP korugovaného nebo žebrovaného SN 12 DN 400</t>
  </si>
  <si>
    <t>https://podminky.urs.cz/item/CS_URS_2021_02/871390420</t>
  </si>
  <si>
    <t>36</t>
  </si>
  <si>
    <t>28614141</t>
  </si>
  <si>
    <t>trubka kanalizační žebrovaná PP DN 400x6000mm</t>
  </si>
  <si>
    <t>-969759740</t>
  </si>
  <si>
    <t>https://podminky.urs.cz/item/CS_URS_2021_02/28614141</t>
  </si>
  <si>
    <t>85</t>
  </si>
  <si>
    <t>85*1,015 'Přepočtené koeficientem množství</t>
  </si>
  <si>
    <t>37</t>
  </si>
  <si>
    <t>877390420</t>
  </si>
  <si>
    <t>Montáž odboček na kanalizačním potrubí z PP trub korugovaných DN 400</t>
  </si>
  <si>
    <t>-1015791917</t>
  </si>
  <si>
    <t>Montáž tvarovek na kanalizačním plastovém potrubí z polypropylenu PP korugovaného nebo žebrovaného odboček DN 400</t>
  </si>
  <si>
    <t>https://podminky.urs.cz/item/CS_URS_2021_02/877390420</t>
  </si>
  <si>
    <t>38</t>
  </si>
  <si>
    <t>28617363</t>
  </si>
  <si>
    <t>odbočka kanalizace PP korugované pro KG 45° DN 400/160</t>
  </si>
  <si>
    <t>1870554279</t>
  </si>
  <si>
    <t>https://podminky.urs.cz/item/CS_URS_2021_02/28617363</t>
  </si>
  <si>
    <t>12+3 "přípojky + ul vpusti</t>
  </si>
  <si>
    <t>15*1,015 'Přepočtené koeficientem množství</t>
  </si>
  <si>
    <t>39</t>
  </si>
  <si>
    <t>892392121</t>
  </si>
  <si>
    <t>Tlaková zkouška vzduchem potrubí DN 400 těsnícím vakem ucpávkovým</t>
  </si>
  <si>
    <t>úsek</t>
  </si>
  <si>
    <t>1097751986</t>
  </si>
  <si>
    <t>Tlakové zkoušky vzduchem těsnícími vaky ucpávkovými DN 400</t>
  </si>
  <si>
    <t>https://podminky.urs.cz/item/CS_URS_2021_02/892392121</t>
  </si>
  <si>
    <t>3 "úseky mezi šachtami</t>
  </si>
  <si>
    <t>40</t>
  </si>
  <si>
    <t>894411311</t>
  </si>
  <si>
    <t>Osazení betonových nebo železobetonových dílců pro šachty skruží rovných</t>
  </si>
  <si>
    <t>1958111498</t>
  </si>
  <si>
    <t>https://podminky.urs.cz/item/CS_URS_2021_02/894411311</t>
  </si>
  <si>
    <t>41</t>
  </si>
  <si>
    <t>59224160</t>
  </si>
  <si>
    <t>skruž kanalizační s ocelovými stupadly 100x25x12cm</t>
  </si>
  <si>
    <t>-1608185772</t>
  </si>
  <si>
    <t>https://podminky.urs.cz/item/CS_URS_2021_02/59224160</t>
  </si>
  <si>
    <t>42</t>
  </si>
  <si>
    <t>894412411</t>
  </si>
  <si>
    <t>Osazení betonových nebo železobetonových dílců pro šachty skruží přechodových</t>
  </si>
  <si>
    <t>-710317895</t>
  </si>
  <si>
    <t>https://podminky.urs.cz/item/CS_URS_2021_02/894412411</t>
  </si>
  <si>
    <t>43</t>
  </si>
  <si>
    <t>59224168</t>
  </si>
  <si>
    <t>skruž betonová přechodová 62,5/100x60x12cm, stupadla poplastovaná kapsová</t>
  </si>
  <si>
    <t>256780351</t>
  </si>
  <si>
    <t>https://podminky.urs.cz/item/CS_URS_2021_02/59224168</t>
  </si>
  <si>
    <t>44</t>
  </si>
  <si>
    <t>894414111</t>
  </si>
  <si>
    <t>Osazení betonových nebo železobetonových dílců pro šachty skruží základových (dno)</t>
  </si>
  <si>
    <t>2070835228</t>
  </si>
  <si>
    <t>https://podminky.urs.cz/item/CS_URS_2021_02/894414111</t>
  </si>
  <si>
    <t>45</t>
  </si>
  <si>
    <t>59224338</t>
  </si>
  <si>
    <t>dno betonové šachty kanalizační přímé 100x80x50cm</t>
  </si>
  <si>
    <t>-1193962192</t>
  </si>
  <si>
    <t>https://podminky.urs.cz/item/CS_URS_2021_02/59224338</t>
  </si>
  <si>
    <t>46</t>
  </si>
  <si>
    <t>898161214</t>
  </si>
  <si>
    <t>Sanace kanalizačního potrubí vložkování textilním rukávcem DN 400 tl 8 mm</t>
  </si>
  <si>
    <t>1199175192</t>
  </si>
  <si>
    <t>Vložkování kanalizačního potrubí litinového, ocelového nebo betonového textilním rukávcem sanační tloušťky 8 mm DN 400</t>
  </si>
  <si>
    <t>https://podminky.urs.cz/item/CS_URS_2021_02/898161214</t>
  </si>
  <si>
    <t>47</t>
  </si>
  <si>
    <t>899104112</t>
  </si>
  <si>
    <t>Osazení poklopů litinových nebo ocelových včetně rámů pro třídu zatížení D400, E600</t>
  </si>
  <si>
    <t>721293260</t>
  </si>
  <si>
    <t>Osazení poklopů litinových a ocelových včetně rámů pro třídu zatížení D400, E600</t>
  </si>
  <si>
    <t>https://podminky.urs.cz/item/CS_URS_2021_02/899104112</t>
  </si>
  <si>
    <t>48</t>
  </si>
  <si>
    <t>28661935</t>
  </si>
  <si>
    <t>poklop šachtový litinový  DN 600 pro třídu zatížení D400</t>
  </si>
  <si>
    <t>-215895190</t>
  </si>
  <si>
    <t>https://podminky.urs.cz/item/CS_URS_2021_02/28661935</t>
  </si>
  <si>
    <t>49</t>
  </si>
  <si>
    <t>89910430R</t>
  </si>
  <si>
    <t>Přepojení stávajících kan přípojek do nově budované stoky</t>
  </si>
  <si>
    <t>-368602944</t>
  </si>
  <si>
    <t>Přepojení stávajících kan přípojek do nově budované stoky.
Přepojení bude provedeno v rýze nově budované stoky.</t>
  </si>
  <si>
    <t xml:space="preserve">"DVZ - D1_Technicka_zprava, C3_Situace_kanalizace, D1.1_Podelny_profil_kanalizace, D1.2_Pricne_rezy_kanalizace, </t>
  </si>
  <si>
    <t>13+3 "přípojky + ul vpusti</t>
  </si>
  <si>
    <t>50</t>
  </si>
  <si>
    <t>89910520R</t>
  </si>
  <si>
    <t>Napojení nového potrubí do stávající šachty, úprava kynety a výstupu, utěsnění potrubí, včetně všech nutných činností k funkčnímu napojení</t>
  </si>
  <si>
    <t>1192658321</t>
  </si>
  <si>
    <t>51</t>
  </si>
  <si>
    <t>899722113</t>
  </si>
  <si>
    <t>Krytí potrubí z plastů výstražnou fólií z PVC 34cm</t>
  </si>
  <si>
    <t>1226589502</t>
  </si>
  <si>
    <t>Krytí potrubí z plastů výstražnou fólií z PVC šířky 34 cm</t>
  </si>
  <si>
    <t>https://podminky.urs.cz/item/CS_URS_2021_02/899722113</t>
  </si>
  <si>
    <t>998</t>
  </si>
  <si>
    <t>Přesun hmot</t>
  </si>
  <si>
    <t>52</t>
  </si>
  <si>
    <t>998276101</t>
  </si>
  <si>
    <t>Přesun hmot pro trubní vedení z trub z plastických hmot otevřený výkop</t>
  </si>
  <si>
    <t>762859140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</si>
  <si>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</si>
  <si>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</si>
  <si>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53</t>
  </si>
  <si>
    <t>998276126</t>
  </si>
  <si>
    <t>Příplatek k přesunu hmot pro trubní vedení z trub z plastických hmot za zvětšený přesun přes 1000 do 2000 m</t>
  </si>
  <si>
    <t>-598628083</t>
  </si>
  <si>
    <t>Přesun hmot pro trubní vedení hloubené z trub z plastických hmot nebo sklolaminátových Příplatek k cenám za zvětšený přesun přes vymezenou největší dopravní vzdálenost přes 1000 do 2000 m</t>
  </si>
  <si>
    <t>https://podminky.urs.cz/item/CS_URS_2021_02/998276126</t>
  </si>
  <si>
    <t>118,494</t>
  </si>
  <si>
    <t>9,172</t>
  </si>
  <si>
    <t>32,654</t>
  </si>
  <si>
    <t>72,073</t>
  </si>
  <si>
    <t>SO 01.2 - Rekonstrukce kanalizačních přípojek</t>
  </si>
  <si>
    <t>"DSP - D1.1.01_Technická zpráva, D1.1.02_Situace, D1.1.03_Podélný profil, D1.1.04_Vzor příčný řez,  D1.1.06_Kan přípojka</t>
  </si>
  <si>
    <t>"převedení splašků - předpoklad 12 dní</t>
  </si>
  <si>
    <t>12*10</t>
  </si>
  <si>
    <t>5*1"voda</t>
  </si>
  <si>
    <t>5*1 "plyn</t>
  </si>
  <si>
    <t>13*1 "el vedení</t>
  </si>
  <si>
    <t>119002121</t>
  </si>
  <si>
    <t>Přechodová lávka délky do 2 m včetně zábradlí pro zabezpečení výkopu zřízení</t>
  </si>
  <si>
    <t>-1775626735</t>
  </si>
  <si>
    <t>Pomocné konstrukce při zabezpečení výkopu vodorovné pochozí přechodová lávka délky do 2 m včetně zábradlí zřízení</t>
  </si>
  <si>
    <t>https://podminky.urs.cz/item/CS_URS_2021_02/119002121</t>
  </si>
  <si>
    <t>119002122</t>
  </si>
  <si>
    <t>Přechodová lávka délky do 2 m včetně zábradlí pro zabezpečení výkopu odstranění</t>
  </si>
  <si>
    <t>765753685</t>
  </si>
  <si>
    <t>Pomocné konstrukce při zabezpečení výkopu vodorovné pochozí přechodová lávka délky do 2 m včetně zábradlí odstranění</t>
  </si>
  <si>
    <t>https://podminky.urs.cz/item/CS_URS_2021_02/119002122</t>
  </si>
  <si>
    <t>2*73</t>
  </si>
  <si>
    <t>2,5</t>
  </si>
  <si>
    <t>(1,8-0,42)*1*(5*7,5+4,2+4,7)/2 "přípojky komunikace</t>
  </si>
  <si>
    <t>(1,8-0,24)*1*(4*7,5)/2 "přípojky vjezd</t>
  </si>
  <si>
    <t>(1,8-0,24)*1*(4,6+2*4,7+3*4,2) "přípojky vjezd</t>
  </si>
  <si>
    <t>(1,8-0,22)*1*(4,2+4,7+7,5)/2 "přípojky chodník</t>
  </si>
  <si>
    <t>(1,2-1)*1,2*(1,8-0,24)*10 "rozšíření šachet vjezd</t>
  </si>
  <si>
    <t>(1,2-1)*1,2*(1,8-0,22)*3 "rozšíření šachet chodník</t>
  </si>
  <si>
    <t>(1,2*1,2*0,2)*13 "prohloubení šachet</t>
  </si>
  <si>
    <t>"předpokládaný rozsah tříd těžitelnosti horniny: 3-50%, 4-50%</t>
  </si>
  <si>
    <t>118,494*0,5 'Přepočtené koeficientem množství</t>
  </si>
  <si>
    <t>-605291479</t>
  </si>
  <si>
    <t>5*1*1*1,5 "voda</t>
  </si>
  <si>
    <t>13*1*1*1,5 "el vedení</t>
  </si>
  <si>
    <t>5*1*1*1,5 "plyn</t>
  </si>
  <si>
    <t>2*1,8*73</t>
  </si>
  <si>
    <t>162751137r1</t>
  </si>
  <si>
    <t>1511839119</t>
  </si>
  <si>
    <t>118,494*1,8 'Přepočtené koeficientem množství</t>
  </si>
  <si>
    <t>Výkopek_celkem-Lože-Obsyp-(0,4*0,4*3,14)/4*1,8*13-(0,17*0,17*3,14)/4*73 "odpočet šachet a potrubí</t>
  </si>
  <si>
    <t>72,073*2 'Přepočtené koeficientem množství</t>
  </si>
  <si>
    <t>73*1*(0,17+0,3)-(0,17*0,17*3,14)/4*73</t>
  </si>
  <si>
    <t>32,654*2 'Přepočtené koeficientem množství</t>
  </si>
  <si>
    <t>181951112</t>
  </si>
  <si>
    <t>Úprava pláně v hornině třídy těžitelnosti I skupiny 1 až 3 se zhutněním strojně</t>
  </si>
  <si>
    <t>Úprava pláně vyrovnáním výškových rozdílů strojně v hornině třídy těžitelnosti I, skupiny 1 až 3 se zhutněním</t>
  </si>
  <si>
    <t>https://podminky.urs.cz/item/CS_URS_2021_02/181951112</t>
  </si>
  <si>
    <t>73*1</t>
  </si>
  <si>
    <t>73</t>
  </si>
  <si>
    <t>73*1*0,1 "lože pod potrubí</t>
  </si>
  <si>
    <t>(1,2*1,2*0,1 )*13 "lože pod šachty</t>
  </si>
  <si>
    <t>871350420</t>
  </si>
  <si>
    <t>Montáž kanalizačního potrubí korugovaného SN 12 z polypropylenu DN 200</t>
  </si>
  <si>
    <t>Montáž kanalizačního potrubí z plastů z polypropylenu PP korugovaného nebo žebrovaného SN 12 DN 200</t>
  </si>
  <si>
    <t>https://podminky.urs.cz/item/CS_URS_2021_02/871350420</t>
  </si>
  <si>
    <t>28614095</t>
  </si>
  <si>
    <t>trubka kanalizační žebrovaná PP DN 150x3000mm</t>
  </si>
  <si>
    <t>https://podminky.urs.cz/item/CS_URS_2021_02/28614095</t>
  </si>
  <si>
    <t>73*1,015 'Přepočtené koeficientem množství</t>
  </si>
  <si>
    <t>877310410</t>
  </si>
  <si>
    <t>Montáž kolen na kanalizačním potrubí z PP trub korugovaných DN 150</t>
  </si>
  <si>
    <t>Montáž tvarovek na kanalizačním plastovém potrubí z polypropylenu PP korugovaného nebo žebrovaného kolen DN 150</t>
  </si>
  <si>
    <t>https://podminky.urs.cz/item/CS_URS_2021_02/877310410</t>
  </si>
  <si>
    <t>28614758</t>
  </si>
  <si>
    <t>koleno kanalizační žebrované PP 45° 160mm</t>
  </si>
  <si>
    <t>https://podminky.urs.cz/item/CS_URS_2021_02/28614758</t>
  </si>
  <si>
    <t>13*2</t>
  </si>
  <si>
    <t>26*1,015 'Přepočtené koeficientem množství</t>
  </si>
  <si>
    <t>892312121</t>
  </si>
  <si>
    <t>Tlaková zkouška vzduchem potrubí DN 150 těsnícím vakem ucpávkovým</t>
  </si>
  <si>
    <t>Tlakové zkoušky vzduchem těsnícími vaky ucpávkovými DN 150</t>
  </si>
  <si>
    <t>https://podminky.urs.cz/item/CS_URS_2021_02/892312121</t>
  </si>
  <si>
    <t>894812001</t>
  </si>
  <si>
    <t>Revizní a čistící šachta z PP šachtové dno DN 400/150 přímý tok</t>
  </si>
  <si>
    <t>1963055317</t>
  </si>
  <si>
    <t>Revizní a čistící šachta z polypropylenu PP pro hladké trouby DN 400 šachtové dno (DN šachty / DN trubního vedení) DN 400/150 přímý tok</t>
  </si>
  <si>
    <t>https://podminky.urs.cz/item/CS_URS_2021_02/894812001</t>
  </si>
  <si>
    <t>894812003</t>
  </si>
  <si>
    <t>Revizní a čistící šachta z PP šachtové dno DN 400/150 pravý a levý přítok</t>
  </si>
  <si>
    <t>1665137417</t>
  </si>
  <si>
    <t>Revizní a čistící šachta z polypropylenu PP pro hladké trouby DN 400 šachtové dno (DN šachty / DN trubního vedení) DN 400/150 pravý a levý přítok</t>
  </si>
  <si>
    <t>https://podminky.urs.cz/item/CS_URS_2021_02/894812003</t>
  </si>
  <si>
    <t>894812033</t>
  </si>
  <si>
    <t>Revizní a čistící šachta z PP DN 400 šachtová roura korugovaná bez hrdla světlé hloubky 2000 mm</t>
  </si>
  <si>
    <t>-1329643190</t>
  </si>
  <si>
    <t>Revizní a čistící šachta z polypropylenu PP pro hladké trouby DN 400 roura šachtová korugovaná bez hrdla, světlé hloubky 2000 mm</t>
  </si>
  <si>
    <t>https://podminky.urs.cz/item/CS_URS_2021_02/894812033</t>
  </si>
  <si>
    <t>894812041</t>
  </si>
  <si>
    <t>Příplatek k rourám revizní a čistící šachty z PP DN 400 za uříznutí šachtové roury</t>
  </si>
  <si>
    <t>-2132598943</t>
  </si>
  <si>
    <t>Revizní a čistící šachta z polypropylenu PP pro hladké trouby DN 400 roura šachtová korugovaná Příplatek k cenám 2031 - 2035 za uříznutí šachtové roury</t>
  </si>
  <si>
    <t>https://podminky.urs.cz/item/CS_URS_2021_02/894812041</t>
  </si>
  <si>
    <t>894812063</t>
  </si>
  <si>
    <t>Revizní a čistící šachta z PP DN 400 poklop litinový plný do teleskopické trubky pro třídu zatížení D400</t>
  </si>
  <si>
    <t>-980754428</t>
  </si>
  <si>
    <t>Revizní a čistící šachta z polypropylenu PP pro hladké trouby DN 400 poklop litinový (pro třídu zatížení) plný do teleskopické trubky (D400)</t>
  </si>
  <si>
    <t>https://podminky.urs.cz/item/CS_URS_2021_02/894812063</t>
  </si>
  <si>
    <t>89910430R1</t>
  </si>
  <si>
    <t>Přepojení stávajících kan přípojek v průběhu výstavby</t>
  </si>
  <si>
    <t>13,11</t>
  </si>
  <si>
    <t>0,95</t>
  </si>
  <si>
    <t>4,249</t>
  </si>
  <si>
    <t>7,695</t>
  </si>
  <si>
    <t>SO 01.3 - Rekonstrukce uličních vpustí</t>
  </si>
  <si>
    <t>"DSP - D1.1.01_Technická zpráva, D1.1.02_Situace, D1.1.03_Podélný profil, D1.1.04_Vzor příčný řez,  D1.1.07_Ul vpusť</t>
  </si>
  <si>
    <t>2*1"voda</t>
  </si>
  <si>
    <t>2*9,5</t>
  </si>
  <si>
    <t>132254201</t>
  </si>
  <si>
    <t>Hloubení zapažených rýh š do 2000 mm v hornině třídy těžitelnosti I skupiny 3 objem do 20 m3</t>
  </si>
  <si>
    <t>Hloubení zapažených rýh šířky přes 800 do 2 000 mm strojně s urovnáním dna do předepsaného profilu a spádu v hornině třídy těžitelnosti I skupiny 3 do 20 m3</t>
  </si>
  <si>
    <t>https://podminky.urs.cz/item/CS_URS_2021_02/132254201</t>
  </si>
  <si>
    <t>(1,8-0,42)*1*9,5</t>
  </si>
  <si>
    <t>13,11*0,5 'Přepočtené koeficientem množství</t>
  </si>
  <si>
    <t>132354201</t>
  </si>
  <si>
    <t>Hloubení zapažených rýh š do 2000 mm v hornině třídy těžitelnosti II skupiny 4 objem do 20 m3</t>
  </si>
  <si>
    <t>Hloubení zapažených rýh šířky přes 800 do 2 000 mm strojně s urovnáním dna do předepsaného profilu a spádu v hornině třídy těžitelnosti II skupiny 4 do 20 m3</t>
  </si>
  <si>
    <t>https://podminky.urs.cz/item/CS_URS_2021_02/132354201</t>
  </si>
  <si>
    <t>2*1*1*1,5 "voda</t>
  </si>
  <si>
    <t>2*1,8*9,5</t>
  </si>
  <si>
    <t>13,11*1,8 'Přepočtené koeficientem množství</t>
  </si>
  <si>
    <t>Výkopek_celkem-Lože-Obsyp-(0,17*0,17*3,14)/4*9,5 "odpočet potrubí</t>
  </si>
  <si>
    <t>7,695*2 'Přepočtené koeficientem množství</t>
  </si>
  <si>
    <t>9,5*1*(0,17+0,3)-(0,17*0,17*3,14)/4*9,5</t>
  </si>
  <si>
    <t>4,249*2 'Přepočtené koeficientem množství</t>
  </si>
  <si>
    <t>9,5*1</t>
  </si>
  <si>
    <t>9,5*1*0,1 "lože pod potrubí</t>
  </si>
  <si>
    <t>9,5</t>
  </si>
  <si>
    <t>9,5*1,015 'Přepočtené koeficientem množství</t>
  </si>
  <si>
    <t>3*2</t>
  </si>
  <si>
    <t>6*1,015 'Přepočtené koeficientem množství</t>
  </si>
  <si>
    <t>895941111</t>
  </si>
  <si>
    <t>Zřízení vpusti kanalizační uliční z betonových dílců typ UV-50 normální</t>
  </si>
  <si>
    <t>-898181127</t>
  </si>
  <si>
    <t>https://podminky.urs.cz/item/CS_URS_2021_02/895941111</t>
  </si>
  <si>
    <t>CSB.0059696.URS</t>
  </si>
  <si>
    <t>Uliční vpust dno bez výtoku 2a</t>
  </si>
  <si>
    <t>-582348116</t>
  </si>
  <si>
    <t>CSB.0059711.URS</t>
  </si>
  <si>
    <t>Uliční vpust skruž s odtokem 3d PVC DN 200</t>
  </si>
  <si>
    <t>1486819530</t>
  </si>
  <si>
    <t>CSB.0059703.URS</t>
  </si>
  <si>
    <t>Uliční vpust horní skruž 5c výška 195 mm</t>
  </si>
  <si>
    <t>-682961856</t>
  </si>
  <si>
    <t>CSB.0059715.URS</t>
  </si>
  <si>
    <t>Uliční vpust vyrovnávací prstenec 10a</t>
  </si>
  <si>
    <t>1639214118</t>
  </si>
  <si>
    <t>899204112</t>
  </si>
  <si>
    <t>Osazení mříží litinových včetně rámů a košů na bahno pro třídu zatížení D400, E600</t>
  </si>
  <si>
    <t>-429103319</t>
  </si>
  <si>
    <t>https://podminky.urs.cz/item/CS_URS_2021_02/899204112</t>
  </si>
  <si>
    <t>CSB.0059692.URS</t>
  </si>
  <si>
    <t>Koš pozink v 600, vysoký - A4</t>
  </si>
  <si>
    <t>-1330466808</t>
  </si>
  <si>
    <t>CSB.0059690.URS</t>
  </si>
  <si>
    <t>Uliční vpust rám s mříží D400, 500x500 s pantem tvárná litina</t>
  </si>
  <si>
    <t>792714594</t>
  </si>
  <si>
    <t>89910430R2</t>
  </si>
  <si>
    <t>Přepojení stávajících ul vpustí v průběhu výstavby</t>
  </si>
  <si>
    <t>2104007758</t>
  </si>
  <si>
    <t>SO 01.4 - Rušení stávající kanalizace</t>
  </si>
  <si>
    <t xml:space="preserve">    997 - Přesun sutě</t>
  </si>
  <si>
    <t>359901111r</t>
  </si>
  <si>
    <t>-856510903</t>
  </si>
  <si>
    <t>85 "hlavní řad</t>
  </si>
  <si>
    <t>73 "přípojky</t>
  </si>
  <si>
    <t>810351811</t>
  </si>
  <si>
    <t>Bourání stávajícího potrubí z betonu DN do 200</t>
  </si>
  <si>
    <t>1723347117</t>
  </si>
  <si>
    <t>Bourání stávajícího potrubí z betonu v otevřeném výkopu DN do 200</t>
  </si>
  <si>
    <t>https://podminky.urs.cz/item/CS_URS_2021_02/810351811</t>
  </si>
  <si>
    <t>"DSP - D1.1.01_Technická zpráva, D1.1.02_Situace, D1.1.03_Podélný profil, D1.1.04_Vzor příčný řez,  D1.1.06_Kan přípojka, D1.1.07_Ul vpusť</t>
  </si>
  <si>
    <t>9,5 "ul vpusti</t>
  </si>
  <si>
    <t>810391811</t>
  </si>
  <si>
    <t>Bourání stávajícího potrubí z betonu DN přes 200 do 400</t>
  </si>
  <si>
    <t>1532314643</t>
  </si>
  <si>
    <t>Bourání stávajícího potrubí z betonu v otevřeném výkopu DN přes 200 do 400</t>
  </si>
  <si>
    <t>https://podminky.urs.cz/item/CS_URS_2021_02/810391811</t>
  </si>
  <si>
    <t>890431851</t>
  </si>
  <si>
    <t>Bourání šachet z prefabrikovaných skruží strojně obestavěného prostoru přes 1,5 do 3 m3</t>
  </si>
  <si>
    <t>-1481367904</t>
  </si>
  <si>
    <t>Bourání šachet a jímek strojně velikosti obestavěného prostoru přes 1,5 do 3 m3 z prefabrikovaných skruží</t>
  </si>
  <si>
    <t>https://podminky.urs.cz/item/CS_URS_2021_02/890431851</t>
  </si>
  <si>
    <t>4*((1,24*1,24*3,14)/4*1,8) "stávající šachty</t>
  </si>
  <si>
    <t>899201211</t>
  </si>
  <si>
    <t>Demontáž mříží litinových včetně rámů hmotnosti do 50 kg</t>
  </si>
  <si>
    <t>-293678548</t>
  </si>
  <si>
    <t>Demontáž mříží litinových včetně rámů, hmotnosti jednotlivě do 50 kg</t>
  </si>
  <si>
    <t>https://podminky.urs.cz/item/CS_URS_2021_02/899201211</t>
  </si>
  <si>
    <t>3 "ul vpusti</t>
  </si>
  <si>
    <t>899304811</t>
  </si>
  <si>
    <t>Demontáž poklopů betonových nebo ŽB včetně rámu hmotnosti přes 150 kg</t>
  </si>
  <si>
    <t>-1254788757</t>
  </si>
  <si>
    <t>Demontáž poklopů betonových a železobetonových včetně rámu, hmotnosti jednotlivě přes 150 kg</t>
  </si>
  <si>
    <t>https://podminky.urs.cz/item/CS_URS_2021_02/899304811</t>
  </si>
  <si>
    <t>4 "stávající šachty</t>
  </si>
  <si>
    <t>997</t>
  </si>
  <si>
    <t>Přesun sutě</t>
  </si>
  <si>
    <t>997013501r</t>
  </si>
  <si>
    <t>Odvoz suti a vybouraných hmot na skládku nebo meziskládku se složením</t>
  </si>
  <si>
    <t>674071975</t>
  </si>
  <si>
    <t>997013841</t>
  </si>
  <si>
    <t>Poplatek za uložení na skládce (skládkovné) odpadu po otryskávání bez obsahu nebezpečných látek kód odpadu 12 01 17</t>
  </si>
  <si>
    <t>1444935926</t>
  </si>
  <si>
    <t>Poplatek za uložení stavebního odpadu na skládce (skládkovné) odpadního materiálu po otryskávání bez obsahu nebezpečných látek zatříděného do Katalogu odpadů pod kódem 12 01 17</t>
  </si>
  <si>
    <t>https://podminky.urs.cz/item/CS_URS_2021_02/997013841</t>
  </si>
  <si>
    <t>48,215-0,8-0,15</t>
  </si>
  <si>
    <t>SO 02 - Veřejné osvětlení</t>
  </si>
  <si>
    <t>D1 - Elektromontáže</t>
  </si>
  <si>
    <t>D2 - Zemní práce</t>
  </si>
  <si>
    <t>D3 - Revize, DSPS, geodet. zaměření</t>
  </si>
  <si>
    <t>D4 - Materiály</t>
  </si>
  <si>
    <t>D5 - VRN</t>
  </si>
  <si>
    <t>D1</t>
  </si>
  <si>
    <t>Elektromontáže</t>
  </si>
  <si>
    <t>210010046</t>
  </si>
  <si>
    <t>trubka KOPODUR 50, volně</t>
  </si>
  <si>
    <t>210100001</t>
  </si>
  <si>
    <t>ukončení vodiče v rozvaděči vč. zapojení a koncovky do 2.5mm2</t>
  </si>
  <si>
    <t>ks</t>
  </si>
  <si>
    <t>210100002</t>
  </si>
  <si>
    <t>ukončení vodiče v rozvaděči vč. zapojení a koncovky do 6mm2</t>
  </si>
  <si>
    <t>210100003</t>
  </si>
  <si>
    <t>ukončení vodiče v rozvaděči vč. zapojení a koncovky do 16mm2</t>
  </si>
  <si>
    <t>210120001</t>
  </si>
  <si>
    <t>pojistka včetně vložek E 27 do 25 A</t>
  </si>
  <si>
    <t>210202011.1</t>
  </si>
  <si>
    <t>montáž svítidla</t>
  </si>
  <si>
    <t>210204002</t>
  </si>
  <si>
    <t>demontáž stáv. sloupu vč. osvětlení</t>
  </si>
  <si>
    <t>210204002.1</t>
  </si>
  <si>
    <t>stožár sadový ocelový</t>
  </si>
  <si>
    <t>210204201</t>
  </si>
  <si>
    <t>elektrovýzbroj stožáru pro 1okruh</t>
  </si>
  <si>
    <t>210220022</t>
  </si>
  <si>
    <t>uzemění v zemi FeZn průměru 8-10mm vč. svorek, propojení a izolace spojů</t>
  </si>
  <si>
    <t>210800527</t>
  </si>
  <si>
    <t>CY 6mm2 (H07V-U) zelenožlutý (VU)</t>
  </si>
  <si>
    <t>210810005</t>
  </si>
  <si>
    <t>CYKY-CYKYm 3Bx1.5mm2 (CYKY 3J1.5) 750V (VU)</t>
  </si>
  <si>
    <t>210810013</t>
  </si>
  <si>
    <t>CYKY-CYKYm 4Bx10mm2 (CYKY 4J10) 750V (VU)</t>
  </si>
  <si>
    <t>210950101</t>
  </si>
  <si>
    <t>označovací štítek na kabel(navíc proti ČSN)</t>
  </si>
  <si>
    <t>210950101r</t>
  </si>
  <si>
    <t>Podíl přidružených výkonů - elektromontáže</t>
  </si>
  <si>
    <t>kpl</t>
  </si>
  <si>
    <t>-1002902008</t>
  </si>
  <si>
    <t>D2</t>
  </si>
  <si>
    <t>4600000001</t>
  </si>
  <si>
    <t>kabel.lože z kop.písku rýha 65cm tl.10cm</t>
  </si>
  <si>
    <t>4600000002</t>
  </si>
  <si>
    <t>křižovatka se silovým kabelem (potrubí)</t>
  </si>
  <si>
    <t>4600000003</t>
  </si>
  <si>
    <t>fólie výstražná z PVC šířky 33cm</t>
  </si>
  <si>
    <t>460010024</t>
  </si>
  <si>
    <t>Vytyčení trati vedení kabelového podzemního v zástavbě</t>
  </si>
  <si>
    <t>km</t>
  </si>
  <si>
    <t>460050003.1</t>
  </si>
  <si>
    <t>ruční výkop jámy zem.tř.3-4</t>
  </si>
  <si>
    <t>460050003.1.1</t>
  </si>
  <si>
    <t>zához jámy zem.tř. 3-4</t>
  </si>
  <si>
    <t>460050005</t>
  </si>
  <si>
    <t>betonový základ do bednění</t>
  </si>
  <si>
    <t>460200163</t>
  </si>
  <si>
    <t>Hloubení kabelových nezapažených rýh ručně š. 35 cm, hl. 80 cm, v hornině tř. 3</t>
  </si>
  <si>
    <t>460560143</t>
  </si>
  <si>
    <t>Zásyp rýh ručně šířky 35 cm, hloubky 60 cm, z horniny tř. 3</t>
  </si>
  <si>
    <t>460560143r</t>
  </si>
  <si>
    <t>Podíl přidružených výkonů - zemní práce</t>
  </si>
  <si>
    <t>-412725973</t>
  </si>
  <si>
    <t>D3</t>
  </si>
  <si>
    <t>Revize, DSPS, geodet. zaměření</t>
  </si>
  <si>
    <t>320410001</t>
  </si>
  <si>
    <t>celk.prohl.el.zaříz.a vyhot.rev.zp.do 50.tis.mont.</t>
  </si>
  <si>
    <t>objem</t>
  </si>
  <si>
    <t>320410001.1</t>
  </si>
  <si>
    <t>dokumentace skutečného provedení stavby</t>
  </si>
  <si>
    <t>320410001.2</t>
  </si>
  <si>
    <t>geodetické zaměření</t>
  </si>
  <si>
    <t>320410001.3</t>
  </si>
  <si>
    <t>montážní plošina</t>
  </si>
  <si>
    <t>54</t>
  </si>
  <si>
    <t>320410021</t>
  </si>
  <si>
    <t>Měř.zemn.odporu pro zem.sít do 500m pásku</t>
  </si>
  <si>
    <t>měření</t>
  </si>
  <si>
    <t>56</t>
  </si>
  <si>
    <t>460620002</t>
  </si>
  <si>
    <t>recyklační poplatky</t>
  </si>
  <si>
    <t>sada</t>
  </si>
  <si>
    <t>58</t>
  </si>
  <si>
    <t>D4</t>
  </si>
  <si>
    <t>Materiály</t>
  </si>
  <si>
    <t>00240</t>
  </si>
  <si>
    <t>trubka ohebná KOPODUR 50</t>
  </si>
  <si>
    <t>00906</t>
  </si>
  <si>
    <t>pojistkový dotyk 20A</t>
  </si>
  <si>
    <t>62</t>
  </si>
  <si>
    <t>00909</t>
  </si>
  <si>
    <t>LED svítidlo - 28 W</t>
  </si>
  <si>
    <t>64</t>
  </si>
  <si>
    <t>00909.1</t>
  </si>
  <si>
    <t>pojistková vložka E27/20A</t>
  </si>
  <si>
    <t>66</t>
  </si>
  <si>
    <t>00909.2</t>
  </si>
  <si>
    <t>vertikální držák</t>
  </si>
  <si>
    <t>68</t>
  </si>
  <si>
    <t>01063</t>
  </si>
  <si>
    <t>beton</t>
  </si>
  <si>
    <t>70</t>
  </si>
  <si>
    <t>01063.1</t>
  </si>
  <si>
    <t>kopaný písek</t>
  </si>
  <si>
    <t>72</t>
  </si>
  <si>
    <t>01063.2</t>
  </si>
  <si>
    <t>stožár sadový ocelový 5 m vysoký</t>
  </si>
  <si>
    <t>74</t>
  </si>
  <si>
    <t>01154</t>
  </si>
  <si>
    <t>elektrovýzbroj stožáru pro 1 okruh</t>
  </si>
  <si>
    <t>76</t>
  </si>
  <si>
    <t>01403</t>
  </si>
  <si>
    <t>FeZn průměr 10mm</t>
  </si>
  <si>
    <t>78</t>
  </si>
  <si>
    <t>01473</t>
  </si>
  <si>
    <t>ochranná manžeta plastová</t>
  </si>
  <si>
    <t>80</t>
  </si>
  <si>
    <t>01473.1</t>
  </si>
  <si>
    <t>připojovací svorka SS spojovací pro lana</t>
  </si>
  <si>
    <t>82</t>
  </si>
  <si>
    <t>01473.2</t>
  </si>
  <si>
    <t>stožárové pouzdro</t>
  </si>
  <si>
    <t>84</t>
  </si>
  <si>
    <t>02944</t>
  </si>
  <si>
    <t>CYKY 4Bx10mm2 (CYKY 4J10)</t>
  </si>
  <si>
    <t>86</t>
  </si>
  <si>
    <t>15100</t>
  </si>
  <si>
    <t>pojistková hlavice 2310-11 E27</t>
  </si>
  <si>
    <t>88</t>
  </si>
  <si>
    <t>15101</t>
  </si>
  <si>
    <t>pojistkový spodek 2110-30 E27</t>
  </si>
  <si>
    <t>90</t>
  </si>
  <si>
    <t>33746</t>
  </si>
  <si>
    <t>CY  6mm2 (H07V-U) zelenožlutý</t>
  </si>
  <si>
    <t>92</t>
  </si>
  <si>
    <t>33912</t>
  </si>
  <si>
    <t>CYKY 3Bx1.5mm2 (CYKY 3J1.5)</t>
  </si>
  <si>
    <t>94</t>
  </si>
  <si>
    <t>33913r</t>
  </si>
  <si>
    <t>Prořez 5 %</t>
  </si>
  <si>
    <t>-1613651465</t>
  </si>
  <si>
    <t>33913r1</t>
  </si>
  <si>
    <t>Podružný materiál</t>
  </si>
  <si>
    <t>-1642950714</t>
  </si>
  <si>
    <t>D5</t>
  </si>
  <si>
    <t>999</t>
  </si>
  <si>
    <t>GZS</t>
  </si>
  <si>
    <t>-568636370</t>
  </si>
  <si>
    <t>R_mat</t>
  </si>
  <si>
    <t>188,75</t>
  </si>
  <si>
    <t>SO 03 - Komunikace</t>
  </si>
  <si>
    <t xml:space="preserve">    2 - Zakládání</t>
  </si>
  <si>
    <t xml:space="preserve">    5 - Komunikace pozemní</t>
  </si>
  <si>
    <t xml:space="preserve">    9 - Ostatní konstrukce a práce, bourání</t>
  </si>
  <si>
    <t>113107151</t>
  </si>
  <si>
    <t>Odstranění podkladu z kameniva těženého tl do 100 mm strojně pl přes 50 do 200 m2</t>
  </si>
  <si>
    <t>1237231939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</si>
  <si>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</si>
  <si>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https://podminky.urs.cz/item/CS_URS_2021_02/113107151</t>
  </si>
  <si>
    <t>"DSP - D3.1.01_Technická zpráva komunikace, D3.1.02_Situace komunikace, D3.1.03_Vzorový řez komunikace</t>
  </si>
  <si>
    <t>"odstranění provizorního povrchu v průběhu výstavby</t>
  </si>
  <si>
    <t>113107212</t>
  </si>
  <si>
    <t>Odstranění podkladu z kameniva těženého tl přes 100 do 200 mm strojně pl přes 200 m2</t>
  </si>
  <si>
    <t>-1332781595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</si>
  <si>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</si>
  <si>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https://podminky.urs.cz/item/CS_URS_2021_02/113107212</t>
  </si>
  <si>
    <t>261,2 "chodník</t>
  </si>
  <si>
    <t>115,3 "vjezdy</t>
  </si>
  <si>
    <t>113107213</t>
  </si>
  <si>
    <t>Odstranění podkladu z kameniva těženého tl přes 200 do 300 mm strojně pl přes 200 m2</t>
  </si>
  <si>
    <t>-2011916970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</si>
  <si>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</si>
  <si>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https://podminky.urs.cz/item/CS_URS_2021_02/113107213</t>
  </si>
  <si>
    <t>628,5 "komunikace</t>
  </si>
  <si>
    <t>113107230</t>
  </si>
  <si>
    <t>Odstranění podkladu z betonu prostého tl do 100 mm strojně pl přes 200 m2</t>
  </si>
  <si>
    <t>-1543954525</t>
  </si>
  <si>
    <t>Odstranění podkladů nebo krytů strojně plochy jednotlivě přes 200 m2 s přemístěním hmot na skládku na vzdálenost do 20 m nebo s naložením na dopravní prostředek z betonu prostého, o tl. vrstvy do 100 mm</t>
  </si>
  <si>
    <t>https://podminky.urs.cz/item/CS_URS_2021_02/113107230</t>
  </si>
  <si>
    <t>113154233</t>
  </si>
  <si>
    <t>Frézování živičného krytu tl 50 mm pruh š přes 1 do 2 m pl přes 500 do 1000 m2 bez překážek v trase</t>
  </si>
  <si>
    <t>1386282565</t>
  </si>
  <si>
    <t>Frézování živičného podkladu nebo krytu s naložením na dopravní prostředek plochy přes 500 do 1 000 m2 bez překážek v trase pruhu šířky přes 1 m do 2 m, tloušťky vrstvy 50 mm</t>
  </si>
  <si>
    <t>https://podminky.urs.cz/item/CS_URS_2021_02/113154233</t>
  </si>
  <si>
    <t>113201112</t>
  </si>
  <si>
    <t>Vytrhání obrub silničních ležatých</t>
  </si>
  <si>
    <t>-442417928</t>
  </si>
  <si>
    <t>Vytrhání obrub s vybouráním lože, s přemístěním hmot na skládku na vzdálenost do 3 m nebo s naložením na dopravní prostředek silničních ležatých</t>
  </si>
  <si>
    <t>https://podminky.urs.cz/item/CS_URS_2021_02/113201112</t>
  </si>
  <si>
    <t>"DSP - D3.1.01_Technická zpráva komunikace, D3.1.02_Situace komunikace, D3.1.04_Podélný profil</t>
  </si>
  <si>
    <t>2*104,33+15</t>
  </si>
  <si>
    <t>121151113</t>
  </si>
  <si>
    <t>Sejmutí ornice plochy do 500 m2 tl vrstvy do 200 mm strojně</t>
  </si>
  <si>
    <t>-345877656</t>
  </si>
  <si>
    <t>Sejmutí ornice strojně při souvislé ploše přes 100 do 500 m2, tl. vrstvy do 200 mm</t>
  </si>
  <si>
    <t>https://podminky.urs.cz/item/CS_URS_2021_02/121151113</t>
  </si>
  <si>
    <t>200,5 "zeleň</t>
  </si>
  <si>
    <t>181351103</t>
  </si>
  <si>
    <t>Rozprostření ornice tl vrstvy do 200 mm pl přes 100 do 500 m2 v rovině nebo ve svahu do 1:5 strojně</t>
  </si>
  <si>
    <t>1185479983</t>
  </si>
  <si>
    <t>Rozprostření a urovnání ornice v rovině nebo ve svahu sklonu do 1:5 strojně při souvislé ploše přes 100 do 500 m2, tl. vrstvy do 200 mm</t>
  </si>
  <si>
    <t>https://podminky.urs.cz/item/CS_URS_2021_02/181351103</t>
  </si>
  <si>
    <t>181411131</t>
  </si>
  <si>
    <t>Založení parkového trávníku výsevem pl do 1000 m2 v rovině a ve svahu do 1:5</t>
  </si>
  <si>
    <t>785754456</t>
  </si>
  <si>
    <t>Založení trávníku na půdě předem připravené plochy do 1000 m2 výsevem včetně utažení parkového v rovině nebo na svahu do 1:5</t>
  </si>
  <si>
    <t>https://podminky.urs.cz/item/CS_URS_2021_02/181411131</t>
  </si>
  <si>
    <t>00572410</t>
  </si>
  <si>
    <t>osivo směs travní parková</t>
  </si>
  <si>
    <t>kg</t>
  </si>
  <si>
    <t>-831674876</t>
  </si>
  <si>
    <t>https://podminky.urs.cz/item/CS_URS_2021_02/00572410</t>
  </si>
  <si>
    <t>200,5*0,02 'Přepočtené koeficientem množství</t>
  </si>
  <si>
    <t>182303111</t>
  </si>
  <si>
    <t>Doplnění zeminy nebo substrátu na travnatých plochách tl do 50 mm rovina v rovinně a svahu do 1:5</t>
  </si>
  <si>
    <t>-971259591</t>
  </si>
  <si>
    <t>Doplnění zeminy nebo substrátu na travnatých plochách tloušťky do 50 mm v rovině nebo na svahu do 1:5</t>
  </si>
  <si>
    <t>https://podminky.urs.cz/item/CS_URS_2021_02/182303111</t>
  </si>
  <si>
    <t>10371500</t>
  </si>
  <si>
    <t>substrát pro trávníky VL</t>
  </si>
  <si>
    <t>472626116</t>
  </si>
  <si>
    <t>https://podminky.urs.cz/item/CS_URS_2021_02/10371500</t>
  </si>
  <si>
    <t>200,5*0,058 'Přepočtené koeficientem množství</t>
  </si>
  <si>
    <t>183151111</t>
  </si>
  <si>
    <t>Hloubení jam pro výsadbu dřevin strojně v rovině nebo ve svahu do 1:5 obj jamky do 0,2 m3</t>
  </si>
  <si>
    <t>1950854959</t>
  </si>
  <si>
    <t>Hloubení jam pro výsadbu dřevin strojně v rovině nebo ve svahu do 1:5, objem do 0,20 m3</t>
  </si>
  <si>
    <t>https://podminky.urs.cz/item/CS_URS_2021_02/183151111</t>
  </si>
  <si>
    <t>"DSP - D3.1.01_Technická zpráva komunikace, D3.1.02_Situace komunikace</t>
  </si>
  <si>
    <t>184102114</t>
  </si>
  <si>
    <t>Výsadba dřeviny s balem D přes 0,4 do 0,5 m do jamky se zalitím v rovině a svahu do 1:5</t>
  </si>
  <si>
    <t>1755267214</t>
  </si>
  <si>
    <t>Výsadba dřeviny s balem do předem vyhloubené jamky se zalitím v rovině nebo na svahu do 1:5, při průměru balu přes 400 do 500 mm</t>
  </si>
  <si>
    <t>https://podminky.urs.cz/item/CS_URS_2021_02/184102114</t>
  </si>
  <si>
    <t>02650300r</t>
  </si>
  <si>
    <t>javor mléč /Acer platanoides/</t>
  </si>
  <si>
    <t>1876965288</t>
  </si>
  <si>
    <t>184215112</t>
  </si>
  <si>
    <t>Ukotvení kmene dřevin jedním kůlem D do 0,1 m dl přes 1 do 2 m</t>
  </si>
  <si>
    <t>-2115771615</t>
  </si>
  <si>
    <t>Ukotvení dřeviny kůly jedním kůlem, délky přes 1 do 2 m</t>
  </si>
  <si>
    <t>https://podminky.urs.cz/item/CS_URS_2021_02/184215112</t>
  </si>
  <si>
    <t>4*3</t>
  </si>
  <si>
    <t>60591253</t>
  </si>
  <si>
    <t>kůl vyvazovací dřevěný impregnovaný D 8cm dl 2m</t>
  </si>
  <si>
    <t>623051022</t>
  </si>
  <si>
    <t>https://podminky.urs.cz/item/CS_URS_2021_02/60591253</t>
  </si>
  <si>
    <t>Zakládání</t>
  </si>
  <si>
    <t>212752402</t>
  </si>
  <si>
    <t>Trativod z drenážních trubek korugovaných PE-HD SN 8 perforace 360° včetně lože otevřený výkop DN 150 pro liniové stavby</t>
  </si>
  <si>
    <t>1415780955</t>
  </si>
  <si>
    <t>Trativody z drenážních trubek pro liniové stavby a komunikace se zřízením štěrkového lože pod trubky a s jejich obsypem v otevřeném výkopu trubka korugovaná sendvičová PE-HD SN 8 celoperforovaná 360° DN 150</t>
  </si>
  <si>
    <t>https://podminky.urs.cz/item/CS_URS_2021_02/212752402</t>
  </si>
  <si>
    <t>104,33</t>
  </si>
  <si>
    <t>Komunikace pozemní</t>
  </si>
  <si>
    <t>564801111</t>
  </si>
  <si>
    <t>Podklad ze štěrkodrtě ŠD tl 30 mm</t>
  </si>
  <si>
    <t>741113333</t>
  </si>
  <si>
    <t>Podklad ze štěrkodrti ŠD s rozprostřením a zhutněním, po zhutnění tl. 30 mm</t>
  </si>
  <si>
    <t>https://podminky.urs.cz/item/CS_URS_2021_02/564801111</t>
  </si>
  <si>
    <t>564851111</t>
  </si>
  <si>
    <t>Podklad ze štěrkodrtě ŠD tl 150 mm</t>
  </si>
  <si>
    <t>472833948</t>
  </si>
  <si>
    <t>Podklad ze štěrkodrti ŠD s rozprostřením a zhutněním, po zhutnění tl. 150 mm</t>
  </si>
  <si>
    <t>https://podminky.urs.cz/item/CS_URS_2021_02/564851111</t>
  </si>
  <si>
    <t>628,5*2 "komunikace - 2 vrstvy</t>
  </si>
  <si>
    <t>564931512</t>
  </si>
  <si>
    <t>Podklad z R-materiálu tl 100 mm</t>
  </si>
  <si>
    <t>1869660827</t>
  </si>
  <si>
    <t>Podklad nebo podsyp z R-materiálu s rozprostřením a zhutněním, po zhutnění tl. 100 mm</t>
  </si>
  <si>
    <t>https://podminky.urs.cz/item/CS_URS_2021_02/564931512</t>
  </si>
  <si>
    <t>"zřízení provizorního povrchu v průběhu výstavby</t>
  </si>
  <si>
    <t>1,25*(47,5+37,5) "hl stoka</t>
  </si>
  <si>
    <t>1*73 "přípojky</t>
  </si>
  <si>
    <t>1*9,5 "ul vpusti</t>
  </si>
  <si>
    <t>565155101</t>
  </si>
  <si>
    <t>Asfaltový beton vrstva podkladní ACP 16 (obalované kamenivo OKS) tl 70 mm š do 1,5 m</t>
  </si>
  <si>
    <t>-962831699</t>
  </si>
  <si>
    <t>Asfaltový beton vrstva podkladní ACP 16 (obalované kamenivo střednězrnné - OKS) s rozprostřením a zhutněním v pruhu šířky do 1,5 m, po zhutnění tl. 70 mm</t>
  </si>
  <si>
    <t>https://podminky.urs.cz/item/CS_URS_2021_02/565155101</t>
  </si>
  <si>
    <t>573231106</t>
  </si>
  <si>
    <t>Postřik živičný spojovací ze silniční emulze v množství 0,30 kg/m2</t>
  </si>
  <si>
    <t>-331287213</t>
  </si>
  <si>
    <t>Postřik spojovací PS bez posypu kamenivem ze silniční emulze, v množství 0,30 kg/m2</t>
  </si>
  <si>
    <t>https://podminky.urs.cz/item/CS_URS_2021_02/573231106</t>
  </si>
  <si>
    <t>577144141</t>
  </si>
  <si>
    <t>Asfaltový beton vrstva obrusná ACO 11 (ABS) tř. I tl 50 mm š přes 3 m z modifikovaného asfaltu</t>
  </si>
  <si>
    <t>991364486</t>
  </si>
  <si>
    <t>Asfaltový beton vrstva obrusná ACO 11 (ABS) s rozprostřením a se zhutněním z modifikovaného asfaltu v pruhu šířky přes 3 m, po zhutnění tl. 50 mm</t>
  </si>
  <si>
    <t>https://podminky.urs.cz/item/CS_URS_2021_02/577144141</t>
  </si>
  <si>
    <t>596211112</t>
  </si>
  <si>
    <t>Kladení zámkové dlažby komunikací pro pěší tl 60 mm skupiny A pl přes 100 do 300 m2</t>
  </si>
  <si>
    <t>1154160759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</si>
  <si>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</si>
  <si>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https://podminky.urs.cz/item/CS_URS_2021_02/596211112</t>
  </si>
  <si>
    <t>59245015</t>
  </si>
  <si>
    <t>dlažba zámková tvaru I 200x165x60mm přírodní</t>
  </si>
  <si>
    <t>-1007998549</t>
  </si>
  <si>
    <t>https://podminky.urs.cz/item/CS_URS_2021_02/59245015</t>
  </si>
  <si>
    <t>261,2*1,02 'Přepočtené koeficientem množství</t>
  </si>
  <si>
    <t>596212212</t>
  </si>
  <si>
    <t>Kladení zámkové dlažby pozemních komunikací tl 80 mm skupiny A pl přes 100 do 300 m2</t>
  </si>
  <si>
    <t>-1511342116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</si>
  <si>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</si>
  <si>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https://podminky.urs.cz/item/CS_URS_2021_02/596212212</t>
  </si>
  <si>
    <t>59245203</t>
  </si>
  <si>
    <t>dlažba zámková tvaru I 196x161x80mm barevná</t>
  </si>
  <si>
    <t>1406853516</t>
  </si>
  <si>
    <t>https://podminky.urs.cz/item/CS_URS_2021_02/59245203</t>
  </si>
  <si>
    <t>115,3*1,02 'Přepočtené koeficientem množství</t>
  </si>
  <si>
    <t>Ostatní konstrukce a práce, bourání</t>
  </si>
  <si>
    <t>916131112</t>
  </si>
  <si>
    <t>Osazení silničního obrubníku betonového ležatého bez boční opěry do lože z betonu prostého</t>
  </si>
  <si>
    <t>-1034760165</t>
  </si>
  <si>
    <t>Osazení silničního obrubníku betonového se zřízením lože, s vyplněním a zatřením spár cementovou maltou ležatého bez boční opěry, do lože z betonu prostého</t>
  </si>
  <si>
    <t>https://podminky.urs.cz/item/CS_URS_2021_02/916131112</t>
  </si>
  <si>
    <t>59217031</t>
  </si>
  <si>
    <t>obrubník betonový silniční 1000x150x250mm</t>
  </si>
  <si>
    <t>-662224111</t>
  </si>
  <si>
    <t>https://podminky.urs.cz/item/CS_URS_2021_02/59217031</t>
  </si>
  <si>
    <t>(2*104,33+15)-37,6</t>
  </si>
  <si>
    <t>186,06*1,02 'Přepočtené koeficientem množství</t>
  </si>
  <si>
    <t>59217029</t>
  </si>
  <si>
    <t>obrubník betonový silniční nájezdový 1000x150x150mm</t>
  </si>
  <si>
    <t>877635690</t>
  </si>
  <si>
    <t>https://podminky.urs.cz/item/CS_URS_2021_02/59217029</t>
  </si>
  <si>
    <t>1+3,8+6,2+3,2+2,7+5,1+10+5,6</t>
  </si>
  <si>
    <t>916231112</t>
  </si>
  <si>
    <t>Osazení chodníkového obrubníku betonového ležatého bez boční opěry do lože z betonu prostého</t>
  </si>
  <si>
    <t>1428005532</t>
  </si>
  <si>
    <t>Osazení chodníkového obrubníku betonového se zřízením lože, s vyplněním a zatřením spár cementovou maltou ležatého bez boční opěry, do lože z betonu prostého</t>
  </si>
  <si>
    <t>https://podminky.urs.cz/item/CS_URS_2021_02/916231112</t>
  </si>
  <si>
    <t>2*104,33-37,6+8*1,15+10*1,4</t>
  </si>
  <si>
    <t>59217017</t>
  </si>
  <si>
    <t>obrubník betonový chodníkový 1000x100x250mm</t>
  </si>
  <si>
    <t>-744663831</t>
  </si>
  <si>
    <t>https://podminky.urs.cz/item/CS_URS_2021_02/59217017</t>
  </si>
  <si>
    <t>194,26*1,02 'Přepočtené koeficientem množství</t>
  </si>
  <si>
    <t>919112223</t>
  </si>
  <si>
    <t>Řezání spár pro vytvoření komůrky š 15 mm hl 30 mm pro těsnící zálivku v živičném krytu</t>
  </si>
  <si>
    <t>630874210</t>
  </si>
  <si>
    <t>Řezání dilatačních spár v živičném krytu vytvoření komůrky pro těsnící zálivku šířky 15 mm, hloubky 30 mm</t>
  </si>
  <si>
    <t>https://podminky.urs.cz/item/CS_URS_2021_02/919112223</t>
  </si>
  <si>
    <t>5,5+1+5,8</t>
  </si>
  <si>
    <t>919121223</t>
  </si>
  <si>
    <t>Těsnění spár zálivkou za studena pro komůrky š 15 mm hl 30 mm bez těsnicího profilu</t>
  </si>
  <si>
    <t>-549661572</t>
  </si>
  <si>
    <t>Utěsnění dilatačních spár zálivkou za studena v cementobetonovém nebo živičném krytu včetně adhezního nátěru bez těsnicího profilu pod zálivkou, pro komůrky šířky 15 mm, hloubky 30 mm</t>
  </si>
  <si>
    <t>https://podminky.urs.cz/item/CS_URS_2021_02/919121223</t>
  </si>
  <si>
    <t>919735111</t>
  </si>
  <si>
    <t>Řezání stávajícího živičného krytu hl do 50 mm</t>
  </si>
  <si>
    <t>-503463156</t>
  </si>
  <si>
    <t>Řezání stávajícího živičného krytu nebo podkladu hloubky do 50 mm</t>
  </si>
  <si>
    <t>https://podminky.urs.cz/item/CS_URS_2021_02/919735111</t>
  </si>
  <si>
    <t>919735122</t>
  </si>
  <si>
    <t>Řezání stávajícího betonového krytu hl přes 50 do 100 mm</t>
  </si>
  <si>
    <t>1673019073</t>
  </si>
  <si>
    <t>Řezání stávajícího betonového krytu nebo podkladu hloubky přes 50 do 100 mm</t>
  </si>
  <si>
    <t>https://podminky.urs.cz/item/CS_URS_2021_02/919735122</t>
  </si>
  <si>
    <t>997221551r</t>
  </si>
  <si>
    <t>Vodorovná doprava suti ze sypkých materiálů na skládku</t>
  </si>
  <si>
    <t>-1764116491</t>
  </si>
  <si>
    <t>Vodorovná doprava suti bez naložení, ale se složením a s hrubým urovnáním ze sypkých materiálů, na skládku</t>
  </si>
  <si>
    <t>200,5*0,05*1,8 "ornice výměna</t>
  </si>
  <si>
    <t>314,25+112,95 "kamenivo</t>
  </si>
  <si>
    <t>33,975 "R-mat</t>
  </si>
  <si>
    <t>997221561r</t>
  </si>
  <si>
    <t>Vodorovná doprava suti z kusových materiálů na skládku</t>
  </si>
  <si>
    <t>1280245107</t>
  </si>
  <si>
    <t>Vodorovná doprava suti bez naložení, ale se složením a s hrubým urovnáním z kusových materiálů, na skládku</t>
  </si>
  <si>
    <t>241,2+72,278 "beton a asfalt</t>
  </si>
  <si>
    <t>997221571r</t>
  </si>
  <si>
    <t>Vodorovná doprava vybouraných hmot na skládku</t>
  </si>
  <si>
    <t>-1973363519</t>
  </si>
  <si>
    <t>Vodorovná doprava vybouraných hmot bez naložení, ale se složením a s hrubým urovnáním na skládku</t>
  </si>
  <si>
    <t>64,861 "obrubníky</t>
  </si>
  <si>
    <t>997221611</t>
  </si>
  <si>
    <t>Nakládání suti na dopravní prostředky pro vodorovnou dopravu</t>
  </si>
  <si>
    <t>-958720240</t>
  </si>
  <si>
    <t>Nakládání na dopravní prostředky pro vodorovnou dopravu suti</t>
  </si>
  <si>
    <t>https://podminky.urs.cz/item/CS_URS_2021_02/997221611</t>
  </si>
  <si>
    <t>997221612</t>
  </si>
  <si>
    <t>Nakládání vybouraných hmot na dopravní prostředky pro vodorovnou dopravu</t>
  </si>
  <si>
    <t>74258293</t>
  </si>
  <si>
    <t>Nakládání na dopravní prostředky pro vodorovnou dopravu vybouraných hmot</t>
  </si>
  <si>
    <t>https://podminky.urs.cz/item/CS_URS_2021_02/997221612</t>
  </si>
  <si>
    <t>997221861</t>
  </si>
  <si>
    <t>Poplatek za uložení stavebního odpadu na recyklační skládce (skládkovné) z prostého betonu pod kódem 17 01 01</t>
  </si>
  <si>
    <t>1750338451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</si>
  <si>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</si>
  <si>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</si>
  <si>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241,2 "beton</t>
  </si>
  <si>
    <t>997221875</t>
  </si>
  <si>
    <t>Poplatek za uložení stavebního odpadu na recyklační skládce (skládkovné) asfaltového bez obsahu dehtu zatříděného do Katalogu odpadů pod kódem 17 03 02</t>
  </si>
  <si>
    <t>-854677848</t>
  </si>
  <si>
    <t>https://podminky.urs.cz/item/CS_URS_2021_02/997221875</t>
  </si>
  <si>
    <t>72,278 "asfalt</t>
  </si>
  <si>
    <t>997221873</t>
  </si>
  <si>
    <t>1779712408</t>
  </si>
  <si>
    <t>https://podminky.urs.cz/item/CS_URS_2021_02/997221873</t>
  </si>
  <si>
    <t>998223011</t>
  </si>
  <si>
    <t>Přesun hmot pro pozemní komunikace s krytem dlážděným</t>
  </si>
  <si>
    <t>-166683238</t>
  </si>
  <si>
    <t>Přesun hmot pro pozemní komunikace s krytem dlážděným dopravní vzdálenost do 200 m jakékoliv délky objektu</t>
  </si>
  <si>
    <t>https://podminky.urs.cz/item/CS_URS_2021_02/998223011</t>
  </si>
  <si>
    <t>998223092</t>
  </si>
  <si>
    <t>Příplatek k přesunu hmot pro pozemní komunikace s krytem dlážděným za zvětšený přesun do 2000 m</t>
  </si>
  <si>
    <t>-1798373873</t>
  </si>
  <si>
    <t>Přesun hmot pro pozemní komunikace s krytem dlážděným Příplatek k ceně za zvětšený přesun přes vymezenou největší dopravní vzdálenost do 2000 m</t>
  </si>
  <si>
    <t>https://podminky.urs.cz/item/CS_URS_2021_02/998223092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</si>
  <si>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</si>
  <si>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</si>
  <si>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</si>
  <si>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</si>
  <si>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</si>
  <si>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</si>
  <si>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012203000</t>
  </si>
  <si>
    <t>Geodetické práce při provádění stavby</t>
  </si>
  <si>
    <t>soub</t>
  </si>
  <si>
    <t>1024</t>
  </si>
  <si>
    <t>-830446912</t>
  </si>
  <si>
    <t>https://podminky.urs.cz/item/CS_URS_2021_02/012203000</t>
  </si>
  <si>
    <t>012303000</t>
  </si>
  <si>
    <t>Geodetické práce po výstavbě</t>
  </si>
  <si>
    <t>857637024</t>
  </si>
  <si>
    <t>https://podminky.urs.cz/item/CS_URS_2021_02/012303000</t>
  </si>
  <si>
    <t>012403000</t>
  </si>
  <si>
    <t>Kartografické práce</t>
  </si>
  <si>
    <t>-93051249</t>
  </si>
  <si>
    <t>https://podminky.urs.cz/item/CS_URS_2021_02/012403000</t>
  </si>
  <si>
    <t>013254000</t>
  </si>
  <si>
    <t>Dokumentace skutečného provedení stavby</t>
  </si>
  <si>
    <t>1292837307</t>
  </si>
  <si>
    <t>https://podminky.urs.cz/item/CS_URS_2021_02/013254000</t>
  </si>
  <si>
    <t>VRN3</t>
  </si>
  <si>
    <t>Zařízení staveniště</t>
  </si>
  <si>
    <t>032103000</t>
  </si>
  <si>
    <t>Náklady na stavební buňky</t>
  </si>
  <si>
    <t>977902433</t>
  </si>
  <si>
    <t>https://podminky.urs.cz/item/CS_URS_2021_02/032103000</t>
  </si>
  <si>
    <t>032903000</t>
  </si>
  <si>
    <t>Náklady na provoz a údržbu vybavení staveniště</t>
  </si>
  <si>
    <t>433527881</t>
  </si>
  <si>
    <t>https://podminky.urs.cz/item/CS_URS_2021_02/032903000</t>
  </si>
  <si>
    <t>034303000</t>
  </si>
  <si>
    <t>Dopravní značení na staveništi</t>
  </si>
  <si>
    <t>-619414779</t>
  </si>
  <si>
    <t>https://podminky.urs.cz/item/CS_URS_2021_02/034303000</t>
  </si>
  <si>
    <t>034503000</t>
  </si>
  <si>
    <t>Informační tabule na staveništi</t>
  </si>
  <si>
    <t>-1570308427</t>
  </si>
  <si>
    <t>https://podminky.urs.cz/item/CS_URS_2021_02/034503000</t>
  </si>
  <si>
    <t>035002000</t>
  </si>
  <si>
    <t>Pronájmy ploch, objektů</t>
  </si>
  <si>
    <t>1101959547</t>
  </si>
  <si>
    <t>https://podminky.urs.cz/item/CS_URS_2021_02/035002000</t>
  </si>
  <si>
    <t>039103000</t>
  </si>
  <si>
    <t>Rozebrání, bourání a odvoz zařízení staveniště</t>
  </si>
  <si>
    <t>-128945075</t>
  </si>
  <si>
    <t>https://podminky.urs.cz/item/CS_URS_2021_02/039103000</t>
  </si>
  <si>
    <t>VRN4</t>
  </si>
  <si>
    <t>Inženýrská činnost</t>
  </si>
  <si>
    <t>042503000</t>
  </si>
  <si>
    <t>Plán BOZP na staveništi</t>
  </si>
  <si>
    <t>19639629</t>
  </si>
  <si>
    <t>https://podminky.urs.cz/item/CS_URS_2021_02/042503000</t>
  </si>
  <si>
    <t>043134000</t>
  </si>
  <si>
    <t>Zkoušky zatěžovací</t>
  </si>
  <si>
    <t>1083978883</t>
  </si>
  <si>
    <t>https://podminky.urs.cz/item/CS_URS_2021_02/043134000</t>
  </si>
  <si>
    <t>SEZNAM FIGUR</t>
  </si>
  <si>
    <t>Výměra</t>
  </si>
  <si>
    <t xml:space="preserve"> SO 01/ SO 01.1</t>
  </si>
  <si>
    <t>Použití figury:</t>
  </si>
  <si>
    <t xml:space="preserve"> SO 01/ SO 01.2</t>
  </si>
  <si>
    <t xml:space="preserve"> SO 01/ SO 01.3</t>
  </si>
  <si>
    <t xml:space="preserve"> SO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</si>
</sst>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19001402" TargetMode="External" /><Relationship Id="rId4" Type="http://schemas.openxmlformats.org/officeDocument/2006/relationships/hyperlink" Target="https://podminky.urs.cz/item/CS_URS_2021_02/119001405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19003223" TargetMode="External" /><Relationship Id="rId7" Type="http://schemas.openxmlformats.org/officeDocument/2006/relationships/hyperlink" Target="https://podminky.urs.cz/item/CS_URS_2021_02/119003224" TargetMode="External" /><Relationship Id="rId8" Type="http://schemas.openxmlformats.org/officeDocument/2006/relationships/hyperlink" Target="https://podminky.urs.cz/item/CS_URS_2021_02/119004111" TargetMode="External" /><Relationship Id="rId9" Type="http://schemas.openxmlformats.org/officeDocument/2006/relationships/hyperlink" Target="https://podminky.urs.cz/item/CS_URS_2021_02/119004112" TargetMode="External" /><Relationship Id="rId10" Type="http://schemas.openxmlformats.org/officeDocument/2006/relationships/hyperlink" Target="https://podminky.urs.cz/item/CS_URS_2021_02/132254203" TargetMode="External" /><Relationship Id="rId11" Type="http://schemas.openxmlformats.org/officeDocument/2006/relationships/hyperlink" Target="https://podminky.urs.cz/item/CS_URS_2021_02/132354203" TargetMode="External" /><Relationship Id="rId12" Type="http://schemas.openxmlformats.org/officeDocument/2006/relationships/hyperlink" Target="https://podminky.urs.cz/item/CS_URS_2021_02/132454202" TargetMode="External" /><Relationship Id="rId13" Type="http://schemas.openxmlformats.org/officeDocument/2006/relationships/hyperlink" Target="https://podminky.urs.cz/item/CS_URS_2021_02/139001101" TargetMode="External" /><Relationship Id="rId14" Type="http://schemas.openxmlformats.org/officeDocument/2006/relationships/hyperlink" Target="https://podminky.urs.cz/item/CS_URS_2021_02/151101101" TargetMode="External" /><Relationship Id="rId15" Type="http://schemas.openxmlformats.org/officeDocument/2006/relationships/hyperlink" Target="https://podminky.urs.cz/item/CS_URS_2021_02/151101111" TargetMode="External" /><Relationship Id="rId16" Type="http://schemas.openxmlformats.org/officeDocument/2006/relationships/hyperlink" Target="https://podminky.urs.cz/item/CS_URS_2021_02/167151101" TargetMode="External" /><Relationship Id="rId17" Type="http://schemas.openxmlformats.org/officeDocument/2006/relationships/hyperlink" Target="https://podminky.urs.cz/item/CS_URS_2021_02/171201231" TargetMode="External" /><Relationship Id="rId18" Type="http://schemas.openxmlformats.org/officeDocument/2006/relationships/hyperlink" Target="https://podminky.urs.cz/item/CS_URS_2021_02/171251201" TargetMode="External" /><Relationship Id="rId19" Type="http://schemas.openxmlformats.org/officeDocument/2006/relationships/hyperlink" Target="https://podminky.urs.cz/item/CS_URS_2021_02/174151101" TargetMode="External" /><Relationship Id="rId20" Type="http://schemas.openxmlformats.org/officeDocument/2006/relationships/hyperlink" Target="https://podminky.urs.cz/item/CS_URS_2021_02/58344197" TargetMode="External" /><Relationship Id="rId21" Type="http://schemas.openxmlformats.org/officeDocument/2006/relationships/hyperlink" Target="https://podminky.urs.cz/item/CS_URS_2021_02/175151101" TargetMode="External" /><Relationship Id="rId22" Type="http://schemas.openxmlformats.org/officeDocument/2006/relationships/hyperlink" Target="https://podminky.urs.cz/item/CS_URS_2021_02/58337344" TargetMode="External" /><Relationship Id="rId23" Type="http://schemas.openxmlformats.org/officeDocument/2006/relationships/hyperlink" Target="https://podminky.urs.cz/item/CS_URS_2021_02/181951114" TargetMode="External" /><Relationship Id="rId24" Type="http://schemas.openxmlformats.org/officeDocument/2006/relationships/hyperlink" Target="https://podminky.urs.cz/item/CS_URS_2021_02/359901111" TargetMode="External" /><Relationship Id="rId25" Type="http://schemas.openxmlformats.org/officeDocument/2006/relationships/hyperlink" Target="https://podminky.urs.cz/item/CS_URS_2021_02/359901211" TargetMode="External" /><Relationship Id="rId26" Type="http://schemas.openxmlformats.org/officeDocument/2006/relationships/hyperlink" Target="https://podminky.urs.cz/item/CS_URS_2021_02/359901212" TargetMode="External" /><Relationship Id="rId27" Type="http://schemas.openxmlformats.org/officeDocument/2006/relationships/hyperlink" Target="https://podminky.urs.cz/item/CS_URS_2021_02/451573111" TargetMode="External" /><Relationship Id="rId28" Type="http://schemas.openxmlformats.org/officeDocument/2006/relationships/hyperlink" Target="https://podminky.urs.cz/item/CS_URS_2021_02/452112112" TargetMode="External" /><Relationship Id="rId29" Type="http://schemas.openxmlformats.org/officeDocument/2006/relationships/hyperlink" Target="https://podminky.urs.cz/item/CS_URS_2021_02/59224185" TargetMode="External" /><Relationship Id="rId30" Type="http://schemas.openxmlformats.org/officeDocument/2006/relationships/hyperlink" Target="https://podminky.urs.cz/item/CS_URS_2021_02/59224187" TargetMode="External" /><Relationship Id="rId31" Type="http://schemas.openxmlformats.org/officeDocument/2006/relationships/hyperlink" Target="https://podminky.urs.cz/item/CS_URS_2021_02/452311131" TargetMode="External" /><Relationship Id="rId32" Type="http://schemas.openxmlformats.org/officeDocument/2006/relationships/hyperlink" Target="https://podminky.urs.cz/item/CS_URS_2021_02/871390420" TargetMode="External" /><Relationship Id="rId33" Type="http://schemas.openxmlformats.org/officeDocument/2006/relationships/hyperlink" Target="https://podminky.urs.cz/item/CS_URS_2021_02/28614141" TargetMode="External" /><Relationship Id="rId34" Type="http://schemas.openxmlformats.org/officeDocument/2006/relationships/hyperlink" Target="https://podminky.urs.cz/item/CS_URS_2021_02/877390420" TargetMode="External" /><Relationship Id="rId35" Type="http://schemas.openxmlformats.org/officeDocument/2006/relationships/hyperlink" Target="https://podminky.urs.cz/item/CS_URS_2021_02/28617363" TargetMode="External" /><Relationship Id="rId36" Type="http://schemas.openxmlformats.org/officeDocument/2006/relationships/hyperlink" Target="https://podminky.urs.cz/item/CS_URS_2021_02/892392121" TargetMode="External" /><Relationship Id="rId37" Type="http://schemas.openxmlformats.org/officeDocument/2006/relationships/hyperlink" Target="https://podminky.urs.cz/item/CS_URS_2021_02/894411311" TargetMode="External" /><Relationship Id="rId38" Type="http://schemas.openxmlformats.org/officeDocument/2006/relationships/hyperlink" Target="https://podminky.urs.cz/item/CS_URS_2021_02/59224160" TargetMode="External" /><Relationship Id="rId39" Type="http://schemas.openxmlformats.org/officeDocument/2006/relationships/hyperlink" Target="https://podminky.urs.cz/item/CS_URS_2021_02/894412411" TargetMode="External" /><Relationship Id="rId40" Type="http://schemas.openxmlformats.org/officeDocument/2006/relationships/hyperlink" Target="https://podminky.urs.cz/item/CS_URS_2021_02/59224168" TargetMode="External" /><Relationship Id="rId41" Type="http://schemas.openxmlformats.org/officeDocument/2006/relationships/hyperlink" Target="https://podminky.urs.cz/item/CS_URS_2021_02/894414111" TargetMode="External" /><Relationship Id="rId42" Type="http://schemas.openxmlformats.org/officeDocument/2006/relationships/hyperlink" Target="https://podminky.urs.cz/item/CS_URS_2021_02/59224338" TargetMode="External" /><Relationship Id="rId43" Type="http://schemas.openxmlformats.org/officeDocument/2006/relationships/hyperlink" Target="https://podminky.urs.cz/item/CS_URS_2021_02/898161214" TargetMode="External" /><Relationship Id="rId44" Type="http://schemas.openxmlformats.org/officeDocument/2006/relationships/hyperlink" Target="https://podminky.urs.cz/item/CS_URS_2021_02/899104112" TargetMode="External" /><Relationship Id="rId45" Type="http://schemas.openxmlformats.org/officeDocument/2006/relationships/hyperlink" Target="https://podminky.urs.cz/item/CS_URS_2021_02/28661935" TargetMode="External" /><Relationship Id="rId46" Type="http://schemas.openxmlformats.org/officeDocument/2006/relationships/hyperlink" Target="https://podminky.urs.cz/item/CS_URS_2021_02/899722113" TargetMode="External" /><Relationship Id="rId47" Type="http://schemas.openxmlformats.org/officeDocument/2006/relationships/hyperlink" Target="https://podminky.urs.cz/item/CS_URS_2021_02/998276101" TargetMode="External" /><Relationship Id="rId48" Type="http://schemas.openxmlformats.org/officeDocument/2006/relationships/hyperlink" Target="https://podminky.urs.cz/item/CS_URS_2021_02/998276126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5101201" TargetMode="External" /><Relationship Id="rId2" Type="http://schemas.openxmlformats.org/officeDocument/2006/relationships/hyperlink" Target="https://podminky.urs.cz/item/CS_URS_2021_02/115101301" TargetMode="External" /><Relationship Id="rId3" Type="http://schemas.openxmlformats.org/officeDocument/2006/relationships/hyperlink" Target="https://podminky.urs.cz/item/CS_URS_2021_02/119001402" TargetMode="External" /><Relationship Id="rId4" Type="http://schemas.openxmlformats.org/officeDocument/2006/relationships/hyperlink" Target="https://podminky.urs.cz/item/CS_URS_2021_02/119001405" TargetMode="External" /><Relationship Id="rId5" Type="http://schemas.openxmlformats.org/officeDocument/2006/relationships/hyperlink" Target="https://podminky.urs.cz/item/CS_URS_2021_02/119001421" TargetMode="External" /><Relationship Id="rId6" Type="http://schemas.openxmlformats.org/officeDocument/2006/relationships/hyperlink" Target="https://podminky.urs.cz/item/CS_URS_2021_02/119002121" TargetMode="External" /><Relationship Id="rId7" Type="http://schemas.openxmlformats.org/officeDocument/2006/relationships/hyperlink" Target="https://podminky.urs.cz/item/CS_URS_2021_02/119002122" TargetMode="External" /><Relationship Id="rId8" Type="http://schemas.openxmlformats.org/officeDocument/2006/relationships/hyperlink" Target="https://podminky.urs.cz/item/CS_URS_2021_02/119003223" TargetMode="External" /><Relationship Id="rId9" Type="http://schemas.openxmlformats.org/officeDocument/2006/relationships/hyperlink" Target="https://podminky.urs.cz/item/CS_URS_2021_02/119003224" TargetMode="External" /><Relationship Id="rId10" Type="http://schemas.openxmlformats.org/officeDocument/2006/relationships/hyperlink" Target="https://podminky.urs.cz/item/CS_URS_2021_02/119004111" TargetMode="External" /><Relationship Id="rId11" Type="http://schemas.openxmlformats.org/officeDocument/2006/relationships/hyperlink" Target="https://podminky.urs.cz/item/CS_URS_2021_02/119004112" TargetMode="External" /><Relationship Id="rId12" Type="http://schemas.openxmlformats.org/officeDocument/2006/relationships/hyperlink" Target="https://podminky.urs.cz/item/CS_URS_2021_02/132254203" TargetMode="External" /><Relationship Id="rId13" Type="http://schemas.openxmlformats.org/officeDocument/2006/relationships/hyperlink" Target="https://podminky.urs.cz/item/CS_URS_2021_02/132354203" TargetMode="External" /><Relationship Id="rId14" Type="http://schemas.openxmlformats.org/officeDocument/2006/relationships/hyperlink" Target="https://podminky.urs.cz/item/CS_URS_2021_02/139001101" TargetMode="External" /><Relationship Id="rId15" Type="http://schemas.openxmlformats.org/officeDocument/2006/relationships/hyperlink" Target="https://podminky.urs.cz/item/CS_URS_2021_02/151101101" TargetMode="External" /><Relationship Id="rId16" Type="http://schemas.openxmlformats.org/officeDocument/2006/relationships/hyperlink" Target="https://podminky.urs.cz/item/CS_URS_2021_02/151101111" TargetMode="External" /><Relationship Id="rId17" Type="http://schemas.openxmlformats.org/officeDocument/2006/relationships/hyperlink" Target="https://podminky.urs.cz/item/CS_URS_2021_02/167151101" TargetMode="External" /><Relationship Id="rId18" Type="http://schemas.openxmlformats.org/officeDocument/2006/relationships/hyperlink" Target="https://podminky.urs.cz/item/CS_URS_2021_02/171201231" TargetMode="External" /><Relationship Id="rId19" Type="http://schemas.openxmlformats.org/officeDocument/2006/relationships/hyperlink" Target="https://podminky.urs.cz/item/CS_URS_2021_02/171251201" TargetMode="External" /><Relationship Id="rId20" Type="http://schemas.openxmlformats.org/officeDocument/2006/relationships/hyperlink" Target="https://podminky.urs.cz/item/CS_URS_2021_02/174151101" TargetMode="External" /><Relationship Id="rId21" Type="http://schemas.openxmlformats.org/officeDocument/2006/relationships/hyperlink" Target="https://podminky.urs.cz/item/CS_URS_2021_02/58344197" TargetMode="External" /><Relationship Id="rId22" Type="http://schemas.openxmlformats.org/officeDocument/2006/relationships/hyperlink" Target="https://podminky.urs.cz/item/CS_URS_2021_02/175151101" TargetMode="External" /><Relationship Id="rId23" Type="http://schemas.openxmlformats.org/officeDocument/2006/relationships/hyperlink" Target="https://podminky.urs.cz/item/CS_URS_2021_02/58337344" TargetMode="External" /><Relationship Id="rId24" Type="http://schemas.openxmlformats.org/officeDocument/2006/relationships/hyperlink" Target="https://podminky.urs.cz/item/CS_URS_2021_02/181951112" TargetMode="External" /><Relationship Id="rId25" Type="http://schemas.openxmlformats.org/officeDocument/2006/relationships/hyperlink" Target="https://podminky.urs.cz/item/CS_URS_2021_02/359901211" TargetMode="External" /><Relationship Id="rId26" Type="http://schemas.openxmlformats.org/officeDocument/2006/relationships/hyperlink" Target="https://podminky.urs.cz/item/CS_URS_2021_02/451573111" TargetMode="External" /><Relationship Id="rId27" Type="http://schemas.openxmlformats.org/officeDocument/2006/relationships/hyperlink" Target="https://podminky.urs.cz/item/CS_URS_2021_02/871350420" TargetMode="External" /><Relationship Id="rId28" Type="http://schemas.openxmlformats.org/officeDocument/2006/relationships/hyperlink" Target="https://podminky.urs.cz/item/CS_URS_2021_02/28614095" TargetMode="External" /><Relationship Id="rId29" Type="http://schemas.openxmlformats.org/officeDocument/2006/relationships/hyperlink" Target="https://podminky.urs.cz/item/CS_URS_2021_02/877310410" TargetMode="External" /><Relationship Id="rId30" Type="http://schemas.openxmlformats.org/officeDocument/2006/relationships/hyperlink" Target="https://podminky.urs.cz/item/CS_URS_2021_02/28614758" TargetMode="External" /><Relationship Id="rId31" Type="http://schemas.openxmlformats.org/officeDocument/2006/relationships/hyperlink" Target="https://podminky.urs.cz/item/CS_URS_2021_02/892312121" TargetMode="External" /><Relationship Id="rId32" Type="http://schemas.openxmlformats.org/officeDocument/2006/relationships/hyperlink" Target="https://podminky.urs.cz/item/CS_URS_2021_02/894812001" TargetMode="External" /><Relationship Id="rId33" Type="http://schemas.openxmlformats.org/officeDocument/2006/relationships/hyperlink" Target="https://podminky.urs.cz/item/CS_URS_2021_02/894812003" TargetMode="External" /><Relationship Id="rId34" Type="http://schemas.openxmlformats.org/officeDocument/2006/relationships/hyperlink" Target="https://podminky.urs.cz/item/CS_URS_2021_02/894812033" TargetMode="External" /><Relationship Id="rId35" Type="http://schemas.openxmlformats.org/officeDocument/2006/relationships/hyperlink" Target="https://podminky.urs.cz/item/CS_URS_2021_02/894812041" TargetMode="External" /><Relationship Id="rId36" Type="http://schemas.openxmlformats.org/officeDocument/2006/relationships/hyperlink" Target="https://podminky.urs.cz/item/CS_URS_2021_02/894812063" TargetMode="External" /><Relationship Id="rId37" Type="http://schemas.openxmlformats.org/officeDocument/2006/relationships/hyperlink" Target="https://podminky.urs.cz/item/CS_URS_2021_02/899722113" TargetMode="External" /><Relationship Id="rId38" Type="http://schemas.openxmlformats.org/officeDocument/2006/relationships/hyperlink" Target="https://podminky.urs.cz/item/CS_URS_2021_02/998276101" TargetMode="External" /><Relationship Id="rId39" Type="http://schemas.openxmlformats.org/officeDocument/2006/relationships/hyperlink" Target="https://podminky.urs.cz/item/CS_URS_2021_02/998276126" TargetMode="External" /><Relationship Id="rId4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2" TargetMode="External" /><Relationship Id="rId2" Type="http://schemas.openxmlformats.org/officeDocument/2006/relationships/hyperlink" Target="https://podminky.urs.cz/item/CS_URS_2021_02/119003223" TargetMode="External" /><Relationship Id="rId3" Type="http://schemas.openxmlformats.org/officeDocument/2006/relationships/hyperlink" Target="https://podminky.urs.cz/item/CS_URS_2021_02/119003224" TargetMode="External" /><Relationship Id="rId4" Type="http://schemas.openxmlformats.org/officeDocument/2006/relationships/hyperlink" Target="https://podminky.urs.cz/item/CS_URS_2021_02/119004111" TargetMode="External" /><Relationship Id="rId5" Type="http://schemas.openxmlformats.org/officeDocument/2006/relationships/hyperlink" Target="https://podminky.urs.cz/item/CS_URS_2021_02/119004112" TargetMode="External" /><Relationship Id="rId6" Type="http://schemas.openxmlformats.org/officeDocument/2006/relationships/hyperlink" Target="https://podminky.urs.cz/item/CS_URS_2021_02/132254201" TargetMode="External" /><Relationship Id="rId7" Type="http://schemas.openxmlformats.org/officeDocument/2006/relationships/hyperlink" Target="https://podminky.urs.cz/item/CS_URS_2021_02/132354201" TargetMode="External" /><Relationship Id="rId8" Type="http://schemas.openxmlformats.org/officeDocument/2006/relationships/hyperlink" Target="https://podminky.urs.cz/item/CS_URS_2021_02/139001101" TargetMode="External" /><Relationship Id="rId9" Type="http://schemas.openxmlformats.org/officeDocument/2006/relationships/hyperlink" Target="https://podminky.urs.cz/item/CS_URS_2021_02/151101101" TargetMode="External" /><Relationship Id="rId10" Type="http://schemas.openxmlformats.org/officeDocument/2006/relationships/hyperlink" Target="https://podminky.urs.cz/item/CS_URS_2021_02/151101111" TargetMode="External" /><Relationship Id="rId11" Type="http://schemas.openxmlformats.org/officeDocument/2006/relationships/hyperlink" Target="https://podminky.urs.cz/item/CS_URS_2021_02/167151101" TargetMode="External" /><Relationship Id="rId12" Type="http://schemas.openxmlformats.org/officeDocument/2006/relationships/hyperlink" Target="https://podminky.urs.cz/item/CS_URS_2021_02/171201231" TargetMode="External" /><Relationship Id="rId13" Type="http://schemas.openxmlformats.org/officeDocument/2006/relationships/hyperlink" Target="https://podminky.urs.cz/item/CS_URS_2021_02/171251201" TargetMode="External" /><Relationship Id="rId14" Type="http://schemas.openxmlformats.org/officeDocument/2006/relationships/hyperlink" Target="https://podminky.urs.cz/item/CS_URS_2021_02/174151101" TargetMode="External" /><Relationship Id="rId15" Type="http://schemas.openxmlformats.org/officeDocument/2006/relationships/hyperlink" Target="https://podminky.urs.cz/item/CS_URS_2021_02/58344197" TargetMode="External" /><Relationship Id="rId16" Type="http://schemas.openxmlformats.org/officeDocument/2006/relationships/hyperlink" Target="https://podminky.urs.cz/item/CS_URS_2021_02/175151101" TargetMode="External" /><Relationship Id="rId17" Type="http://schemas.openxmlformats.org/officeDocument/2006/relationships/hyperlink" Target="https://podminky.urs.cz/item/CS_URS_2021_02/58337344" TargetMode="External" /><Relationship Id="rId18" Type="http://schemas.openxmlformats.org/officeDocument/2006/relationships/hyperlink" Target="https://podminky.urs.cz/item/CS_URS_2021_02/181951112" TargetMode="External" /><Relationship Id="rId19" Type="http://schemas.openxmlformats.org/officeDocument/2006/relationships/hyperlink" Target="https://podminky.urs.cz/item/CS_URS_2021_02/451573111" TargetMode="External" /><Relationship Id="rId20" Type="http://schemas.openxmlformats.org/officeDocument/2006/relationships/hyperlink" Target="https://podminky.urs.cz/item/CS_URS_2021_02/871350420" TargetMode="External" /><Relationship Id="rId21" Type="http://schemas.openxmlformats.org/officeDocument/2006/relationships/hyperlink" Target="https://podminky.urs.cz/item/CS_URS_2021_02/28614095" TargetMode="External" /><Relationship Id="rId22" Type="http://schemas.openxmlformats.org/officeDocument/2006/relationships/hyperlink" Target="https://podminky.urs.cz/item/CS_URS_2021_02/877310410" TargetMode="External" /><Relationship Id="rId23" Type="http://schemas.openxmlformats.org/officeDocument/2006/relationships/hyperlink" Target="https://podminky.urs.cz/item/CS_URS_2021_02/28614758" TargetMode="External" /><Relationship Id="rId24" Type="http://schemas.openxmlformats.org/officeDocument/2006/relationships/hyperlink" Target="https://podminky.urs.cz/item/CS_URS_2021_02/892312121" TargetMode="External" /><Relationship Id="rId25" Type="http://schemas.openxmlformats.org/officeDocument/2006/relationships/hyperlink" Target="https://podminky.urs.cz/item/CS_URS_2021_02/895941111" TargetMode="External" /><Relationship Id="rId26" Type="http://schemas.openxmlformats.org/officeDocument/2006/relationships/hyperlink" Target="https://podminky.urs.cz/item/CS_URS_2021_02/899204112" TargetMode="External" /><Relationship Id="rId27" Type="http://schemas.openxmlformats.org/officeDocument/2006/relationships/hyperlink" Target="https://podminky.urs.cz/item/CS_URS_2021_02/899722113" TargetMode="External" /><Relationship Id="rId28" Type="http://schemas.openxmlformats.org/officeDocument/2006/relationships/hyperlink" Target="https://podminky.urs.cz/item/CS_URS_2021_02/998276101" TargetMode="External" /><Relationship Id="rId29" Type="http://schemas.openxmlformats.org/officeDocument/2006/relationships/hyperlink" Target="https://podminky.urs.cz/item/CS_URS_2021_02/998276126" TargetMode="External" /><Relationship Id="rId3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810351811" TargetMode="External" /><Relationship Id="rId2" Type="http://schemas.openxmlformats.org/officeDocument/2006/relationships/hyperlink" Target="https://podminky.urs.cz/item/CS_URS_2021_02/810391811" TargetMode="External" /><Relationship Id="rId3" Type="http://schemas.openxmlformats.org/officeDocument/2006/relationships/hyperlink" Target="https://podminky.urs.cz/item/CS_URS_2021_02/890431851" TargetMode="External" /><Relationship Id="rId4" Type="http://schemas.openxmlformats.org/officeDocument/2006/relationships/hyperlink" Target="https://podminky.urs.cz/item/CS_URS_2021_02/899201211" TargetMode="External" /><Relationship Id="rId5" Type="http://schemas.openxmlformats.org/officeDocument/2006/relationships/hyperlink" Target="https://podminky.urs.cz/item/CS_URS_2021_02/899304811" TargetMode="External" /><Relationship Id="rId6" Type="http://schemas.openxmlformats.org/officeDocument/2006/relationships/hyperlink" Target="https://podminky.urs.cz/item/CS_URS_2021_02/997013841" TargetMode="External" /><Relationship Id="rId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151" TargetMode="External" /><Relationship Id="rId2" Type="http://schemas.openxmlformats.org/officeDocument/2006/relationships/hyperlink" Target="https://podminky.urs.cz/item/CS_URS_2021_02/113107212" TargetMode="External" /><Relationship Id="rId3" Type="http://schemas.openxmlformats.org/officeDocument/2006/relationships/hyperlink" Target="https://podminky.urs.cz/item/CS_URS_2021_02/113107213" TargetMode="External" /><Relationship Id="rId4" Type="http://schemas.openxmlformats.org/officeDocument/2006/relationships/hyperlink" Target="https://podminky.urs.cz/item/CS_URS_2021_02/113107230" TargetMode="External" /><Relationship Id="rId5" Type="http://schemas.openxmlformats.org/officeDocument/2006/relationships/hyperlink" Target="https://podminky.urs.cz/item/CS_URS_2021_02/113154233" TargetMode="External" /><Relationship Id="rId6" Type="http://schemas.openxmlformats.org/officeDocument/2006/relationships/hyperlink" Target="https://podminky.urs.cz/item/CS_URS_2021_02/113201112" TargetMode="External" /><Relationship Id="rId7" Type="http://schemas.openxmlformats.org/officeDocument/2006/relationships/hyperlink" Target="https://podminky.urs.cz/item/CS_URS_2021_02/121151113" TargetMode="External" /><Relationship Id="rId8" Type="http://schemas.openxmlformats.org/officeDocument/2006/relationships/hyperlink" Target="https://podminky.urs.cz/item/CS_URS_2021_02/181351103" TargetMode="External" /><Relationship Id="rId9" Type="http://schemas.openxmlformats.org/officeDocument/2006/relationships/hyperlink" Target="https://podminky.urs.cz/item/CS_URS_2021_02/181411131" TargetMode="External" /><Relationship Id="rId10" Type="http://schemas.openxmlformats.org/officeDocument/2006/relationships/hyperlink" Target="https://podminky.urs.cz/item/CS_URS_2021_02/00572410" TargetMode="External" /><Relationship Id="rId11" Type="http://schemas.openxmlformats.org/officeDocument/2006/relationships/hyperlink" Target="https://podminky.urs.cz/item/CS_URS_2021_02/182303111" TargetMode="External" /><Relationship Id="rId12" Type="http://schemas.openxmlformats.org/officeDocument/2006/relationships/hyperlink" Target="https://podminky.urs.cz/item/CS_URS_2021_02/10371500" TargetMode="External" /><Relationship Id="rId13" Type="http://schemas.openxmlformats.org/officeDocument/2006/relationships/hyperlink" Target="https://podminky.urs.cz/item/CS_URS_2021_02/183151111" TargetMode="External" /><Relationship Id="rId14" Type="http://schemas.openxmlformats.org/officeDocument/2006/relationships/hyperlink" Target="https://podminky.urs.cz/item/CS_URS_2021_02/184102114" TargetMode="External" /><Relationship Id="rId15" Type="http://schemas.openxmlformats.org/officeDocument/2006/relationships/hyperlink" Target="https://podminky.urs.cz/item/CS_URS_2021_02/184215112" TargetMode="External" /><Relationship Id="rId16" Type="http://schemas.openxmlformats.org/officeDocument/2006/relationships/hyperlink" Target="https://podminky.urs.cz/item/CS_URS_2021_02/60591253" TargetMode="External" /><Relationship Id="rId17" Type="http://schemas.openxmlformats.org/officeDocument/2006/relationships/hyperlink" Target="https://podminky.urs.cz/item/CS_URS_2021_02/212752402" TargetMode="External" /><Relationship Id="rId18" Type="http://schemas.openxmlformats.org/officeDocument/2006/relationships/hyperlink" Target="https://podminky.urs.cz/item/CS_URS_2021_02/564801111" TargetMode="External" /><Relationship Id="rId19" Type="http://schemas.openxmlformats.org/officeDocument/2006/relationships/hyperlink" Target="https://podminky.urs.cz/item/CS_URS_2021_02/564851111" TargetMode="External" /><Relationship Id="rId20" Type="http://schemas.openxmlformats.org/officeDocument/2006/relationships/hyperlink" Target="https://podminky.urs.cz/item/CS_URS_2021_02/564931512" TargetMode="External" /><Relationship Id="rId21" Type="http://schemas.openxmlformats.org/officeDocument/2006/relationships/hyperlink" Target="https://podminky.urs.cz/item/CS_URS_2021_02/565155101" TargetMode="External" /><Relationship Id="rId22" Type="http://schemas.openxmlformats.org/officeDocument/2006/relationships/hyperlink" Target="https://podminky.urs.cz/item/CS_URS_2021_02/573231106" TargetMode="External" /><Relationship Id="rId23" Type="http://schemas.openxmlformats.org/officeDocument/2006/relationships/hyperlink" Target="https://podminky.urs.cz/item/CS_URS_2021_02/577144141" TargetMode="External" /><Relationship Id="rId24" Type="http://schemas.openxmlformats.org/officeDocument/2006/relationships/hyperlink" Target="https://podminky.urs.cz/item/CS_URS_2021_02/596211112" TargetMode="External" /><Relationship Id="rId25" Type="http://schemas.openxmlformats.org/officeDocument/2006/relationships/hyperlink" Target="https://podminky.urs.cz/item/CS_URS_2021_02/59245015" TargetMode="External" /><Relationship Id="rId26" Type="http://schemas.openxmlformats.org/officeDocument/2006/relationships/hyperlink" Target="https://podminky.urs.cz/item/CS_URS_2021_02/596212212" TargetMode="External" /><Relationship Id="rId27" Type="http://schemas.openxmlformats.org/officeDocument/2006/relationships/hyperlink" Target="https://podminky.urs.cz/item/CS_URS_2021_02/59245203" TargetMode="External" /><Relationship Id="rId28" Type="http://schemas.openxmlformats.org/officeDocument/2006/relationships/hyperlink" Target="https://podminky.urs.cz/item/CS_URS_2021_02/916131112" TargetMode="External" /><Relationship Id="rId29" Type="http://schemas.openxmlformats.org/officeDocument/2006/relationships/hyperlink" Target="https://podminky.urs.cz/item/CS_URS_2021_02/59217031" TargetMode="External" /><Relationship Id="rId30" Type="http://schemas.openxmlformats.org/officeDocument/2006/relationships/hyperlink" Target="https://podminky.urs.cz/item/CS_URS_2021_02/59217029" TargetMode="External" /><Relationship Id="rId31" Type="http://schemas.openxmlformats.org/officeDocument/2006/relationships/hyperlink" Target="https://podminky.urs.cz/item/CS_URS_2021_02/916231112" TargetMode="External" /><Relationship Id="rId32" Type="http://schemas.openxmlformats.org/officeDocument/2006/relationships/hyperlink" Target="https://podminky.urs.cz/item/CS_URS_2021_02/59217017" TargetMode="External" /><Relationship Id="rId33" Type="http://schemas.openxmlformats.org/officeDocument/2006/relationships/hyperlink" Target="https://podminky.urs.cz/item/CS_URS_2021_02/919112223" TargetMode="External" /><Relationship Id="rId34" Type="http://schemas.openxmlformats.org/officeDocument/2006/relationships/hyperlink" Target="https://podminky.urs.cz/item/CS_URS_2021_02/919121223" TargetMode="External" /><Relationship Id="rId35" Type="http://schemas.openxmlformats.org/officeDocument/2006/relationships/hyperlink" Target="https://podminky.urs.cz/item/CS_URS_2021_02/919735111" TargetMode="External" /><Relationship Id="rId36" Type="http://schemas.openxmlformats.org/officeDocument/2006/relationships/hyperlink" Target="https://podminky.urs.cz/item/CS_URS_2021_02/919735122" TargetMode="External" /><Relationship Id="rId37" Type="http://schemas.openxmlformats.org/officeDocument/2006/relationships/hyperlink" Target="https://podminky.urs.cz/item/CS_URS_2021_02/997221611" TargetMode="External" /><Relationship Id="rId38" Type="http://schemas.openxmlformats.org/officeDocument/2006/relationships/hyperlink" Target="https://podminky.urs.cz/item/CS_URS_2021_02/997221612" TargetMode="External" /><Relationship Id="rId39" Type="http://schemas.openxmlformats.org/officeDocument/2006/relationships/hyperlink" Target="https://podminky.urs.cz/item/CS_URS_2021_02/997221861" TargetMode="External" /><Relationship Id="rId40" Type="http://schemas.openxmlformats.org/officeDocument/2006/relationships/hyperlink" Target="https://podminky.urs.cz/item/CS_URS_2021_02/997221875" TargetMode="External" /><Relationship Id="rId41" Type="http://schemas.openxmlformats.org/officeDocument/2006/relationships/hyperlink" Target="https://podminky.urs.cz/item/CS_URS_2021_02/997221873" TargetMode="External" /><Relationship Id="rId42" Type="http://schemas.openxmlformats.org/officeDocument/2006/relationships/hyperlink" Target="https://podminky.urs.cz/item/CS_URS_2021_02/998223011" TargetMode="External" /><Relationship Id="rId43" Type="http://schemas.openxmlformats.org/officeDocument/2006/relationships/hyperlink" Target="https://podminky.urs.cz/item/CS_URS_2021_02/998223092" TargetMode="External" /><Relationship Id="rId4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203000" TargetMode="External" /><Relationship Id="rId2" Type="http://schemas.openxmlformats.org/officeDocument/2006/relationships/hyperlink" Target="https://podminky.urs.cz/item/CS_URS_2021_02/012303000" TargetMode="External" /><Relationship Id="rId3" Type="http://schemas.openxmlformats.org/officeDocument/2006/relationships/hyperlink" Target="https://podminky.urs.cz/item/CS_URS_2021_02/0124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32103000" TargetMode="External" /><Relationship Id="rId6" Type="http://schemas.openxmlformats.org/officeDocument/2006/relationships/hyperlink" Target="https://podminky.urs.cz/item/CS_URS_2021_02/032903000" TargetMode="External" /><Relationship Id="rId7" Type="http://schemas.openxmlformats.org/officeDocument/2006/relationships/hyperlink" Target="https://podminky.urs.cz/item/CS_URS_2021_02/034303000" TargetMode="External" /><Relationship Id="rId8" Type="http://schemas.openxmlformats.org/officeDocument/2006/relationships/hyperlink" Target="https://podminky.urs.cz/item/CS_URS_2021_02/034503000" TargetMode="External" /><Relationship Id="rId9" Type="http://schemas.openxmlformats.org/officeDocument/2006/relationships/hyperlink" Target="https://podminky.urs.cz/item/CS_URS_2021_02/035002000" TargetMode="External" /><Relationship Id="rId10" Type="http://schemas.openxmlformats.org/officeDocument/2006/relationships/hyperlink" Target="https://podminky.urs.cz/item/CS_URS_2021_02/039103000" TargetMode="External" /><Relationship Id="rId11" Type="http://schemas.openxmlformats.org/officeDocument/2006/relationships/hyperlink" Target="https://podminky.urs.cz/item/CS_URS_2021_02/042503000" TargetMode="External" /><Relationship Id="rId12" Type="http://schemas.openxmlformats.org/officeDocument/2006/relationships/hyperlink" Target="https://podminky.urs.cz/item/CS_URS_2021_02/043134000" TargetMode="External" /><Relationship Id="rId1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2" t="s">
        <v>14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3"/>
      <c r="AQ5" s="23"/>
      <c r="AR5" s="21"/>
      <c r="BE5" s="29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4" t="s">
        <v>17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3"/>
      <c r="AQ6" s="23"/>
      <c r="AR6" s="21"/>
      <c r="BE6" s="30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00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00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00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00"/>
      <c r="BS10" s="18" t="s">
        <v>6</v>
      </c>
    </row>
    <row r="11" spans="2:71" s="1" customFormat="1" ht="18.4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0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0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00"/>
      <c r="BS13" s="18" t="s">
        <v>6</v>
      </c>
    </row>
    <row r="14" spans="2:71" ht="12.75">
      <c r="B14" s="22"/>
      <c r="C14" s="23"/>
      <c r="D14" s="23"/>
      <c r="E14" s="305" t="s">
        <v>37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0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0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00"/>
      <c r="BS16" s="18" t="s">
        <v>4</v>
      </c>
    </row>
    <row r="17" spans="2:71" s="1" customFormat="1" ht="18.4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35</v>
      </c>
      <c r="AO17" s="23"/>
      <c r="AP17" s="23"/>
      <c r="AQ17" s="23"/>
      <c r="AR17" s="21"/>
      <c r="BE17" s="300"/>
      <c r="BS17" s="18" t="s">
        <v>41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0"/>
      <c r="BS18" s="18" t="s">
        <v>6</v>
      </c>
    </row>
    <row r="19" spans="2:71" s="1" customFormat="1" ht="12" customHeight="1">
      <c r="B19" s="22"/>
      <c r="C19" s="23"/>
      <c r="D19" s="30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35</v>
      </c>
      <c r="AO19" s="23"/>
      <c r="AP19" s="23"/>
      <c r="AQ19" s="23"/>
      <c r="AR19" s="21"/>
      <c r="BE19" s="300"/>
      <c r="BS19" s="18" t="s">
        <v>6</v>
      </c>
    </row>
    <row r="20" spans="2:71" s="1" customFormat="1" ht="18.4" customHeight="1">
      <c r="B20" s="22"/>
      <c r="C20" s="23"/>
      <c r="D20" s="23"/>
      <c r="E20" s="28" t="s">
        <v>43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35</v>
      </c>
      <c r="AO20" s="23"/>
      <c r="AP20" s="23"/>
      <c r="AQ20" s="23"/>
      <c r="AR20" s="21"/>
      <c r="BE20" s="300"/>
      <c r="BS20" s="18" t="s">
        <v>41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0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0"/>
    </row>
    <row r="23" spans="2:57" s="1" customFormat="1" ht="47.25" customHeight="1">
      <c r="B23" s="22"/>
      <c r="C23" s="23"/>
      <c r="D23" s="23"/>
      <c r="E23" s="307" t="s">
        <v>45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23"/>
      <c r="AP23" s="23"/>
      <c r="AQ23" s="23"/>
      <c r="AR23" s="21"/>
      <c r="BE23" s="30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0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00"/>
    </row>
    <row r="26" spans="1:57" s="2" customFormat="1" ht="25.9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08">
        <f>ROUND(AG54,1)</f>
        <v>0</v>
      </c>
      <c r="AL26" s="309"/>
      <c r="AM26" s="309"/>
      <c r="AN26" s="309"/>
      <c r="AO26" s="309"/>
      <c r="AP26" s="38"/>
      <c r="AQ26" s="38"/>
      <c r="AR26" s="41"/>
      <c r="BE26" s="300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00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10" t="s">
        <v>47</v>
      </c>
      <c r="M28" s="310"/>
      <c r="N28" s="310"/>
      <c r="O28" s="310"/>
      <c r="P28" s="310"/>
      <c r="Q28" s="38"/>
      <c r="R28" s="38"/>
      <c r="S28" s="38"/>
      <c r="T28" s="38"/>
      <c r="U28" s="38"/>
      <c r="V28" s="38"/>
      <c r="W28" s="310" t="s">
        <v>48</v>
      </c>
      <c r="X28" s="310"/>
      <c r="Y28" s="310"/>
      <c r="Z28" s="310"/>
      <c r="AA28" s="310"/>
      <c r="AB28" s="310"/>
      <c r="AC28" s="310"/>
      <c r="AD28" s="310"/>
      <c r="AE28" s="310"/>
      <c r="AF28" s="38"/>
      <c r="AG28" s="38"/>
      <c r="AH28" s="38"/>
      <c r="AI28" s="38"/>
      <c r="AJ28" s="38"/>
      <c r="AK28" s="310" t="s">
        <v>49</v>
      </c>
      <c r="AL28" s="310"/>
      <c r="AM28" s="310"/>
      <c r="AN28" s="310"/>
      <c r="AO28" s="310"/>
      <c r="AP28" s="38"/>
      <c r="AQ28" s="38"/>
      <c r="AR28" s="41"/>
      <c r="BE28" s="300"/>
    </row>
    <row r="29" spans="2:57" s="3" customFormat="1" ht="14.45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13">
        <v>0.21</v>
      </c>
      <c r="M29" s="312"/>
      <c r="N29" s="312"/>
      <c r="O29" s="312"/>
      <c r="P29" s="312"/>
      <c r="Q29" s="43"/>
      <c r="R29" s="43"/>
      <c r="S29" s="43"/>
      <c r="T29" s="43"/>
      <c r="U29" s="43"/>
      <c r="V29" s="43"/>
      <c r="W29" s="311">
        <f>ROUND(AZ54,1)</f>
        <v>0</v>
      </c>
      <c r="X29" s="312"/>
      <c r="Y29" s="312"/>
      <c r="Z29" s="312"/>
      <c r="AA29" s="312"/>
      <c r="AB29" s="312"/>
      <c r="AC29" s="312"/>
      <c r="AD29" s="312"/>
      <c r="AE29" s="312"/>
      <c r="AF29" s="43"/>
      <c r="AG29" s="43"/>
      <c r="AH29" s="43"/>
      <c r="AI29" s="43"/>
      <c r="AJ29" s="43"/>
      <c r="AK29" s="311">
        <f>ROUND(AV54,1)</f>
        <v>0</v>
      </c>
      <c r="AL29" s="312"/>
      <c r="AM29" s="312"/>
      <c r="AN29" s="312"/>
      <c r="AO29" s="312"/>
      <c r="AP29" s="43"/>
      <c r="AQ29" s="43"/>
      <c r="AR29" s="44"/>
      <c r="BE29" s="301"/>
    </row>
    <row r="30" spans="2:57" s="3" customFormat="1" ht="14.45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13">
        <v>0.15</v>
      </c>
      <c r="M30" s="312"/>
      <c r="N30" s="312"/>
      <c r="O30" s="312"/>
      <c r="P30" s="312"/>
      <c r="Q30" s="43"/>
      <c r="R30" s="43"/>
      <c r="S30" s="43"/>
      <c r="T30" s="43"/>
      <c r="U30" s="43"/>
      <c r="V30" s="43"/>
      <c r="W30" s="311">
        <f>ROUND(BA54,1)</f>
        <v>0</v>
      </c>
      <c r="X30" s="312"/>
      <c r="Y30" s="312"/>
      <c r="Z30" s="312"/>
      <c r="AA30" s="312"/>
      <c r="AB30" s="312"/>
      <c r="AC30" s="312"/>
      <c r="AD30" s="312"/>
      <c r="AE30" s="312"/>
      <c r="AF30" s="43"/>
      <c r="AG30" s="43"/>
      <c r="AH30" s="43"/>
      <c r="AI30" s="43"/>
      <c r="AJ30" s="43"/>
      <c r="AK30" s="311">
        <f>ROUND(AW54,1)</f>
        <v>0</v>
      </c>
      <c r="AL30" s="312"/>
      <c r="AM30" s="312"/>
      <c r="AN30" s="312"/>
      <c r="AO30" s="312"/>
      <c r="AP30" s="43"/>
      <c r="AQ30" s="43"/>
      <c r="AR30" s="44"/>
      <c r="BE30" s="301"/>
    </row>
    <row r="31" spans="2:57" s="3" customFormat="1" ht="14.45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13">
        <v>0.21</v>
      </c>
      <c r="M31" s="312"/>
      <c r="N31" s="312"/>
      <c r="O31" s="312"/>
      <c r="P31" s="312"/>
      <c r="Q31" s="43"/>
      <c r="R31" s="43"/>
      <c r="S31" s="43"/>
      <c r="T31" s="43"/>
      <c r="U31" s="43"/>
      <c r="V31" s="43"/>
      <c r="W31" s="311">
        <f>ROUND(BB54,1)</f>
        <v>0</v>
      </c>
      <c r="X31" s="312"/>
      <c r="Y31" s="312"/>
      <c r="Z31" s="312"/>
      <c r="AA31" s="312"/>
      <c r="AB31" s="312"/>
      <c r="AC31" s="312"/>
      <c r="AD31" s="312"/>
      <c r="AE31" s="312"/>
      <c r="AF31" s="43"/>
      <c r="AG31" s="43"/>
      <c r="AH31" s="43"/>
      <c r="AI31" s="43"/>
      <c r="AJ31" s="43"/>
      <c r="AK31" s="311">
        <v>0</v>
      </c>
      <c r="AL31" s="312"/>
      <c r="AM31" s="312"/>
      <c r="AN31" s="312"/>
      <c r="AO31" s="312"/>
      <c r="AP31" s="43"/>
      <c r="AQ31" s="43"/>
      <c r="AR31" s="44"/>
      <c r="BE31" s="301"/>
    </row>
    <row r="32" spans="2:57" s="3" customFormat="1" ht="14.45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13">
        <v>0.15</v>
      </c>
      <c r="M32" s="312"/>
      <c r="N32" s="312"/>
      <c r="O32" s="312"/>
      <c r="P32" s="312"/>
      <c r="Q32" s="43"/>
      <c r="R32" s="43"/>
      <c r="S32" s="43"/>
      <c r="T32" s="43"/>
      <c r="U32" s="43"/>
      <c r="V32" s="43"/>
      <c r="W32" s="311">
        <f>ROUND(BC54,1)</f>
        <v>0</v>
      </c>
      <c r="X32" s="312"/>
      <c r="Y32" s="312"/>
      <c r="Z32" s="312"/>
      <c r="AA32" s="312"/>
      <c r="AB32" s="312"/>
      <c r="AC32" s="312"/>
      <c r="AD32" s="312"/>
      <c r="AE32" s="312"/>
      <c r="AF32" s="43"/>
      <c r="AG32" s="43"/>
      <c r="AH32" s="43"/>
      <c r="AI32" s="43"/>
      <c r="AJ32" s="43"/>
      <c r="AK32" s="311">
        <v>0</v>
      </c>
      <c r="AL32" s="312"/>
      <c r="AM32" s="312"/>
      <c r="AN32" s="312"/>
      <c r="AO32" s="312"/>
      <c r="AP32" s="43"/>
      <c r="AQ32" s="43"/>
      <c r="AR32" s="44"/>
      <c r="BE32" s="301"/>
    </row>
    <row r="33" spans="2:44" s="3" customFormat="1" ht="14.45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13">
        <v>0</v>
      </c>
      <c r="M33" s="312"/>
      <c r="N33" s="312"/>
      <c r="O33" s="312"/>
      <c r="P33" s="312"/>
      <c r="Q33" s="43"/>
      <c r="R33" s="43"/>
      <c r="S33" s="43"/>
      <c r="T33" s="43"/>
      <c r="U33" s="43"/>
      <c r="V33" s="43"/>
      <c r="W33" s="311">
        <f>ROUND(BD54,1)</f>
        <v>0</v>
      </c>
      <c r="X33" s="312"/>
      <c r="Y33" s="312"/>
      <c r="Z33" s="312"/>
      <c r="AA33" s="312"/>
      <c r="AB33" s="312"/>
      <c r="AC33" s="312"/>
      <c r="AD33" s="312"/>
      <c r="AE33" s="312"/>
      <c r="AF33" s="43"/>
      <c r="AG33" s="43"/>
      <c r="AH33" s="43"/>
      <c r="AI33" s="43"/>
      <c r="AJ33" s="43"/>
      <c r="AK33" s="311">
        <v>0</v>
      </c>
      <c r="AL33" s="312"/>
      <c r="AM33" s="312"/>
      <c r="AN33" s="312"/>
      <c r="AO33" s="312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17" t="s">
        <v>58</v>
      </c>
      <c r="Y35" s="315"/>
      <c r="Z35" s="315"/>
      <c r="AA35" s="315"/>
      <c r="AB35" s="315"/>
      <c r="AC35" s="47"/>
      <c r="AD35" s="47"/>
      <c r="AE35" s="47"/>
      <c r="AF35" s="47"/>
      <c r="AG35" s="47"/>
      <c r="AH35" s="47"/>
      <c r="AI35" s="47"/>
      <c r="AJ35" s="47"/>
      <c r="AK35" s="314">
        <f>SUM(AK26:AK33)</f>
        <v>0</v>
      </c>
      <c r="AL35" s="315"/>
      <c r="AM35" s="315"/>
      <c r="AN35" s="315"/>
      <c r="AO35" s="31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2021-11-02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275" t="str">
        <f>K6</f>
        <v>Rekonstrukce kanalizační stoky CHVc, ul. Zličská, Kolín</v>
      </c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Kolín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277" t="str">
        <f>IF(AN8="","",AN8)</f>
        <v>15. 11. 2021</v>
      </c>
      <c r="AN47" s="27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Kolín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284" t="str">
        <f>IF(E17="","",E17)</f>
        <v>LK PROJEKT s.r.o.</v>
      </c>
      <c r="AN49" s="285"/>
      <c r="AO49" s="285"/>
      <c r="AP49" s="285"/>
      <c r="AQ49" s="38"/>
      <c r="AR49" s="41"/>
      <c r="AS49" s="278" t="s">
        <v>60</v>
      </c>
      <c r="AT49" s="279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42</v>
      </c>
      <c r="AJ50" s="38"/>
      <c r="AK50" s="38"/>
      <c r="AL50" s="38"/>
      <c r="AM50" s="284" t="str">
        <f>IF(E20="","",E20)</f>
        <v xml:space="preserve"> </v>
      </c>
      <c r="AN50" s="285"/>
      <c r="AO50" s="285"/>
      <c r="AP50" s="285"/>
      <c r="AQ50" s="38"/>
      <c r="AR50" s="41"/>
      <c r="AS50" s="280"/>
      <c r="AT50" s="281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82"/>
      <c r="AT51" s="283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286" t="s">
        <v>61</v>
      </c>
      <c r="D52" s="287"/>
      <c r="E52" s="287"/>
      <c r="F52" s="287"/>
      <c r="G52" s="287"/>
      <c r="H52" s="68"/>
      <c r="I52" s="289" t="s">
        <v>62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8" t="s">
        <v>63</v>
      </c>
      <c r="AH52" s="287"/>
      <c r="AI52" s="287"/>
      <c r="AJ52" s="287"/>
      <c r="AK52" s="287"/>
      <c r="AL52" s="287"/>
      <c r="AM52" s="287"/>
      <c r="AN52" s="289" t="s">
        <v>64</v>
      </c>
      <c r="AO52" s="287"/>
      <c r="AP52" s="287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97">
        <f>ROUND(AG55+SUM(AG60:AG62),1)</f>
        <v>0</v>
      </c>
      <c r="AH54" s="297"/>
      <c r="AI54" s="297"/>
      <c r="AJ54" s="297"/>
      <c r="AK54" s="297"/>
      <c r="AL54" s="297"/>
      <c r="AM54" s="297"/>
      <c r="AN54" s="298">
        <f aca="true" t="shared" si="0" ref="AN54:AN62">SUM(AG54,AT54)</f>
        <v>0</v>
      </c>
      <c r="AO54" s="298"/>
      <c r="AP54" s="298"/>
      <c r="AQ54" s="80" t="s">
        <v>35</v>
      </c>
      <c r="AR54" s="81"/>
      <c r="AS54" s="82">
        <f>ROUND(AS55+SUM(AS60:AS62),1)</f>
        <v>0</v>
      </c>
      <c r="AT54" s="83">
        <f aca="true" t="shared" si="1" ref="AT54:AT62">ROUND(SUM(AV54:AW54),1)</f>
        <v>0</v>
      </c>
      <c r="AU54" s="84">
        <f>ROUND(AU55+SUM(AU60:AU62),5)</f>
        <v>0</v>
      </c>
      <c r="AV54" s="83">
        <f>ROUND(AZ54*L29,1)</f>
        <v>0</v>
      </c>
      <c r="AW54" s="83">
        <f>ROUND(BA54*L30,1)</f>
        <v>0</v>
      </c>
      <c r="AX54" s="83">
        <f>ROUND(BB54*L29,1)</f>
        <v>0</v>
      </c>
      <c r="AY54" s="83">
        <f>ROUND(BC54*L30,1)</f>
        <v>0</v>
      </c>
      <c r="AZ54" s="83">
        <f>ROUND(AZ55+SUM(AZ60:AZ62),1)</f>
        <v>0</v>
      </c>
      <c r="BA54" s="83">
        <f>ROUND(BA55+SUM(BA60:BA62),1)</f>
        <v>0</v>
      </c>
      <c r="BB54" s="83">
        <f>ROUND(BB55+SUM(BB60:BB62),1)</f>
        <v>0</v>
      </c>
      <c r="BC54" s="83">
        <f>ROUND(BC55+SUM(BC60:BC62),1)</f>
        <v>0</v>
      </c>
      <c r="BD54" s="85">
        <f>ROUND(BD55+SUM(BD60:BD62),1)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5</v>
      </c>
      <c r="BX54" s="86" t="s">
        <v>83</v>
      </c>
      <c r="CL54" s="86" t="s">
        <v>19</v>
      </c>
    </row>
    <row r="55" spans="2:91" s="7" customFormat="1" ht="16.5" customHeight="1">
      <c r="B55" s="88"/>
      <c r="C55" s="89"/>
      <c r="D55" s="293" t="s">
        <v>84</v>
      </c>
      <c r="E55" s="293"/>
      <c r="F55" s="293"/>
      <c r="G55" s="293"/>
      <c r="H55" s="293"/>
      <c r="I55" s="90"/>
      <c r="J55" s="293" t="s">
        <v>85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0">
        <f>ROUND(SUM(AG56:AG59),1)</f>
        <v>0</v>
      </c>
      <c r="AH55" s="291"/>
      <c r="AI55" s="291"/>
      <c r="AJ55" s="291"/>
      <c r="AK55" s="291"/>
      <c r="AL55" s="291"/>
      <c r="AM55" s="291"/>
      <c r="AN55" s="292">
        <f t="shared" si="0"/>
        <v>0</v>
      </c>
      <c r="AO55" s="291"/>
      <c r="AP55" s="291"/>
      <c r="AQ55" s="91" t="s">
        <v>86</v>
      </c>
      <c r="AR55" s="92"/>
      <c r="AS55" s="93">
        <f>ROUND(SUM(AS56:AS59),1)</f>
        <v>0</v>
      </c>
      <c r="AT55" s="94">
        <f t="shared" si="1"/>
        <v>0</v>
      </c>
      <c r="AU55" s="95">
        <f>ROUND(SUM(AU56:AU59),5)</f>
        <v>0</v>
      </c>
      <c r="AV55" s="94">
        <f>ROUND(AZ55*L29,1)</f>
        <v>0</v>
      </c>
      <c r="AW55" s="94">
        <f>ROUND(BA55*L30,1)</f>
        <v>0</v>
      </c>
      <c r="AX55" s="94">
        <f>ROUND(BB55*L29,1)</f>
        <v>0</v>
      </c>
      <c r="AY55" s="94">
        <f>ROUND(BC55*L30,1)</f>
        <v>0</v>
      </c>
      <c r="AZ55" s="94">
        <f>ROUND(SUM(AZ56:AZ59),1)</f>
        <v>0</v>
      </c>
      <c r="BA55" s="94">
        <f>ROUND(SUM(BA56:BA59),1)</f>
        <v>0</v>
      </c>
      <c r="BB55" s="94">
        <f>ROUND(SUM(BB56:BB59),1)</f>
        <v>0</v>
      </c>
      <c r="BC55" s="94">
        <f>ROUND(SUM(BC56:BC59),1)</f>
        <v>0</v>
      </c>
      <c r="BD55" s="96">
        <f>ROUND(SUM(BD56:BD59),1)</f>
        <v>0</v>
      </c>
      <c r="BS55" s="97" t="s">
        <v>79</v>
      </c>
      <c r="BT55" s="97" t="s">
        <v>87</v>
      </c>
      <c r="BU55" s="97" t="s">
        <v>81</v>
      </c>
      <c r="BV55" s="97" t="s">
        <v>82</v>
      </c>
      <c r="BW55" s="97" t="s">
        <v>88</v>
      </c>
      <c r="BX55" s="97" t="s">
        <v>5</v>
      </c>
      <c r="CL55" s="97" t="s">
        <v>19</v>
      </c>
      <c r="CM55" s="97" t="s">
        <v>89</v>
      </c>
    </row>
    <row r="56" spans="1:90" s="4" customFormat="1" ht="16.5" customHeight="1">
      <c r="A56" s="98" t="s">
        <v>90</v>
      </c>
      <c r="B56" s="53"/>
      <c r="C56" s="99"/>
      <c r="D56" s="99"/>
      <c r="E56" s="296" t="s">
        <v>91</v>
      </c>
      <c r="F56" s="296"/>
      <c r="G56" s="296"/>
      <c r="H56" s="296"/>
      <c r="I56" s="296"/>
      <c r="J56" s="99"/>
      <c r="K56" s="296" t="s">
        <v>92</v>
      </c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4">
        <f>'SO 01.1 - Rekonstrukce ka...'!J32</f>
        <v>0</v>
      </c>
      <c r="AH56" s="295"/>
      <c r="AI56" s="295"/>
      <c r="AJ56" s="295"/>
      <c r="AK56" s="295"/>
      <c r="AL56" s="295"/>
      <c r="AM56" s="295"/>
      <c r="AN56" s="294">
        <f t="shared" si="0"/>
        <v>0</v>
      </c>
      <c r="AO56" s="295"/>
      <c r="AP56" s="295"/>
      <c r="AQ56" s="100" t="s">
        <v>93</v>
      </c>
      <c r="AR56" s="55"/>
      <c r="AS56" s="101">
        <v>0</v>
      </c>
      <c r="AT56" s="102">
        <f t="shared" si="1"/>
        <v>0</v>
      </c>
      <c r="AU56" s="103">
        <f>'SO 01.1 - Rekonstrukce ka...'!P91</f>
        <v>0</v>
      </c>
      <c r="AV56" s="102">
        <f>'SO 01.1 - Rekonstrukce ka...'!J35</f>
        <v>0</v>
      </c>
      <c r="AW56" s="102">
        <f>'SO 01.1 - Rekonstrukce ka...'!J36</f>
        <v>0</v>
      </c>
      <c r="AX56" s="102">
        <f>'SO 01.1 - Rekonstrukce ka...'!J37</f>
        <v>0</v>
      </c>
      <c r="AY56" s="102">
        <f>'SO 01.1 - Rekonstrukce ka...'!J38</f>
        <v>0</v>
      </c>
      <c r="AZ56" s="102">
        <f>'SO 01.1 - Rekonstrukce ka...'!F35</f>
        <v>0</v>
      </c>
      <c r="BA56" s="102">
        <f>'SO 01.1 - Rekonstrukce ka...'!F36</f>
        <v>0</v>
      </c>
      <c r="BB56" s="102">
        <f>'SO 01.1 - Rekonstrukce ka...'!F37</f>
        <v>0</v>
      </c>
      <c r="BC56" s="102">
        <f>'SO 01.1 - Rekonstrukce ka...'!F38</f>
        <v>0</v>
      </c>
      <c r="BD56" s="104">
        <f>'SO 01.1 - Rekonstrukce ka...'!F39</f>
        <v>0</v>
      </c>
      <c r="BT56" s="105" t="s">
        <v>89</v>
      </c>
      <c r="BV56" s="105" t="s">
        <v>82</v>
      </c>
      <c r="BW56" s="105" t="s">
        <v>94</v>
      </c>
      <c r="BX56" s="105" t="s">
        <v>88</v>
      </c>
      <c r="CL56" s="105" t="s">
        <v>19</v>
      </c>
    </row>
    <row r="57" spans="1:90" s="4" customFormat="1" ht="16.5" customHeight="1">
      <c r="A57" s="98" t="s">
        <v>90</v>
      </c>
      <c r="B57" s="53"/>
      <c r="C57" s="99"/>
      <c r="D57" s="99"/>
      <c r="E57" s="296" t="s">
        <v>95</v>
      </c>
      <c r="F57" s="296"/>
      <c r="G57" s="296"/>
      <c r="H57" s="296"/>
      <c r="I57" s="296"/>
      <c r="J57" s="99"/>
      <c r="K57" s="296" t="s">
        <v>96</v>
      </c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4">
        <f>'SO 01.2 - Rekonstrukce ka...'!J32</f>
        <v>0</v>
      </c>
      <c r="AH57" s="295"/>
      <c r="AI57" s="295"/>
      <c r="AJ57" s="295"/>
      <c r="AK57" s="295"/>
      <c r="AL57" s="295"/>
      <c r="AM57" s="295"/>
      <c r="AN57" s="294">
        <f t="shared" si="0"/>
        <v>0</v>
      </c>
      <c r="AO57" s="295"/>
      <c r="AP57" s="295"/>
      <c r="AQ57" s="100" t="s">
        <v>93</v>
      </c>
      <c r="AR57" s="55"/>
      <c r="AS57" s="101">
        <v>0</v>
      </c>
      <c r="AT57" s="102">
        <f t="shared" si="1"/>
        <v>0</v>
      </c>
      <c r="AU57" s="103">
        <f>'SO 01.2 - Rekonstrukce ka...'!P91</f>
        <v>0</v>
      </c>
      <c r="AV57" s="102">
        <f>'SO 01.2 - Rekonstrukce ka...'!J35</f>
        <v>0</v>
      </c>
      <c r="AW57" s="102">
        <f>'SO 01.2 - Rekonstrukce ka...'!J36</f>
        <v>0</v>
      </c>
      <c r="AX57" s="102">
        <f>'SO 01.2 - Rekonstrukce ka...'!J37</f>
        <v>0</v>
      </c>
      <c r="AY57" s="102">
        <f>'SO 01.2 - Rekonstrukce ka...'!J38</f>
        <v>0</v>
      </c>
      <c r="AZ57" s="102">
        <f>'SO 01.2 - Rekonstrukce ka...'!F35</f>
        <v>0</v>
      </c>
      <c r="BA57" s="102">
        <f>'SO 01.2 - Rekonstrukce ka...'!F36</f>
        <v>0</v>
      </c>
      <c r="BB57" s="102">
        <f>'SO 01.2 - Rekonstrukce ka...'!F37</f>
        <v>0</v>
      </c>
      <c r="BC57" s="102">
        <f>'SO 01.2 - Rekonstrukce ka...'!F38</f>
        <v>0</v>
      </c>
      <c r="BD57" s="104">
        <f>'SO 01.2 - Rekonstrukce ka...'!F39</f>
        <v>0</v>
      </c>
      <c r="BT57" s="105" t="s">
        <v>89</v>
      </c>
      <c r="BV57" s="105" t="s">
        <v>82</v>
      </c>
      <c r="BW57" s="105" t="s">
        <v>97</v>
      </c>
      <c r="BX57" s="105" t="s">
        <v>88</v>
      </c>
      <c r="CL57" s="105" t="s">
        <v>19</v>
      </c>
    </row>
    <row r="58" spans="1:90" s="4" customFormat="1" ht="16.5" customHeight="1">
      <c r="A58" s="98" t="s">
        <v>90</v>
      </c>
      <c r="B58" s="53"/>
      <c r="C58" s="99"/>
      <c r="D58" s="99"/>
      <c r="E58" s="296" t="s">
        <v>98</v>
      </c>
      <c r="F58" s="296"/>
      <c r="G58" s="296"/>
      <c r="H58" s="296"/>
      <c r="I58" s="296"/>
      <c r="J58" s="99"/>
      <c r="K58" s="296" t="s">
        <v>99</v>
      </c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4">
        <f>'SO 01.3 - Rekonstrukce ul...'!J32</f>
        <v>0</v>
      </c>
      <c r="AH58" s="295"/>
      <c r="AI58" s="295"/>
      <c r="AJ58" s="295"/>
      <c r="AK58" s="295"/>
      <c r="AL58" s="295"/>
      <c r="AM58" s="295"/>
      <c r="AN58" s="294">
        <f t="shared" si="0"/>
        <v>0</v>
      </c>
      <c r="AO58" s="295"/>
      <c r="AP58" s="295"/>
      <c r="AQ58" s="100" t="s">
        <v>93</v>
      </c>
      <c r="AR58" s="55"/>
      <c r="AS58" s="101">
        <v>0</v>
      </c>
      <c r="AT58" s="102">
        <f t="shared" si="1"/>
        <v>0</v>
      </c>
      <c r="AU58" s="103">
        <f>'SO 01.3 - Rekonstrukce ul...'!P90</f>
        <v>0</v>
      </c>
      <c r="AV58" s="102">
        <f>'SO 01.3 - Rekonstrukce ul...'!J35</f>
        <v>0</v>
      </c>
      <c r="AW58" s="102">
        <f>'SO 01.3 - Rekonstrukce ul...'!J36</f>
        <v>0</v>
      </c>
      <c r="AX58" s="102">
        <f>'SO 01.3 - Rekonstrukce ul...'!J37</f>
        <v>0</v>
      </c>
      <c r="AY58" s="102">
        <f>'SO 01.3 - Rekonstrukce ul...'!J38</f>
        <v>0</v>
      </c>
      <c r="AZ58" s="102">
        <f>'SO 01.3 - Rekonstrukce ul...'!F35</f>
        <v>0</v>
      </c>
      <c r="BA58" s="102">
        <f>'SO 01.3 - Rekonstrukce ul...'!F36</f>
        <v>0</v>
      </c>
      <c r="BB58" s="102">
        <f>'SO 01.3 - Rekonstrukce ul...'!F37</f>
        <v>0</v>
      </c>
      <c r="BC58" s="102">
        <f>'SO 01.3 - Rekonstrukce ul...'!F38</f>
        <v>0</v>
      </c>
      <c r="BD58" s="104">
        <f>'SO 01.3 - Rekonstrukce ul...'!F39</f>
        <v>0</v>
      </c>
      <c r="BT58" s="105" t="s">
        <v>89</v>
      </c>
      <c r="BV58" s="105" t="s">
        <v>82</v>
      </c>
      <c r="BW58" s="105" t="s">
        <v>100</v>
      </c>
      <c r="BX58" s="105" t="s">
        <v>88</v>
      </c>
      <c r="CL58" s="105" t="s">
        <v>19</v>
      </c>
    </row>
    <row r="59" spans="1:90" s="4" customFormat="1" ht="16.5" customHeight="1">
      <c r="A59" s="98" t="s">
        <v>90</v>
      </c>
      <c r="B59" s="53"/>
      <c r="C59" s="99"/>
      <c r="D59" s="99"/>
      <c r="E59" s="296" t="s">
        <v>101</v>
      </c>
      <c r="F59" s="296"/>
      <c r="G59" s="296"/>
      <c r="H59" s="296"/>
      <c r="I59" s="296"/>
      <c r="J59" s="99"/>
      <c r="K59" s="296" t="s">
        <v>102</v>
      </c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4">
        <f>'SO 01.4 - Rušení stávajíc...'!J32</f>
        <v>0</v>
      </c>
      <c r="AH59" s="295"/>
      <c r="AI59" s="295"/>
      <c r="AJ59" s="295"/>
      <c r="AK59" s="295"/>
      <c r="AL59" s="295"/>
      <c r="AM59" s="295"/>
      <c r="AN59" s="294">
        <f t="shared" si="0"/>
        <v>0</v>
      </c>
      <c r="AO59" s="295"/>
      <c r="AP59" s="295"/>
      <c r="AQ59" s="100" t="s">
        <v>93</v>
      </c>
      <c r="AR59" s="55"/>
      <c r="AS59" s="101">
        <v>0</v>
      </c>
      <c r="AT59" s="102">
        <f t="shared" si="1"/>
        <v>0</v>
      </c>
      <c r="AU59" s="103">
        <f>'SO 01.4 - Rušení stávajíc...'!P89</f>
        <v>0</v>
      </c>
      <c r="AV59" s="102">
        <f>'SO 01.4 - Rušení stávajíc...'!J35</f>
        <v>0</v>
      </c>
      <c r="AW59" s="102">
        <f>'SO 01.4 - Rušení stávajíc...'!J36</f>
        <v>0</v>
      </c>
      <c r="AX59" s="102">
        <f>'SO 01.4 - Rušení stávajíc...'!J37</f>
        <v>0</v>
      </c>
      <c r="AY59" s="102">
        <f>'SO 01.4 - Rušení stávajíc...'!J38</f>
        <v>0</v>
      </c>
      <c r="AZ59" s="102">
        <f>'SO 01.4 - Rušení stávajíc...'!F35</f>
        <v>0</v>
      </c>
      <c r="BA59" s="102">
        <f>'SO 01.4 - Rušení stávajíc...'!F36</f>
        <v>0</v>
      </c>
      <c r="BB59" s="102">
        <f>'SO 01.4 - Rušení stávajíc...'!F37</f>
        <v>0</v>
      </c>
      <c r="BC59" s="102">
        <f>'SO 01.4 - Rušení stávajíc...'!F38</f>
        <v>0</v>
      </c>
      <c r="BD59" s="104">
        <f>'SO 01.4 - Rušení stávajíc...'!F39</f>
        <v>0</v>
      </c>
      <c r="BT59" s="105" t="s">
        <v>89</v>
      </c>
      <c r="BV59" s="105" t="s">
        <v>82</v>
      </c>
      <c r="BW59" s="105" t="s">
        <v>103</v>
      </c>
      <c r="BX59" s="105" t="s">
        <v>88</v>
      </c>
      <c r="CL59" s="105" t="s">
        <v>19</v>
      </c>
    </row>
    <row r="60" spans="1:91" s="7" customFormat="1" ht="16.5" customHeight="1">
      <c r="A60" s="98" t="s">
        <v>90</v>
      </c>
      <c r="B60" s="88"/>
      <c r="C60" s="89"/>
      <c r="D60" s="293" t="s">
        <v>104</v>
      </c>
      <c r="E60" s="293"/>
      <c r="F60" s="293"/>
      <c r="G60" s="293"/>
      <c r="H60" s="293"/>
      <c r="I60" s="90"/>
      <c r="J60" s="293" t="s">
        <v>105</v>
      </c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2">
        <f>'SO 02 - Veřejné osvětlení'!J30</f>
        <v>0</v>
      </c>
      <c r="AH60" s="291"/>
      <c r="AI60" s="291"/>
      <c r="AJ60" s="291"/>
      <c r="AK60" s="291"/>
      <c r="AL60" s="291"/>
      <c r="AM60" s="291"/>
      <c r="AN60" s="292">
        <f t="shared" si="0"/>
        <v>0</v>
      </c>
      <c r="AO60" s="291"/>
      <c r="AP60" s="291"/>
      <c r="AQ60" s="91" t="s">
        <v>86</v>
      </c>
      <c r="AR60" s="92"/>
      <c r="AS60" s="93">
        <v>0</v>
      </c>
      <c r="AT60" s="94">
        <f t="shared" si="1"/>
        <v>0</v>
      </c>
      <c r="AU60" s="95">
        <f>'SO 02 - Veřejné osvětlení'!P84</f>
        <v>0</v>
      </c>
      <c r="AV60" s="94">
        <f>'SO 02 - Veřejné osvětlení'!J33</f>
        <v>0</v>
      </c>
      <c r="AW60" s="94">
        <f>'SO 02 - Veřejné osvětlení'!J34</f>
        <v>0</v>
      </c>
      <c r="AX60" s="94">
        <f>'SO 02 - Veřejné osvětlení'!J35</f>
        <v>0</v>
      </c>
      <c r="AY60" s="94">
        <f>'SO 02 - Veřejné osvětlení'!J36</f>
        <v>0</v>
      </c>
      <c r="AZ60" s="94">
        <f>'SO 02 - Veřejné osvětlení'!F33</f>
        <v>0</v>
      </c>
      <c r="BA60" s="94">
        <f>'SO 02 - Veřejné osvětlení'!F34</f>
        <v>0</v>
      </c>
      <c r="BB60" s="94">
        <f>'SO 02 - Veřejné osvětlení'!F35</f>
        <v>0</v>
      </c>
      <c r="BC60" s="94">
        <f>'SO 02 - Veřejné osvětlení'!F36</f>
        <v>0</v>
      </c>
      <c r="BD60" s="96">
        <f>'SO 02 - Veřejné osvětlení'!F37</f>
        <v>0</v>
      </c>
      <c r="BT60" s="97" t="s">
        <v>87</v>
      </c>
      <c r="BV60" s="97" t="s">
        <v>82</v>
      </c>
      <c r="BW60" s="97" t="s">
        <v>106</v>
      </c>
      <c r="BX60" s="97" t="s">
        <v>5</v>
      </c>
      <c r="CL60" s="97" t="s">
        <v>35</v>
      </c>
      <c r="CM60" s="97" t="s">
        <v>89</v>
      </c>
    </row>
    <row r="61" spans="1:91" s="7" customFormat="1" ht="16.5" customHeight="1">
      <c r="A61" s="98" t="s">
        <v>90</v>
      </c>
      <c r="B61" s="88"/>
      <c r="C61" s="89"/>
      <c r="D61" s="293" t="s">
        <v>107</v>
      </c>
      <c r="E61" s="293"/>
      <c r="F61" s="293"/>
      <c r="G61" s="293"/>
      <c r="H61" s="293"/>
      <c r="I61" s="90"/>
      <c r="J61" s="293" t="s">
        <v>108</v>
      </c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2">
        <f>'SO 03 - Komunikace'!J30</f>
        <v>0</v>
      </c>
      <c r="AH61" s="291"/>
      <c r="AI61" s="291"/>
      <c r="AJ61" s="291"/>
      <c r="AK61" s="291"/>
      <c r="AL61" s="291"/>
      <c r="AM61" s="291"/>
      <c r="AN61" s="292">
        <f t="shared" si="0"/>
        <v>0</v>
      </c>
      <c r="AO61" s="291"/>
      <c r="AP61" s="291"/>
      <c r="AQ61" s="91" t="s">
        <v>86</v>
      </c>
      <c r="AR61" s="92"/>
      <c r="AS61" s="93">
        <v>0</v>
      </c>
      <c r="AT61" s="94">
        <f t="shared" si="1"/>
        <v>0</v>
      </c>
      <c r="AU61" s="95">
        <f>'SO 03 - Komunikace'!P86</f>
        <v>0</v>
      </c>
      <c r="AV61" s="94">
        <f>'SO 03 - Komunikace'!J33</f>
        <v>0</v>
      </c>
      <c r="AW61" s="94">
        <f>'SO 03 - Komunikace'!J34</f>
        <v>0</v>
      </c>
      <c r="AX61" s="94">
        <f>'SO 03 - Komunikace'!J35</f>
        <v>0</v>
      </c>
      <c r="AY61" s="94">
        <f>'SO 03 - Komunikace'!J36</f>
        <v>0</v>
      </c>
      <c r="AZ61" s="94">
        <f>'SO 03 - Komunikace'!F33</f>
        <v>0</v>
      </c>
      <c r="BA61" s="94">
        <f>'SO 03 - Komunikace'!F34</f>
        <v>0</v>
      </c>
      <c r="BB61" s="94">
        <f>'SO 03 - Komunikace'!F35</f>
        <v>0</v>
      </c>
      <c r="BC61" s="94">
        <f>'SO 03 - Komunikace'!F36</f>
        <v>0</v>
      </c>
      <c r="BD61" s="96">
        <f>'SO 03 - Komunikace'!F37</f>
        <v>0</v>
      </c>
      <c r="BT61" s="97" t="s">
        <v>87</v>
      </c>
      <c r="BV61" s="97" t="s">
        <v>82</v>
      </c>
      <c r="BW61" s="97" t="s">
        <v>109</v>
      </c>
      <c r="BX61" s="97" t="s">
        <v>5</v>
      </c>
      <c r="CL61" s="97" t="s">
        <v>35</v>
      </c>
      <c r="CM61" s="97" t="s">
        <v>89</v>
      </c>
    </row>
    <row r="62" spans="1:91" s="7" customFormat="1" ht="16.5" customHeight="1">
      <c r="A62" s="98" t="s">
        <v>90</v>
      </c>
      <c r="B62" s="88"/>
      <c r="C62" s="89"/>
      <c r="D62" s="293" t="s">
        <v>110</v>
      </c>
      <c r="E62" s="293"/>
      <c r="F62" s="293"/>
      <c r="G62" s="293"/>
      <c r="H62" s="293"/>
      <c r="I62" s="90"/>
      <c r="J62" s="293" t="s">
        <v>111</v>
      </c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2">
        <f>'VRN - Vedlejší rozpočtové...'!J30</f>
        <v>0</v>
      </c>
      <c r="AH62" s="291"/>
      <c r="AI62" s="291"/>
      <c r="AJ62" s="291"/>
      <c r="AK62" s="291"/>
      <c r="AL62" s="291"/>
      <c r="AM62" s="291"/>
      <c r="AN62" s="292">
        <f t="shared" si="0"/>
        <v>0</v>
      </c>
      <c r="AO62" s="291"/>
      <c r="AP62" s="291"/>
      <c r="AQ62" s="91" t="s">
        <v>86</v>
      </c>
      <c r="AR62" s="92"/>
      <c r="AS62" s="106">
        <v>0</v>
      </c>
      <c r="AT62" s="107">
        <f t="shared" si="1"/>
        <v>0</v>
      </c>
      <c r="AU62" s="108">
        <f>'VRN - Vedlejší rozpočtové...'!P83</f>
        <v>0</v>
      </c>
      <c r="AV62" s="107">
        <f>'VRN - Vedlejší rozpočtové...'!J33</f>
        <v>0</v>
      </c>
      <c r="AW62" s="107">
        <f>'VRN - Vedlejší rozpočtové...'!J34</f>
        <v>0</v>
      </c>
      <c r="AX62" s="107">
        <f>'VRN - Vedlejší rozpočtové...'!J35</f>
        <v>0</v>
      </c>
      <c r="AY62" s="107">
        <f>'VRN - Vedlejší rozpočtové...'!J36</f>
        <v>0</v>
      </c>
      <c r="AZ62" s="107">
        <f>'VRN - Vedlejší rozpočtové...'!F33</f>
        <v>0</v>
      </c>
      <c r="BA62" s="107">
        <f>'VRN - Vedlejší rozpočtové...'!F34</f>
        <v>0</v>
      </c>
      <c r="BB62" s="107">
        <f>'VRN - Vedlejší rozpočtové...'!F35</f>
        <v>0</v>
      </c>
      <c r="BC62" s="107">
        <f>'VRN - Vedlejší rozpočtové...'!F36</f>
        <v>0</v>
      </c>
      <c r="BD62" s="109">
        <f>'VRN - Vedlejší rozpočtové...'!F37</f>
        <v>0</v>
      </c>
      <c r="BT62" s="97" t="s">
        <v>87</v>
      </c>
      <c r="BV62" s="97" t="s">
        <v>82</v>
      </c>
      <c r="BW62" s="97" t="s">
        <v>112</v>
      </c>
      <c r="BX62" s="97" t="s">
        <v>5</v>
      </c>
      <c r="CL62" s="97" t="s">
        <v>35</v>
      </c>
      <c r="CM62" s="97" t="s">
        <v>89</v>
      </c>
    </row>
    <row r="63" spans="1:57" s="2" customFormat="1" ht="30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</sheetData>
  <sheetProtection algorithmName="SHA-512" hashValue="dQG8apjHqqBvBPjQ27Elgqq0d1tsIfHIAfkZYQ42SZFn8sUkN0ftgbTGamqwA7/DAfO+JyWdTpcohMpbsdFqUQ==" saltValue="kanHfBlevFXMGi7syquBnRemlIzyHsjYa4zOYYXnfHiVub/NIumUHUyNVuXDDTAzEihH52Ce4zx8Wp1Q1+WxKQ==" spinCount="100000" sheet="1" objects="1" scenarios="1" formatColumns="0" formatRows="0"/>
  <mergeCells count="70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SO 01.1 - Rekonstrukce ka...'!C2" display="/"/>
    <hyperlink ref="A57" location="'SO 01.2 - Rekonstrukce ka...'!C2" display="/"/>
    <hyperlink ref="A58" location="'SO 01.3 - Rekonstrukce ul...'!C2" display="/"/>
    <hyperlink ref="A59" location="'SO 01.4 - Rušení stávajíc...'!C2" display="/"/>
    <hyperlink ref="A60" location="'SO 02 - Veřejné osvětlení'!C2" display="/"/>
    <hyperlink ref="A61" location="'SO 03 - Komunikace'!C2" display="/"/>
    <hyperlink ref="A6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94</v>
      </c>
      <c r="AZ2" s="110" t="s">
        <v>113</v>
      </c>
      <c r="BA2" s="110" t="s">
        <v>35</v>
      </c>
      <c r="BB2" s="110" t="s">
        <v>35</v>
      </c>
      <c r="BC2" s="110" t="s">
        <v>114</v>
      </c>
      <c r="BD2" s="110" t="s">
        <v>89</v>
      </c>
    </row>
    <row r="3" spans="2:5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  <c r="AZ3" s="110" t="s">
        <v>115</v>
      </c>
      <c r="BA3" s="110" t="s">
        <v>35</v>
      </c>
      <c r="BB3" s="110" t="s">
        <v>35</v>
      </c>
      <c r="BC3" s="110" t="s">
        <v>116</v>
      </c>
      <c r="BD3" s="110" t="s">
        <v>89</v>
      </c>
    </row>
    <row r="4" spans="2:5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  <c r="AZ4" s="110" t="s">
        <v>118</v>
      </c>
      <c r="BA4" s="110" t="s">
        <v>35</v>
      </c>
      <c r="BB4" s="110" t="s">
        <v>35</v>
      </c>
      <c r="BC4" s="110" t="s">
        <v>119</v>
      </c>
      <c r="BD4" s="110" t="s">
        <v>89</v>
      </c>
    </row>
    <row r="5" spans="2:56" s="1" customFormat="1" ht="6.95" customHeight="1" hidden="1">
      <c r="B5" s="21"/>
      <c r="L5" s="21"/>
      <c r="AZ5" s="110" t="s">
        <v>120</v>
      </c>
      <c r="BA5" s="110" t="s">
        <v>35</v>
      </c>
      <c r="BB5" s="110" t="s">
        <v>35</v>
      </c>
      <c r="BC5" s="110" t="s">
        <v>121</v>
      </c>
      <c r="BD5" s="110" t="s">
        <v>89</v>
      </c>
    </row>
    <row r="6" spans="2:56" s="1" customFormat="1" ht="12" customHeight="1" hidden="1">
      <c r="B6" s="21"/>
      <c r="D6" s="115" t="s">
        <v>16</v>
      </c>
      <c r="L6" s="21"/>
      <c r="AZ6" s="110" t="s">
        <v>122</v>
      </c>
      <c r="BA6" s="110" t="s">
        <v>35</v>
      </c>
      <c r="BB6" s="110" t="s">
        <v>35</v>
      </c>
      <c r="BC6" s="110" t="s">
        <v>123</v>
      </c>
      <c r="BD6" s="110" t="s">
        <v>89</v>
      </c>
    </row>
    <row r="7" spans="2:56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  <c r="AZ7" s="110" t="s">
        <v>124</v>
      </c>
      <c r="BA7" s="110" t="s">
        <v>35</v>
      </c>
      <c r="BB7" s="110" t="s">
        <v>35</v>
      </c>
      <c r="BC7" s="110" t="s">
        <v>125</v>
      </c>
      <c r="BD7" s="110" t="s">
        <v>89</v>
      </c>
    </row>
    <row r="8" spans="2:12" s="1" customFormat="1" ht="12" customHeight="1" hidden="1">
      <c r="B8" s="21"/>
      <c r="D8" s="115" t="s">
        <v>126</v>
      </c>
      <c r="L8" s="21"/>
    </row>
    <row r="9" spans="1:31" s="2" customFormat="1" ht="16.5" customHeight="1" hidden="1">
      <c r="A9" s="36"/>
      <c r="B9" s="41"/>
      <c r="C9" s="36"/>
      <c r="D9" s="36"/>
      <c r="E9" s="319" t="s">
        <v>127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 hidden="1">
      <c r="A10" s="36"/>
      <c r="B10" s="41"/>
      <c r="C10" s="36"/>
      <c r="D10" s="115" t="s">
        <v>128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 hidden="1">
      <c r="A11" s="36"/>
      <c r="B11" s="41"/>
      <c r="C11" s="36"/>
      <c r="D11" s="36"/>
      <c r="E11" s="322" t="s">
        <v>129</v>
      </c>
      <c r="F11" s="321"/>
      <c r="G11" s="321"/>
      <c r="H11" s="321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 hidden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 hidden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35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15. 11. 2021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 hidden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 hidden="1">
      <c r="A16" s="36"/>
      <c r="B16" s="41"/>
      <c r="C16" s="36"/>
      <c r="D16" s="115" t="s">
        <v>30</v>
      </c>
      <c r="E16" s="36"/>
      <c r="F16" s="36"/>
      <c r="G16" s="36"/>
      <c r="H16" s="36"/>
      <c r="I16" s="115" t="s">
        <v>31</v>
      </c>
      <c r="J16" s="105" t="s">
        <v>32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hidden="1">
      <c r="A17" s="36"/>
      <c r="B17" s="41"/>
      <c r="C17" s="36"/>
      <c r="D17" s="36"/>
      <c r="E17" s="105" t="s">
        <v>33</v>
      </c>
      <c r="F17" s="36"/>
      <c r="G17" s="36"/>
      <c r="H17" s="36"/>
      <c r="I17" s="115" t="s">
        <v>34</v>
      </c>
      <c r="J17" s="105" t="s">
        <v>35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hidden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hidden="1">
      <c r="A19" s="36"/>
      <c r="B19" s="41"/>
      <c r="C19" s="36"/>
      <c r="D19" s="115" t="s">
        <v>36</v>
      </c>
      <c r="E19" s="36"/>
      <c r="F19" s="36"/>
      <c r="G19" s="36"/>
      <c r="H19" s="36"/>
      <c r="I19" s="115" t="s">
        <v>31</v>
      </c>
      <c r="J19" s="31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hidden="1">
      <c r="A20" s="36"/>
      <c r="B20" s="41"/>
      <c r="C20" s="36"/>
      <c r="D20" s="36"/>
      <c r="E20" s="323" t="str">
        <f>'Rekapitulace stavby'!E14</f>
        <v>Vyplň údaj</v>
      </c>
      <c r="F20" s="324"/>
      <c r="G20" s="324"/>
      <c r="H20" s="324"/>
      <c r="I20" s="115" t="s">
        <v>34</v>
      </c>
      <c r="J20" s="31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hidden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hidden="1">
      <c r="A22" s="36"/>
      <c r="B22" s="41"/>
      <c r="C22" s="36"/>
      <c r="D22" s="115" t="s">
        <v>38</v>
      </c>
      <c r="E22" s="36"/>
      <c r="F22" s="36"/>
      <c r="G22" s="36"/>
      <c r="H22" s="36"/>
      <c r="I22" s="115" t="s">
        <v>31</v>
      </c>
      <c r="J22" s="105" t="s">
        <v>39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hidden="1">
      <c r="A23" s="36"/>
      <c r="B23" s="41"/>
      <c r="C23" s="36"/>
      <c r="D23" s="36"/>
      <c r="E23" s="105" t="s">
        <v>40</v>
      </c>
      <c r="F23" s="36"/>
      <c r="G23" s="36"/>
      <c r="H23" s="36"/>
      <c r="I23" s="115" t="s">
        <v>34</v>
      </c>
      <c r="J23" s="105" t="s">
        <v>35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hidden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hidden="1">
      <c r="A25" s="36"/>
      <c r="B25" s="41"/>
      <c r="C25" s="36"/>
      <c r="D25" s="115" t="s">
        <v>42</v>
      </c>
      <c r="E25" s="36"/>
      <c r="F25" s="36"/>
      <c r="G25" s="36"/>
      <c r="H25" s="36"/>
      <c r="I25" s="115" t="s">
        <v>31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hidden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34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hidden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hidden="1">
      <c r="A28" s="36"/>
      <c r="B28" s="41"/>
      <c r="C28" s="36"/>
      <c r="D28" s="115" t="s">
        <v>44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hidden="1">
      <c r="A29" s="118"/>
      <c r="B29" s="119"/>
      <c r="C29" s="118"/>
      <c r="D29" s="118"/>
      <c r="E29" s="325" t="s">
        <v>45</v>
      </c>
      <c r="F29" s="325"/>
      <c r="G29" s="325"/>
      <c r="H29" s="325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 hidden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hidden="1">
      <c r="A32" s="36"/>
      <c r="B32" s="41"/>
      <c r="C32" s="36"/>
      <c r="D32" s="122" t="s">
        <v>46</v>
      </c>
      <c r="E32" s="36"/>
      <c r="F32" s="36"/>
      <c r="G32" s="36"/>
      <c r="H32" s="36"/>
      <c r="I32" s="36"/>
      <c r="J32" s="123">
        <f>ROUND(J91,1)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36"/>
      <c r="F34" s="124" t="s">
        <v>48</v>
      </c>
      <c r="G34" s="36"/>
      <c r="H34" s="36"/>
      <c r="I34" s="124" t="s">
        <v>47</v>
      </c>
      <c r="J34" s="124" t="s">
        <v>49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50</v>
      </c>
      <c r="E35" s="115" t="s">
        <v>51</v>
      </c>
      <c r="F35" s="126">
        <f>ROUND((SUM(BE91:BE364)),1)</f>
        <v>0</v>
      </c>
      <c r="G35" s="36"/>
      <c r="H35" s="36"/>
      <c r="I35" s="127">
        <v>0.21</v>
      </c>
      <c r="J35" s="126">
        <f>ROUND(((SUM(BE91:BE364))*I35),1)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52</v>
      </c>
      <c r="F36" s="126">
        <f>ROUND((SUM(BF91:BF364)),1)</f>
        <v>0</v>
      </c>
      <c r="G36" s="36"/>
      <c r="H36" s="36"/>
      <c r="I36" s="127">
        <v>0.15</v>
      </c>
      <c r="J36" s="126">
        <f>ROUND(((SUM(BF91:BF364))*I36),1)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53</v>
      </c>
      <c r="F37" s="126">
        <f>ROUND((SUM(BG91:BG364)),1)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54</v>
      </c>
      <c r="F38" s="126">
        <f>ROUND((SUM(BH91:BH364)),1)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55</v>
      </c>
      <c r="F39" s="126">
        <f>ROUND((SUM(BI91:BI364)),1)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hidden="1">
      <c r="A41" s="36"/>
      <c r="B41" s="41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hidden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ht="11.25" hidden="1"/>
    <row r="44" ht="11.25" hidden="1"/>
    <row r="45" ht="11.25" hidden="1"/>
    <row r="46" spans="1:31" s="2" customFormat="1" ht="6.95" customHeight="1" hidden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 hidden="1">
      <c r="A47" s="36"/>
      <c r="B47" s="37"/>
      <c r="C47" s="24" t="s">
        <v>130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 hidden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326" t="str">
        <f>E7</f>
        <v>Rekonstrukce kanalizační stoky CHVc, ul. Zličská, Kolín</v>
      </c>
      <c r="F50" s="327"/>
      <c r="G50" s="327"/>
      <c r="H50" s="327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 hidden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 hidden="1">
      <c r="A52" s="36"/>
      <c r="B52" s="37"/>
      <c r="C52" s="38"/>
      <c r="D52" s="38"/>
      <c r="E52" s="326" t="s">
        <v>127</v>
      </c>
      <c r="F52" s="328"/>
      <c r="G52" s="328"/>
      <c r="H52" s="328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 hidden="1">
      <c r="A53" s="36"/>
      <c r="B53" s="37"/>
      <c r="C53" s="30" t="s">
        <v>128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 hidden="1">
      <c r="A54" s="36"/>
      <c r="B54" s="37"/>
      <c r="C54" s="38"/>
      <c r="D54" s="38"/>
      <c r="E54" s="275" t="str">
        <f>E11</f>
        <v>SO 01.1 - Rekonstrukce kanalizační stoky CHVc</v>
      </c>
      <c r="F54" s="328"/>
      <c r="G54" s="328"/>
      <c r="H54" s="328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 hidden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 hidden="1">
      <c r="A56" s="36"/>
      <c r="B56" s="37"/>
      <c r="C56" s="30" t="s">
        <v>22</v>
      </c>
      <c r="D56" s="38"/>
      <c r="E56" s="38"/>
      <c r="F56" s="28" t="str">
        <f>F14</f>
        <v>Kolín</v>
      </c>
      <c r="G56" s="38"/>
      <c r="H56" s="38"/>
      <c r="I56" s="30" t="s">
        <v>24</v>
      </c>
      <c r="J56" s="61" t="str">
        <f>IF(J14="","",J14)</f>
        <v>15. 11. 2021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 hidden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 hidden="1">
      <c r="A58" s="36"/>
      <c r="B58" s="37"/>
      <c r="C58" s="30" t="s">
        <v>30</v>
      </c>
      <c r="D58" s="38"/>
      <c r="E58" s="38"/>
      <c r="F58" s="28" t="str">
        <f>E17</f>
        <v>Město Kolín</v>
      </c>
      <c r="G58" s="38"/>
      <c r="H58" s="38"/>
      <c r="I58" s="30" t="s">
        <v>38</v>
      </c>
      <c r="J58" s="34" t="str">
        <f>E23</f>
        <v>LK PROJEKT s.r.o.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 hidden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 hidden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 hidden="1">
      <c r="A61" s="36"/>
      <c r="B61" s="37"/>
      <c r="C61" s="139" t="s">
        <v>131</v>
      </c>
      <c r="D61" s="140"/>
      <c r="E61" s="140"/>
      <c r="F61" s="140"/>
      <c r="G61" s="140"/>
      <c r="H61" s="140"/>
      <c r="I61" s="140"/>
      <c r="J61" s="141" t="s">
        <v>132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 hidden="1">
      <c r="A63" s="36"/>
      <c r="B63" s="37"/>
      <c r="C63" s="142" t="s">
        <v>78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133</v>
      </c>
    </row>
    <row r="64" spans="2:12" s="9" customFormat="1" ht="24.95" customHeight="1" hidden="1">
      <c r="B64" s="143"/>
      <c r="C64" s="144"/>
      <c r="D64" s="145" t="s">
        <v>134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 hidden="1">
      <c r="B65" s="149"/>
      <c r="C65" s="99"/>
      <c r="D65" s="150" t="s">
        <v>135</v>
      </c>
      <c r="E65" s="151"/>
      <c r="F65" s="151"/>
      <c r="G65" s="151"/>
      <c r="H65" s="151"/>
      <c r="I65" s="151"/>
      <c r="J65" s="152">
        <f>J93</f>
        <v>0</v>
      </c>
      <c r="K65" s="99"/>
      <c r="L65" s="153"/>
    </row>
    <row r="66" spans="2:12" s="10" customFormat="1" ht="19.9" customHeight="1" hidden="1">
      <c r="B66" s="149"/>
      <c r="C66" s="99"/>
      <c r="D66" s="150" t="s">
        <v>136</v>
      </c>
      <c r="E66" s="151"/>
      <c r="F66" s="151"/>
      <c r="G66" s="151"/>
      <c r="H66" s="151"/>
      <c r="I66" s="151"/>
      <c r="J66" s="152">
        <f>J250</f>
        <v>0</v>
      </c>
      <c r="K66" s="99"/>
      <c r="L66" s="153"/>
    </row>
    <row r="67" spans="2:12" s="10" customFormat="1" ht="19.9" customHeight="1" hidden="1">
      <c r="B67" s="149"/>
      <c r="C67" s="99"/>
      <c r="D67" s="150" t="s">
        <v>137</v>
      </c>
      <c r="E67" s="151"/>
      <c r="F67" s="151"/>
      <c r="G67" s="151"/>
      <c r="H67" s="151"/>
      <c r="I67" s="151"/>
      <c r="J67" s="152">
        <f>J262</f>
        <v>0</v>
      </c>
      <c r="K67" s="99"/>
      <c r="L67" s="153"/>
    </row>
    <row r="68" spans="2:12" s="10" customFormat="1" ht="19.9" customHeight="1" hidden="1">
      <c r="B68" s="149"/>
      <c r="C68" s="99"/>
      <c r="D68" s="150" t="s">
        <v>138</v>
      </c>
      <c r="E68" s="151"/>
      <c r="F68" s="151"/>
      <c r="G68" s="151"/>
      <c r="H68" s="151"/>
      <c r="I68" s="151"/>
      <c r="J68" s="152">
        <f>J288</f>
        <v>0</v>
      </c>
      <c r="K68" s="99"/>
      <c r="L68" s="153"/>
    </row>
    <row r="69" spans="2:12" s="10" customFormat="1" ht="19.9" customHeight="1" hidden="1">
      <c r="B69" s="149"/>
      <c r="C69" s="99"/>
      <c r="D69" s="150" t="s">
        <v>139</v>
      </c>
      <c r="E69" s="151"/>
      <c r="F69" s="151"/>
      <c r="G69" s="151"/>
      <c r="H69" s="151"/>
      <c r="I69" s="151"/>
      <c r="J69" s="152">
        <f>J358</f>
        <v>0</v>
      </c>
      <c r="K69" s="99"/>
      <c r="L69" s="153"/>
    </row>
    <row r="70" spans="1:31" s="2" customFormat="1" ht="21.75" customHeight="1" hidden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 hidden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ht="11.25" hidden="1"/>
    <row r="73" ht="11.25" hidden="1"/>
    <row r="74" ht="11.25" hidden="1"/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140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26" t="str">
        <f>E7</f>
        <v>Rekonstrukce kanalizační stoky CHVc, ul. Zličská, Kolín</v>
      </c>
      <c r="F79" s="327"/>
      <c r="G79" s="327"/>
      <c r="H79" s="327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126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26" t="s">
        <v>127</v>
      </c>
      <c r="F81" s="328"/>
      <c r="G81" s="328"/>
      <c r="H81" s="32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128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275" t="str">
        <f>E11</f>
        <v>SO 01.1 - Rekonstrukce kanalizační stoky CHVc</v>
      </c>
      <c r="F83" s="328"/>
      <c r="G83" s="328"/>
      <c r="H83" s="32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22</v>
      </c>
      <c r="D85" s="38"/>
      <c r="E85" s="38"/>
      <c r="F85" s="28" t="str">
        <f>F14</f>
        <v>Kolín</v>
      </c>
      <c r="G85" s="38"/>
      <c r="H85" s="38"/>
      <c r="I85" s="30" t="s">
        <v>24</v>
      </c>
      <c r="J85" s="61" t="str">
        <f>IF(J14="","",J14)</f>
        <v>15. 11. 2021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30</v>
      </c>
      <c r="D87" s="38"/>
      <c r="E87" s="38"/>
      <c r="F87" s="28" t="str">
        <f>E17</f>
        <v>Město Kolín</v>
      </c>
      <c r="G87" s="38"/>
      <c r="H87" s="38"/>
      <c r="I87" s="30" t="s">
        <v>38</v>
      </c>
      <c r="J87" s="34" t="str">
        <f>E23</f>
        <v>LK PROJEKT s.r.o.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36</v>
      </c>
      <c r="D88" s="38"/>
      <c r="E88" s="38"/>
      <c r="F88" s="28" t="str">
        <f>IF(E20="","",E20)</f>
        <v>Vyplň údaj</v>
      </c>
      <c r="G88" s="38"/>
      <c r="H88" s="38"/>
      <c r="I88" s="30" t="s">
        <v>42</v>
      </c>
      <c r="J88" s="34" t="str">
        <f>E26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4"/>
      <c r="B90" s="155"/>
      <c r="C90" s="156" t="s">
        <v>141</v>
      </c>
      <c r="D90" s="157" t="s">
        <v>65</v>
      </c>
      <c r="E90" s="157" t="s">
        <v>61</v>
      </c>
      <c r="F90" s="157" t="s">
        <v>62</v>
      </c>
      <c r="G90" s="157" t="s">
        <v>142</v>
      </c>
      <c r="H90" s="157" t="s">
        <v>143</v>
      </c>
      <c r="I90" s="157" t="s">
        <v>144</v>
      </c>
      <c r="J90" s="157" t="s">
        <v>132</v>
      </c>
      <c r="K90" s="158" t="s">
        <v>145</v>
      </c>
      <c r="L90" s="159"/>
      <c r="M90" s="70" t="s">
        <v>35</v>
      </c>
      <c r="N90" s="71" t="s">
        <v>50</v>
      </c>
      <c r="O90" s="71" t="s">
        <v>146</v>
      </c>
      <c r="P90" s="71" t="s">
        <v>147</v>
      </c>
      <c r="Q90" s="71" t="s">
        <v>148</v>
      </c>
      <c r="R90" s="71" t="s">
        <v>149</v>
      </c>
      <c r="S90" s="71" t="s">
        <v>150</v>
      </c>
      <c r="T90" s="72" t="s">
        <v>151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6"/>
      <c r="B91" s="37"/>
      <c r="C91" s="77" t="s">
        <v>152</v>
      </c>
      <c r="D91" s="38"/>
      <c r="E91" s="38"/>
      <c r="F91" s="38"/>
      <c r="G91" s="38"/>
      <c r="H91" s="38"/>
      <c r="I91" s="38"/>
      <c r="J91" s="160">
        <f>BK91</f>
        <v>0</v>
      </c>
      <c r="K91" s="38"/>
      <c r="L91" s="41"/>
      <c r="M91" s="73"/>
      <c r="N91" s="161"/>
      <c r="O91" s="74"/>
      <c r="P91" s="162">
        <f>P92</f>
        <v>0</v>
      </c>
      <c r="Q91" s="74"/>
      <c r="R91" s="162">
        <f>R92</f>
        <v>53.8075805</v>
      </c>
      <c r="S91" s="74"/>
      <c r="T91" s="163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133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79</v>
      </c>
      <c r="E92" s="168" t="s">
        <v>153</v>
      </c>
      <c r="F92" s="168" t="s">
        <v>154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P93+P250+P262+P288+P358</f>
        <v>0</v>
      </c>
      <c r="Q92" s="173"/>
      <c r="R92" s="174">
        <f>R93+R250+R262+R288+R358</f>
        <v>53.8075805</v>
      </c>
      <c r="S92" s="173"/>
      <c r="T92" s="175">
        <f>T93+T250+T262+T288+T358</f>
        <v>0</v>
      </c>
      <c r="AR92" s="176" t="s">
        <v>87</v>
      </c>
      <c r="AT92" s="177" t="s">
        <v>79</v>
      </c>
      <c r="AU92" s="177" t="s">
        <v>80</v>
      </c>
      <c r="AY92" s="176" t="s">
        <v>155</v>
      </c>
      <c r="BK92" s="178">
        <f>BK93+BK250+BK262+BK288+BK358</f>
        <v>0</v>
      </c>
    </row>
    <row r="93" spans="2:63" s="12" customFormat="1" ht="22.9" customHeight="1">
      <c r="B93" s="165"/>
      <c r="C93" s="166"/>
      <c r="D93" s="167" t="s">
        <v>79</v>
      </c>
      <c r="E93" s="179" t="s">
        <v>87</v>
      </c>
      <c r="F93" s="179" t="s">
        <v>156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SUM(P94:P249)</f>
        <v>0</v>
      </c>
      <c r="Q93" s="173"/>
      <c r="R93" s="174">
        <f>SUM(R94:R249)</f>
        <v>0.7290580000000001</v>
      </c>
      <c r="S93" s="173"/>
      <c r="T93" s="175">
        <f>SUM(T94:T249)</f>
        <v>0</v>
      </c>
      <c r="AR93" s="176" t="s">
        <v>87</v>
      </c>
      <c r="AT93" s="177" t="s">
        <v>79</v>
      </c>
      <c r="AU93" s="177" t="s">
        <v>87</v>
      </c>
      <c r="AY93" s="176" t="s">
        <v>155</v>
      </c>
      <c r="BK93" s="178">
        <f>SUM(BK94:BK249)</f>
        <v>0</v>
      </c>
    </row>
    <row r="94" spans="1:65" s="2" customFormat="1" ht="24.2" customHeight="1">
      <c r="A94" s="36"/>
      <c r="B94" s="37"/>
      <c r="C94" s="181" t="s">
        <v>87</v>
      </c>
      <c r="D94" s="181" t="s">
        <v>157</v>
      </c>
      <c r="E94" s="182" t="s">
        <v>158</v>
      </c>
      <c r="F94" s="183" t="s">
        <v>159</v>
      </c>
      <c r="G94" s="184" t="s">
        <v>160</v>
      </c>
      <c r="H94" s="185">
        <v>600</v>
      </c>
      <c r="I94" s="186"/>
      <c r="J94" s="187">
        <f>ROUND(I94*H94,1)</f>
        <v>0</v>
      </c>
      <c r="K94" s="183" t="s">
        <v>161</v>
      </c>
      <c r="L94" s="41"/>
      <c r="M94" s="188" t="s">
        <v>35</v>
      </c>
      <c r="N94" s="189" t="s">
        <v>51</v>
      </c>
      <c r="O94" s="66"/>
      <c r="P94" s="190">
        <f>O94*H94</f>
        <v>0</v>
      </c>
      <c r="Q94" s="190">
        <v>3E-05</v>
      </c>
      <c r="R94" s="190">
        <f>Q94*H94</f>
        <v>0.018000000000000002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162</v>
      </c>
      <c r="AT94" s="192" t="s">
        <v>157</v>
      </c>
      <c r="AU94" s="192" t="s">
        <v>89</v>
      </c>
      <c r="AY94" s="18" t="s">
        <v>155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8" t="s">
        <v>87</v>
      </c>
      <c r="BK94" s="193">
        <f>ROUND(I94*H94,1)</f>
        <v>0</v>
      </c>
      <c r="BL94" s="18" t="s">
        <v>162</v>
      </c>
      <c r="BM94" s="192" t="s">
        <v>163</v>
      </c>
    </row>
    <row r="95" spans="1:47" s="2" customFormat="1" ht="19.5">
      <c r="A95" s="36"/>
      <c r="B95" s="37"/>
      <c r="C95" s="38"/>
      <c r="D95" s="194" t="s">
        <v>164</v>
      </c>
      <c r="E95" s="38"/>
      <c r="F95" s="195" t="s">
        <v>165</v>
      </c>
      <c r="G95" s="38"/>
      <c r="H95" s="38"/>
      <c r="I95" s="196"/>
      <c r="J95" s="38"/>
      <c r="K95" s="38"/>
      <c r="L95" s="41"/>
      <c r="M95" s="197"/>
      <c r="N95" s="198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164</v>
      </c>
      <c r="AU95" s="18" t="s">
        <v>89</v>
      </c>
    </row>
    <row r="96" spans="1:47" s="2" customFormat="1" ht="11.25">
      <c r="A96" s="36"/>
      <c r="B96" s="37"/>
      <c r="C96" s="38"/>
      <c r="D96" s="199" t="s">
        <v>166</v>
      </c>
      <c r="E96" s="38"/>
      <c r="F96" s="200" t="s">
        <v>167</v>
      </c>
      <c r="G96" s="38"/>
      <c r="H96" s="38"/>
      <c r="I96" s="196"/>
      <c r="J96" s="38"/>
      <c r="K96" s="38"/>
      <c r="L96" s="41"/>
      <c r="M96" s="197"/>
      <c r="N96" s="198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166</v>
      </c>
      <c r="AU96" s="18" t="s">
        <v>89</v>
      </c>
    </row>
    <row r="97" spans="2:51" s="13" customFormat="1" ht="33.75">
      <c r="B97" s="201"/>
      <c r="C97" s="202"/>
      <c r="D97" s="194" t="s">
        <v>168</v>
      </c>
      <c r="E97" s="203" t="s">
        <v>35</v>
      </c>
      <c r="F97" s="204" t="s">
        <v>169</v>
      </c>
      <c r="G97" s="202"/>
      <c r="H97" s="203" t="s">
        <v>35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168</v>
      </c>
      <c r="AU97" s="210" t="s">
        <v>89</v>
      </c>
      <c r="AV97" s="13" t="s">
        <v>87</v>
      </c>
      <c r="AW97" s="13" t="s">
        <v>41</v>
      </c>
      <c r="AX97" s="13" t="s">
        <v>80</v>
      </c>
      <c r="AY97" s="210" t="s">
        <v>155</v>
      </c>
    </row>
    <row r="98" spans="2:51" s="13" customFormat="1" ht="11.25">
      <c r="B98" s="201"/>
      <c r="C98" s="202"/>
      <c r="D98" s="194" t="s">
        <v>168</v>
      </c>
      <c r="E98" s="203" t="s">
        <v>35</v>
      </c>
      <c r="F98" s="204" t="s">
        <v>170</v>
      </c>
      <c r="G98" s="202"/>
      <c r="H98" s="203" t="s">
        <v>35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168</v>
      </c>
      <c r="AU98" s="210" t="s">
        <v>89</v>
      </c>
      <c r="AV98" s="13" t="s">
        <v>87</v>
      </c>
      <c r="AW98" s="13" t="s">
        <v>41</v>
      </c>
      <c r="AX98" s="13" t="s">
        <v>80</v>
      </c>
      <c r="AY98" s="210" t="s">
        <v>155</v>
      </c>
    </row>
    <row r="99" spans="2:51" s="14" customFormat="1" ht="11.25">
      <c r="B99" s="211"/>
      <c r="C99" s="212"/>
      <c r="D99" s="194" t="s">
        <v>168</v>
      </c>
      <c r="E99" s="213" t="s">
        <v>35</v>
      </c>
      <c r="F99" s="214" t="s">
        <v>171</v>
      </c>
      <c r="G99" s="212"/>
      <c r="H99" s="215">
        <v>600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168</v>
      </c>
      <c r="AU99" s="221" t="s">
        <v>89</v>
      </c>
      <c r="AV99" s="14" t="s">
        <v>89</v>
      </c>
      <c r="AW99" s="14" t="s">
        <v>41</v>
      </c>
      <c r="AX99" s="14" t="s">
        <v>87</v>
      </c>
      <c r="AY99" s="221" t="s">
        <v>155</v>
      </c>
    </row>
    <row r="100" spans="1:65" s="2" customFormat="1" ht="24.2" customHeight="1">
      <c r="A100" s="36"/>
      <c r="B100" s="37"/>
      <c r="C100" s="181" t="s">
        <v>89</v>
      </c>
      <c r="D100" s="181" t="s">
        <v>157</v>
      </c>
      <c r="E100" s="182" t="s">
        <v>172</v>
      </c>
      <c r="F100" s="183" t="s">
        <v>173</v>
      </c>
      <c r="G100" s="184" t="s">
        <v>174</v>
      </c>
      <c r="H100" s="185">
        <v>60</v>
      </c>
      <c r="I100" s="186"/>
      <c r="J100" s="187">
        <f>ROUND(I100*H100,1)</f>
        <v>0</v>
      </c>
      <c r="K100" s="183" t="s">
        <v>161</v>
      </c>
      <c r="L100" s="41"/>
      <c r="M100" s="188" t="s">
        <v>35</v>
      </c>
      <c r="N100" s="189" t="s">
        <v>51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162</v>
      </c>
      <c r="AT100" s="192" t="s">
        <v>157</v>
      </c>
      <c r="AU100" s="192" t="s">
        <v>89</v>
      </c>
      <c r="AY100" s="18" t="s">
        <v>155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87</v>
      </c>
      <c r="BK100" s="193">
        <f>ROUND(I100*H100,1)</f>
        <v>0</v>
      </c>
      <c r="BL100" s="18" t="s">
        <v>162</v>
      </c>
      <c r="BM100" s="192" t="s">
        <v>175</v>
      </c>
    </row>
    <row r="101" spans="1:47" s="2" customFormat="1" ht="19.5">
      <c r="A101" s="36"/>
      <c r="B101" s="37"/>
      <c r="C101" s="38"/>
      <c r="D101" s="194" t="s">
        <v>164</v>
      </c>
      <c r="E101" s="38"/>
      <c r="F101" s="195" t="s">
        <v>176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164</v>
      </c>
      <c r="AU101" s="18" t="s">
        <v>89</v>
      </c>
    </row>
    <row r="102" spans="1:47" s="2" customFormat="1" ht="11.25">
      <c r="A102" s="36"/>
      <c r="B102" s="37"/>
      <c r="C102" s="38"/>
      <c r="D102" s="199" t="s">
        <v>166</v>
      </c>
      <c r="E102" s="38"/>
      <c r="F102" s="200" t="s">
        <v>177</v>
      </c>
      <c r="G102" s="38"/>
      <c r="H102" s="38"/>
      <c r="I102" s="196"/>
      <c r="J102" s="38"/>
      <c r="K102" s="38"/>
      <c r="L102" s="41"/>
      <c r="M102" s="197"/>
      <c r="N102" s="198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166</v>
      </c>
      <c r="AU102" s="18" t="s">
        <v>89</v>
      </c>
    </row>
    <row r="103" spans="2:51" s="13" customFormat="1" ht="33.75">
      <c r="B103" s="201"/>
      <c r="C103" s="202"/>
      <c r="D103" s="194" t="s">
        <v>168</v>
      </c>
      <c r="E103" s="203" t="s">
        <v>35</v>
      </c>
      <c r="F103" s="204" t="s">
        <v>169</v>
      </c>
      <c r="G103" s="202"/>
      <c r="H103" s="203" t="s">
        <v>35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168</v>
      </c>
      <c r="AU103" s="210" t="s">
        <v>89</v>
      </c>
      <c r="AV103" s="13" t="s">
        <v>87</v>
      </c>
      <c r="AW103" s="13" t="s">
        <v>41</v>
      </c>
      <c r="AX103" s="13" t="s">
        <v>80</v>
      </c>
      <c r="AY103" s="210" t="s">
        <v>155</v>
      </c>
    </row>
    <row r="104" spans="2:51" s="13" customFormat="1" ht="11.25">
      <c r="B104" s="201"/>
      <c r="C104" s="202"/>
      <c r="D104" s="194" t="s">
        <v>168</v>
      </c>
      <c r="E104" s="203" t="s">
        <v>35</v>
      </c>
      <c r="F104" s="204" t="s">
        <v>170</v>
      </c>
      <c r="G104" s="202"/>
      <c r="H104" s="203" t="s">
        <v>35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168</v>
      </c>
      <c r="AU104" s="210" t="s">
        <v>89</v>
      </c>
      <c r="AV104" s="13" t="s">
        <v>87</v>
      </c>
      <c r="AW104" s="13" t="s">
        <v>41</v>
      </c>
      <c r="AX104" s="13" t="s">
        <v>80</v>
      </c>
      <c r="AY104" s="210" t="s">
        <v>155</v>
      </c>
    </row>
    <row r="105" spans="2:51" s="14" customFormat="1" ht="11.25">
      <c r="B105" s="211"/>
      <c r="C105" s="212"/>
      <c r="D105" s="194" t="s">
        <v>168</v>
      </c>
      <c r="E105" s="213" t="s">
        <v>35</v>
      </c>
      <c r="F105" s="214" t="s">
        <v>178</v>
      </c>
      <c r="G105" s="212"/>
      <c r="H105" s="215">
        <v>60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168</v>
      </c>
      <c r="AU105" s="221" t="s">
        <v>89</v>
      </c>
      <c r="AV105" s="14" t="s">
        <v>89</v>
      </c>
      <c r="AW105" s="14" t="s">
        <v>41</v>
      </c>
      <c r="AX105" s="14" t="s">
        <v>87</v>
      </c>
      <c r="AY105" s="221" t="s">
        <v>155</v>
      </c>
    </row>
    <row r="106" spans="1:65" s="2" customFormat="1" ht="24.2" customHeight="1">
      <c r="A106" s="36"/>
      <c r="B106" s="37"/>
      <c r="C106" s="181" t="s">
        <v>179</v>
      </c>
      <c r="D106" s="181" t="s">
        <v>157</v>
      </c>
      <c r="E106" s="182" t="s">
        <v>180</v>
      </c>
      <c r="F106" s="183" t="s">
        <v>181</v>
      </c>
      <c r="G106" s="184" t="s">
        <v>182</v>
      </c>
      <c r="H106" s="185">
        <v>10</v>
      </c>
      <c r="I106" s="186"/>
      <c r="J106" s="187">
        <f>ROUND(I106*H106,1)</f>
        <v>0</v>
      </c>
      <c r="K106" s="183" t="s">
        <v>161</v>
      </c>
      <c r="L106" s="41"/>
      <c r="M106" s="188" t="s">
        <v>35</v>
      </c>
      <c r="N106" s="189" t="s">
        <v>51</v>
      </c>
      <c r="O106" s="66"/>
      <c r="P106" s="190">
        <f>O106*H106</f>
        <v>0</v>
      </c>
      <c r="Q106" s="190">
        <v>0.01269</v>
      </c>
      <c r="R106" s="190">
        <f>Q106*H106</f>
        <v>0.1269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162</v>
      </c>
      <c r="AT106" s="192" t="s">
        <v>157</v>
      </c>
      <c r="AU106" s="192" t="s">
        <v>89</v>
      </c>
      <c r="AY106" s="18" t="s">
        <v>155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87</v>
      </c>
      <c r="BK106" s="193">
        <f>ROUND(I106*H106,1)</f>
        <v>0</v>
      </c>
      <c r="BL106" s="18" t="s">
        <v>162</v>
      </c>
      <c r="BM106" s="192" t="s">
        <v>183</v>
      </c>
    </row>
    <row r="107" spans="1:47" s="2" customFormat="1" ht="58.5">
      <c r="A107" s="36"/>
      <c r="B107" s="37"/>
      <c r="C107" s="38"/>
      <c r="D107" s="194" t="s">
        <v>164</v>
      </c>
      <c r="E107" s="38"/>
      <c r="F107" s="195" t="s">
        <v>184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164</v>
      </c>
      <c r="AU107" s="18" t="s">
        <v>89</v>
      </c>
    </row>
    <row r="108" spans="1:47" s="2" customFormat="1" ht="11.25">
      <c r="A108" s="36"/>
      <c r="B108" s="37"/>
      <c r="C108" s="38"/>
      <c r="D108" s="199" t="s">
        <v>166</v>
      </c>
      <c r="E108" s="38"/>
      <c r="F108" s="200" t="s">
        <v>185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166</v>
      </c>
      <c r="AU108" s="18" t="s">
        <v>89</v>
      </c>
    </row>
    <row r="109" spans="2:51" s="13" customFormat="1" ht="33.75">
      <c r="B109" s="201"/>
      <c r="C109" s="202"/>
      <c r="D109" s="194" t="s">
        <v>168</v>
      </c>
      <c r="E109" s="203" t="s">
        <v>35</v>
      </c>
      <c r="F109" s="204" t="s">
        <v>169</v>
      </c>
      <c r="G109" s="202"/>
      <c r="H109" s="203" t="s">
        <v>35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168</v>
      </c>
      <c r="AU109" s="210" t="s">
        <v>89</v>
      </c>
      <c r="AV109" s="13" t="s">
        <v>87</v>
      </c>
      <c r="AW109" s="13" t="s">
        <v>41</v>
      </c>
      <c r="AX109" s="13" t="s">
        <v>80</v>
      </c>
      <c r="AY109" s="210" t="s">
        <v>155</v>
      </c>
    </row>
    <row r="110" spans="2:51" s="14" customFormat="1" ht="11.25">
      <c r="B110" s="211"/>
      <c r="C110" s="212"/>
      <c r="D110" s="194" t="s">
        <v>168</v>
      </c>
      <c r="E110" s="213" t="s">
        <v>35</v>
      </c>
      <c r="F110" s="214" t="s">
        <v>186</v>
      </c>
      <c r="G110" s="212"/>
      <c r="H110" s="215">
        <v>10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168</v>
      </c>
      <c r="AU110" s="221" t="s">
        <v>89</v>
      </c>
      <c r="AV110" s="14" t="s">
        <v>89</v>
      </c>
      <c r="AW110" s="14" t="s">
        <v>41</v>
      </c>
      <c r="AX110" s="14" t="s">
        <v>87</v>
      </c>
      <c r="AY110" s="221" t="s">
        <v>155</v>
      </c>
    </row>
    <row r="111" spans="1:65" s="2" customFormat="1" ht="16.5" customHeight="1">
      <c r="A111" s="36"/>
      <c r="B111" s="37"/>
      <c r="C111" s="181" t="s">
        <v>162</v>
      </c>
      <c r="D111" s="181" t="s">
        <v>157</v>
      </c>
      <c r="E111" s="182" t="s">
        <v>187</v>
      </c>
      <c r="F111" s="183" t="s">
        <v>188</v>
      </c>
      <c r="G111" s="184" t="s">
        <v>182</v>
      </c>
      <c r="H111" s="185">
        <v>6.25</v>
      </c>
      <c r="I111" s="186"/>
      <c r="J111" s="187">
        <f>ROUND(I111*H111,1)</f>
        <v>0</v>
      </c>
      <c r="K111" s="183" t="s">
        <v>161</v>
      </c>
      <c r="L111" s="41"/>
      <c r="M111" s="188" t="s">
        <v>35</v>
      </c>
      <c r="N111" s="189" t="s">
        <v>51</v>
      </c>
      <c r="O111" s="66"/>
      <c r="P111" s="190">
        <f>O111*H111</f>
        <v>0</v>
      </c>
      <c r="Q111" s="190">
        <v>0.0369</v>
      </c>
      <c r="R111" s="190">
        <f>Q111*H111</f>
        <v>0.23062500000000002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162</v>
      </c>
      <c r="AT111" s="192" t="s">
        <v>157</v>
      </c>
      <c r="AU111" s="192" t="s">
        <v>89</v>
      </c>
      <c r="AY111" s="18" t="s">
        <v>155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87</v>
      </c>
      <c r="BK111" s="193">
        <f>ROUND(I111*H111,1)</f>
        <v>0</v>
      </c>
      <c r="BL111" s="18" t="s">
        <v>162</v>
      </c>
      <c r="BM111" s="192" t="s">
        <v>189</v>
      </c>
    </row>
    <row r="112" spans="1:47" s="2" customFormat="1" ht="58.5">
      <c r="A112" s="36"/>
      <c r="B112" s="37"/>
      <c r="C112" s="38"/>
      <c r="D112" s="194" t="s">
        <v>164</v>
      </c>
      <c r="E112" s="38"/>
      <c r="F112" s="195" t="s">
        <v>190</v>
      </c>
      <c r="G112" s="38"/>
      <c r="H112" s="38"/>
      <c r="I112" s="196"/>
      <c r="J112" s="38"/>
      <c r="K112" s="38"/>
      <c r="L112" s="41"/>
      <c r="M112" s="197"/>
      <c r="N112" s="198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164</v>
      </c>
      <c r="AU112" s="18" t="s">
        <v>89</v>
      </c>
    </row>
    <row r="113" spans="1:47" s="2" customFormat="1" ht="11.25">
      <c r="A113" s="36"/>
      <c r="B113" s="37"/>
      <c r="C113" s="38"/>
      <c r="D113" s="199" t="s">
        <v>166</v>
      </c>
      <c r="E113" s="38"/>
      <c r="F113" s="200" t="s">
        <v>191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166</v>
      </c>
      <c r="AU113" s="18" t="s">
        <v>89</v>
      </c>
    </row>
    <row r="114" spans="2:51" s="13" customFormat="1" ht="33.75">
      <c r="B114" s="201"/>
      <c r="C114" s="202"/>
      <c r="D114" s="194" t="s">
        <v>168</v>
      </c>
      <c r="E114" s="203" t="s">
        <v>35</v>
      </c>
      <c r="F114" s="204" t="s">
        <v>169</v>
      </c>
      <c r="G114" s="202"/>
      <c r="H114" s="203" t="s">
        <v>35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168</v>
      </c>
      <c r="AU114" s="210" t="s">
        <v>89</v>
      </c>
      <c r="AV114" s="13" t="s">
        <v>87</v>
      </c>
      <c r="AW114" s="13" t="s">
        <v>41</v>
      </c>
      <c r="AX114" s="13" t="s">
        <v>80</v>
      </c>
      <c r="AY114" s="210" t="s">
        <v>155</v>
      </c>
    </row>
    <row r="115" spans="2:51" s="14" customFormat="1" ht="11.25">
      <c r="B115" s="211"/>
      <c r="C115" s="212"/>
      <c r="D115" s="194" t="s">
        <v>168</v>
      </c>
      <c r="E115" s="213" t="s">
        <v>35</v>
      </c>
      <c r="F115" s="214" t="s">
        <v>192</v>
      </c>
      <c r="G115" s="212"/>
      <c r="H115" s="215">
        <v>6.25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168</v>
      </c>
      <c r="AU115" s="221" t="s">
        <v>89</v>
      </c>
      <c r="AV115" s="14" t="s">
        <v>89</v>
      </c>
      <c r="AW115" s="14" t="s">
        <v>41</v>
      </c>
      <c r="AX115" s="14" t="s">
        <v>87</v>
      </c>
      <c r="AY115" s="221" t="s">
        <v>155</v>
      </c>
    </row>
    <row r="116" spans="1:65" s="2" customFormat="1" ht="24.2" customHeight="1">
      <c r="A116" s="36"/>
      <c r="B116" s="37"/>
      <c r="C116" s="181" t="s">
        <v>193</v>
      </c>
      <c r="D116" s="181" t="s">
        <v>157</v>
      </c>
      <c r="E116" s="182" t="s">
        <v>194</v>
      </c>
      <c r="F116" s="183" t="s">
        <v>195</v>
      </c>
      <c r="G116" s="184" t="s">
        <v>182</v>
      </c>
      <c r="H116" s="185">
        <v>1.25</v>
      </c>
      <c r="I116" s="186"/>
      <c r="J116" s="187">
        <f>ROUND(I116*H116,1)</f>
        <v>0</v>
      </c>
      <c r="K116" s="183" t="s">
        <v>161</v>
      </c>
      <c r="L116" s="41"/>
      <c r="M116" s="188" t="s">
        <v>35</v>
      </c>
      <c r="N116" s="189" t="s">
        <v>51</v>
      </c>
      <c r="O116" s="66"/>
      <c r="P116" s="190">
        <f>O116*H116</f>
        <v>0</v>
      </c>
      <c r="Q116" s="190">
        <v>0.0369</v>
      </c>
      <c r="R116" s="190">
        <f>Q116*H116</f>
        <v>0.046125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162</v>
      </c>
      <c r="AT116" s="192" t="s">
        <v>157</v>
      </c>
      <c r="AU116" s="192" t="s">
        <v>89</v>
      </c>
      <c r="AY116" s="18" t="s">
        <v>155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87</v>
      </c>
      <c r="BK116" s="193">
        <f>ROUND(I116*H116,1)</f>
        <v>0</v>
      </c>
      <c r="BL116" s="18" t="s">
        <v>162</v>
      </c>
      <c r="BM116" s="192" t="s">
        <v>196</v>
      </c>
    </row>
    <row r="117" spans="1:47" s="2" customFormat="1" ht="58.5">
      <c r="A117" s="36"/>
      <c r="B117" s="37"/>
      <c r="C117" s="38"/>
      <c r="D117" s="194" t="s">
        <v>164</v>
      </c>
      <c r="E117" s="38"/>
      <c r="F117" s="195" t="s">
        <v>197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164</v>
      </c>
      <c r="AU117" s="18" t="s">
        <v>89</v>
      </c>
    </row>
    <row r="118" spans="1:47" s="2" customFormat="1" ht="11.25">
      <c r="A118" s="36"/>
      <c r="B118" s="37"/>
      <c r="C118" s="38"/>
      <c r="D118" s="199" t="s">
        <v>166</v>
      </c>
      <c r="E118" s="38"/>
      <c r="F118" s="200" t="s">
        <v>198</v>
      </c>
      <c r="G118" s="38"/>
      <c r="H118" s="38"/>
      <c r="I118" s="196"/>
      <c r="J118" s="38"/>
      <c r="K118" s="38"/>
      <c r="L118" s="41"/>
      <c r="M118" s="197"/>
      <c r="N118" s="198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166</v>
      </c>
      <c r="AU118" s="18" t="s">
        <v>89</v>
      </c>
    </row>
    <row r="119" spans="2:51" s="13" customFormat="1" ht="33.75">
      <c r="B119" s="201"/>
      <c r="C119" s="202"/>
      <c r="D119" s="194" t="s">
        <v>168</v>
      </c>
      <c r="E119" s="203" t="s">
        <v>35</v>
      </c>
      <c r="F119" s="204" t="s">
        <v>169</v>
      </c>
      <c r="G119" s="202"/>
      <c r="H119" s="203" t="s">
        <v>35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168</v>
      </c>
      <c r="AU119" s="210" t="s">
        <v>89</v>
      </c>
      <c r="AV119" s="13" t="s">
        <v>87</v>
      </c>
      <c r="AW119" s="13" t="s">
        <v>41</v>
      </c>
      <c r="AX119" s="13" t="s">
        <v>80</v>
      </c>
      <c r="AY119" s="210" t="s">
        <v>155</v>
      </c>
    </row>
    <row r="120" spans="2:51" s="14" customFormat="1" ht="11.25">
      <c r="B120" s="211"/>
      <c r="C120" s="212"/>
      <c r="D120" s="194" t="s">
        <v>168</v>
      </c>
      <c r="E120" s="213" t="s">
        <v>35</v>
      </c>
      <c r="F120" s="214" t="s">
        <v>199</v>
      </c>
      <c r="G120" s="212"/>
      <c r="H120" s="215">
        <v>1.25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89</v>
      </c>
      <c r="AV120" s="14" t="s">
        <v>89</v>
      </c>
      <c r="AW120" s="14" t="s">
        <v>41</v>
      </c>
      <c r="AX120" s="14" t="s">
        <v>87</v>
      </c>
      <c r="AY120" s="221" t="s">
        <v>155</v>
      </c>
    </row>
    <row r="121" spans="1:65" s="2" customFormat="1" ht="33" customHeight="1">
      <c r="A121" s="36"/>
      <c r="B121" s="37"/>
      <c r="C121" s="181" t="s">
        <v>200</v>
      </c>
      <c r="D121" s="181" t="s">
        <v>157</v>
      </c>
      <c r="E121" s="182" t="s">
        <v>201</v>
      </c>
      <c r="F121" s="183" t="s">
        <v>202</v>
      </c>
      <c r="G121" s="184" t="s">
        <v>182</v>
      </c>
      <c r="H121" s="185">
        <v>170</v>
      </c>
      <c r="I121" s="186"/>
      <c r="J121" s="187">
        <f>ROUND(I121*H121,1)</f>
        <v>0</v>
      </c>
      <c r="K121" s="183" t="s">
        <v>161</v>
      </c>
      <c r="L121" s="41"/>
      <c r="M121" s="188" t="s">
        <v>35</v>
      </c>
      <c r="N121" s="189" t="s">
        <v>51</v>
      </c>
      <c r="O121" s="66"/>
      <c r="P121" s="190">
        <f>O121*H121</f>
        <v>0</v>
      </c>
      <c r="Q121" s="190">
        <v>0.0003</v>
      </c>
      <c r="R121" s="190">
        <f>Q121*H121</f>
        <v>0.051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162</v>
      </c>
      <c r="AT121" s="192" t="s">
        <v>157</v>
      </c>
      <c r="AU121" s="192" t="s">
        <v>89</v>
      </c>
      <c r="AY121" s="18" t="s">
        <v>155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87</v>
      </c>
      <c r="BK121" s="193">
        <f>ROUND(I121*H121,1)</f>
        <v>0</v>
      </c>
      <c r="BL121" s="18" t="s">
        <v>162</v>
      </c>
      <c r="BM121" s="192" t="s">
        <v>203</v>
      </c>
    </row>
    <row r="122" spans="1:47" s="2" customFormat="1" ht="29.25">
      <c r="A122" s="36"/>
      <c r="B122" s="37"/>
      <c r="C122" s="38"/>
      <c r="D122" s="194" t="s">
        <v>164</v>
      </c>
      <c r="E122" s="38"/>
      <c r="F122" s="195" t="s">
        <v>204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164</v>
      </c>
      <c r="AU122" s="18" t="s">
        <v>89</v>
      </c>
    </row>
    <row r="123" spans="1:47" s="2" customFormat="1" ht="11.25">
      <c r="A123" s="36"/>
      <c r="B123" s="37"/>
      <c r="C123" s="38"/>
      <c r="D123" s="199" t="s">
        <v>166</v>
      </c>
      <c r="E123" s="38"/>
      <c r="F123" s="200" t="s">
        <v>205</v>
      </c>
      <c r="G123" s="38"/>
      <c r="H123" s="38"/>
      <c r="I123" s="196"/>
      <c r="J123" s="38"/>
      <c r="K123" s="38"/>
      <c r="L123" s="41"/>
      <c r="M123" s="197"/>
      <c r="N123" s="198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166</v>
      </c>
      <c r="AU123" s="18" t="s">
        <v>89</v>
      </c>
    </row>
    <row r="124" spans="2:51" s="13" customFormat="1" ht="33.75">
      <c r="B124" s="201"/>
      <c r="C124" s="202"/>
      <c r="D124" s="194" t="s">
        <v>168</v>
      </c>
      <c r="E124" s="203" t="s">
        <v>35</v>
      </c>
      <c r="F124" s="204" t="s">
        <v>169</v>
      </c>
      <c r="G124" s="202"/>
      <c r="H124" s="203" t="s">
        <v>35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168</v>
      </c>
      <c r="AU124" s="210" t="s">
        <v>89</v>
      </c>
      <c r="AV124" s="13" t="s">
        <v>87</v>
      </c>
      <c r="AW124" s="13" t="s">
        <v>41</v>
      </c>
      <c r="AX124" s="13" t="s">
        <v>80</v>
      </c>
      <c r="AY124" s="210" t="s">
        <v>155</v>
      </c>
    </row>
    <row r="125" spans="2:51" s="14" customFormat="1" ht="11.25">
      <c r="B125" s="211"/>
      <c r="C125" s="212"/>
      <c r="D125" s="194" t="s">
        <v>168</v>
      </c>
      <c r="E125" s="213" t="s">
        <v>35</v>
      </c>
      <c r="F125" s="214" t="s">
        <v>206</v>
      </c>
      <c r="G125" s="212"/>
      <c r="H125" s="215">
        <v>170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168</v>
      </c>
      <c r="AU125" s="221" t="s">
        <v>89</v>
      </c>
      <c r="AV125" s="14" t="s">
        <v>89</v>
      </c>
      <c r="AW125" s="14" t="s">
        <v>41</v>
      </c>
      <c r="AX125" s="14" t="s">
        <v>87</v>
      </c>
      <c r="AY125" s="221" t="s">
        <v>155</v>
      </c>
    </row>
    <row r="126" spans="1:65" s="2" customFormat="1" ht="33" customHeight="1">
      <c r="A126" s="36"/>
      <c r="B126" s="37"/>
      <c r="C126" s="181" t="s">
        <v>207</v>
      </c>
      <c r="D126" s="181" t="s">
        <v>157</v>
      </c>
      <c r="E126" s="182" t="s">
        <v>208</v>
      </c>
      <c r="F126" s="183" t="s">
        <v>209</v>
      </c>
      <c r="G126" s="184" t="s">
        <v>182</v>
      </c>
      <c r="H126" s="185">
        <v>170</v>
      </c>
      <c r="I126" s="186"/>
      <c r="J126" s="187">
        <f>ROUND(I126*H126,1)</f>
        <v>0</v>
      </c>
      <c r="K126" s="183" t="s">
        <v>161</v>
      </c>
      <c r="L126" s="41"/>
      <c r="M126" s="188" t="s">
        <v>35</v>
      </c>
      <c r="N126" s="189" t="s">
        <v>51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162</v>
      </c>
      <c r="AT126" s="192" t="s">
        <v>157</v>
      </c>
      <c r="AU126" s="192" t="s">
        <v>89</v>
      </c>
      <c r="AY126" s="18" t="s">
        <v>155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87</v>
      </c>
      <c r="BK126" s="193">
        <f>ROUND(I126*H126,1)</f>
        <v>0</v>
      </c>
      <c r="BL126" s="18" t="s">
        <v>162</v>
      </c>
      <c r="BM126" s="192" t="s">
        <v>210</v>
      </c>
    </row>
    <row r="127" spans="1:47" s="2" customFormat="1" ht="29.25">
      <c r="A127" s="36"/>
      <c r="B127" s="37"/>
      <c r="C127" s="38"/>
      <c r="D127" s="194" t="s">
        <v>164</v>
      </c>
      <c r="E127" s="38"/>
      <c r="F127" s="195" t="s">
        <v>211</v>
      </c>
      <c r="G127" s="38"/>
      <c r="H127" s="38"/>
      <c r="I127" s="196"/>
      <c r="J127" s="38"/>
      <c r="K127" s="38"/>
      <c r="L127" s="41"/>
      <c r="M127" s="197"/>
      <c r="N127" s="198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164</v>
      </c>
      <c r="AU127" s="18" t="s">
        <v>89</v>
      </c>
    </row>
    <row r="128" spans="1:47" s="2" customFormat="1" ht="11.25">
      <c r="A128" s="36"/>
      <c r="B128" s="37"/>
      <c r="C128" s="38"/>
      <c r="D128" s="199" t="s">
        <v>166</v>
      </c>
      <c r="E128" s="38"/>
      <c r="F128" s="200" t="s">
        <v>212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166</v>
      </c>
      <c r="AU128" s="18" t="s">
        <v>89</v>
      </c>
    </row>
    <row r="129" spans="2:51" s="13" customFormat="1" ht="33.75">
      <c r="B129" s="201"/>
      <c r="C129" s="202"/>
      <c r="D129" s="194" t="s">
        <v>168</v>
      </c>
      <c r="E129" s="203" t="s">
        <v>35</v>
      </c>
      <c r="F129" s="204" t="s">
        <v>169</v>
      </c>
      <c r="G129" s="202"/>
      <c r="H129" s="203" t="s">
        <v>35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168</v>
      </c>
      <c r="AU129" s="210" t="s">
        <v>89</v>
      </c>
      <c r="AV129" s="13" t="s">
        <v>87</v>
      </c>
      <c r="AW129" s="13" t="s">
        <v>41</v>
      </c>
      <c r="AX129" s="13" t="s">
        <v>80</v>
      </c>
      <c r="AY129" s="210" t="s">
        <v>155</v>
      </c>
    </row>
    <row r="130" spans="2:51" s="14" customFormat="1" ht="11.25">
      <c r="B130" s="211"/>
      <c r="C130" s="212"/>
      <c r="D130" s="194" t="s">
        <v>168</v>
      </c>
      <c r="E130" s="213" t="s">
        <v>35</v>
      </c>
      <c r="F130" s="214" t="s">
        <v>206</v>
      </c>
      <c r="G130" s="212"/>
      <c r="H130" s="215">
        <v>170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168</v>
      </c>
      <c r="AU130" s="221" t="s">
        <v>89</v>
      </c>
      <c r="AV130" s="14" t="s">
        <v>89</v>
      </c>
      <c r="AW130" s="14" t="s">
        <v>41</v>
      </c>
      <c r="AX130" s="14" t="s">
        <v>87</v>
      </c>
      <c r="AY130" s="221" t="s">
        <v>155</v>
      </c>
    </row>
    <row r="131" spans="1:65" s="2" customFormat="1" ht="24.2" customHeight="1">
      <c r="A131" s="36"/>
      <c r="B131" s="37"/>
      <c r="C131" s="181" t="s">
        <v>213</v>
      </c>
      <c r="D131" s="181" t="s">
        <v>157</v>
      </c>
      <c r="E131" s="182" t="s">
        <v>214</v>
      </c>
      <c r="F131" s="183" t="s">
        <v>215</v>
      </c>
      <c r="G131" s="184" t="s">
        <v>182</v>
      </c>
      <c r="H131" s="185">
        <v>5</v>
      </c>
      <c r="I131" s="186"/>
      <c r="J131" s="187">
        <f>ROUND(I131*H131,1)</f>
        <v>0</v>
      </c>
      <c r="K131" s="183" t="s">
        <v>161</v>
      </c>
      <c r="L131" s="41"/>
      <c r="M131" s="188" t="s">
        <v>35</v>
      </c>
      <c r="N131" s="189" t="s">
        <v>51</v>
      </c>
      <c r="O131" s="66"/>
      <c r="P131" s="190">
        <f>O131*H131</f>
        <v>0</v>
      </c>
      <c r="Q131" s="190">
        <v>0.00047</v>
      </c>
      <c r="R131" s="190">
        <f>Q131*H131</f>
        <v>0.00235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162</v>
      </c>
      <c r="AT131" s="192" t="s">
        <v>157</v>
      </c>
      <c r="AU131" s="192" t="s">
        <v>89</v>
      </c>
      <c r="AY131" s="18" t="s">
        <v>155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87</v>
      </c>
      <c r="BK131" s="193">
        <f>ROUND(I131*H131,1)</f>
        <v>0</v>
      </c>
      <c r="BL131" s="18" t="s">
        <v>162</v>
      </c>
      <c r="BM131" s="192" t="s">
        <v>216</v>
      </c>
    </row>
    <row r="132" spans="1:47" s="2" customFormat="1" ht="19.5">
      <c r="A132" s="36"/>
      <c r="B132" s="37"/>
      <c r="C132" s="38"/>
      <c r="D132" s="194" t="s">
        <v>164</v>
      </c>
      <c r="E132" s="38"/>
      <c r="F132" s="195" t="s">
        <v>217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164</v>
      </c>
      <c r="AU132" s="18" t="s">
        <v>89</v>
      </c>
    </row>
    <row r="133" spans="1:47" s="2" customFormat="1" ht="11.25">
      <c r="A133" s="36"/>
      <c r="B133" s="37"/>
      <c r="C133" s="38"/>
      <c r="D133" s="199" t="s">
        <v>166</v>
      </c>
      <c r="E133" s="38"/>
      <c r="F133" s="200" t="s">
        <v>218</v>
      </c>
      <c r="G133" s="38"/>
      <c r="H133" s="38"/>
      <c r="I133" s="196"/>
      <c r="J133" s="38"/>
      <c r="K133" s="38"/>
      <c r="L133" s="41"/>
      <c r="M133" s="197"/>
      <c r="N133" s="198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8" t="s">
        <v>166</v>
      </c>
      <c r="AU133" s="18" t="s">
        <v>89</v>
      </c>
    </row>
    <row r="134" spans="2:51" s="13" customFormat="1" ht="33.75">
      <c r="B134" s="201"/>
      <c r="C134" s="202"/>
      <c r="D134" s="194" t="s">
        <v>168</v>
      </c>
      <c r="E134" s="203" t="s">
        <v>35</v>
      </c>
      <c r="F134" s="204" t="s">
        <v>169</v>
      </c>
      <c r="G134" s="202"/>
      <c r="H134" s="203" t="s">
        <v>35</v>
      </c>
      <c r="I134" s="205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168</v>
      </c>
      <c r="AU134" s="210" t="s">
        <v>89</v>
      </c>
      <c r="AV134" s="13" t="s">
        <v>87</v>
      </c>
      <c r="AW134" s="13" t="s">
        <v>41</v>
      </c>
      <c r="AX134" s="13" t="s">
        <v>80</v>
      </c>
      <c r="AY134" s="210" t="s">
        <v>155</v>
      </c>
    </row>
    <row r="135" spans="2:51" s="14" customFormat="1" ht="11.25">
      <c r="B135" s="211"/>
      <c r="C135" s="212"/>
      <c r="D135" s="194" t="s">
        <v>168</v>
      </c>
      <c r="E135" s="213" t="s">
        <v>35</v>
      </c>
      <c r="F135" s="214" t="s">
        <v>219</v>
      </c>
      <c r="G135" s="212"/>
      <c r="H135" s="215">
        <v>5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89</v>
      </c>
      <c r="AV135" s="14" t="s">
        <v>89</v>
      </c>
      <c r="AW135" s="14" t="s">
        <v>41</v>
      </c>
      <c r="AX135" s="14" t="s">
        <v>87</v>
      </c>
      <c r="AY135" s="221" t="s">
        <v>155</v>
      </c>
    </row>
    <row r="136" spans="1:65" s="2" customFormat="1" ht="24.2" customHeight="1">
      <c r="A136" s="36"/>
      <c r="B136" s="37"/>
      <c r="C136" s="181" t="s">
        <v>220</v>
      </c>
      <c r="D136" s="181" t="s">
        <v>157</v>
      </c>
      <c r="E136" s="182" t="s">
        <v>221</v>
      </c>
      <c r="F136" s="183" t="s">
        <v>222</v>
      </c>
      <c r="G136" s="184" t="s">
        <v>182</v>
      </c>
      <c r="H136" s="185">
        <v>5</v>
      </c>
      <c r="I136" s="186"/>
      <c r="J136" s="187">
        <f>ROUND(I136*H136,1)</f>
        <v>0</v>
      </c>
      <c r="K136" s="183" t="s">
        <v>161</v>
      </c>
      <c r="L136" s="41"/>
      <c r="M136" s="188" t="s">
        <v>35</v>
      </c>
      <c r="N136" s="189" t="s">
        <v>51</v>
      </c>
      <c r="O136" s="66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162</v>
      </c>
      <c r="AT136" s="192" t="s">
        <v>157</v>
      </c>
      <c r="AU136" s="192" t="s">
        <v>89</v>
      </c>
      <c r="AY136" s="18" t="s">
        <v>155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87</v>
      </c>
      <c r="BK136" s="193">
        <f>ROUND(I136*H136,1)</f>
        <v>0</v>
      </c>
      <c r="BL136" s="18" t="s">
        <v>162</v>
      </c>
      <c r="BM136" s="192" t="s">
        <v>223</v>
      </c>
    </row>
    <row r="137" spans="1:47" s="2" customFormat="1" ht="19.5">
      <c r="A137" s="36"/>
      <c r="B137" s="37"/>
      <c r="C137" s="38"/>
      <c r="D137" s="194" t="s">
        <v>164</v>
      </c>
      <c r="E137" s="38"/>
      <c r="F137" s="195" t="s">
        <v>224</v>
      </c>
      <c r="G137" s="38"/>
      <c r="H137" s="38"/>
      <c r="I137" s="196"/>
      <c r="J137" s="38"/>
      <c r="K137" s="38"/>
      <c r="L137" s="41"/>
      <c r="M137" s="197"/>
      <c r="N137" s="198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164</v>
      </c>
      <c r="AU137" s="18" t="s">
        <v>89</v>
      </c>
    </row>
    <row r="138" spans="1:47" s="2" customFormat="1" ht="11.25">
      <c r="A138" s="36"/>
      <c r="B138" s="37"/>
      <c r="C138" s="38"/>
      <c r="D138" s="199" t="s">
        <v>166</v>
      </c>
      <c r="E138" s="38"/>
      <c r="F138" s="200" t="s">
        <v>225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166</v>
      </c>
      <c r="AU138" s="18" t="s">
        <v>89</v>
      </c>
    </row>
    <row r="139" spans="2:51" s="13" customFormat="1" ht="33.75">
      <c r="B139" s="201"/>
      <c r="C139" s="202"/>
      <c r="D139" s="194" t="s">
        <v>168</v>
      </c>
      <c r="E139" s="203" t="s">
        <v>35</v>
      </c>
      <c r="F139" s="204" t="s">
        <v>169</v>
      </c>
      <c r="G139" s="202"/>
      <c r="H139" s="203" t="s">
        <v>35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168</v>
      </c>
      <c r="AU139" s="210" t="s">
        <v>89</v>
      </c>
      <c r="AV139" s="13" t="s">
        <v>87</v>
      </c>
      <c r="AW139" s="13" t="s">
        <v>41</v>
      </c>
      <c r="AX139" s="13" t="s">
        <v>80</v>
      </c>
      <c r="AY139" s="210" t="s">
        <v>155</v>
      </c>
    </row>
    <row r="140" spans="2:51" s="14" customFormat="1" ht="11.25">
      <c r="B140" s="211"/>
      <c r="C140" s="212"/>
      <c r="D140" s="194" t="s">
        <v>168</v>
      </c>
      <c r="E140" s="213" t="s">
        <v>35</v>
      </c>
      <c r="F140" s="214" t="s">
        <v>219</v>
      </c>
      <c r="G140" s="212"/>
      <c r="H140" s="215">
        <v>5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168</v>
      </c>
      <c r="AU140" s="221" t="s">
        <v>89</v>
      </c>
      <c r="AV140" s="14" t="s">
        <v>89</v>
      </c>
      <c r="AW140" s="14" t="s">
        <v>41</v>
      </c>
      <c r="AX140" s="14" t="s">
        <v>87</v>
      </c>
      <c r="AY140" s="221" t="s">
        <v>155</v>
      </c>
    </row>
    <row r="141" spans="1:65" s="2" customFormat="1" ht="33" customHeight="1">
      <c r="A141" s="36"/>
      <c r="B141" s="37"/>
      <c r="C141" s="181" t="s">
        <v>226</v>
      </c>
      <c r="D141" s="181" t="s">
        <v>157</v>
      </c>
      <c r="E141" s="182" t="s">
        <v>227</v>
      </c>
      <c r="F141" s="183" t="s">
        <v>228</v>
      </c>
      <c r="G141" s="184" t="s">
        <v>229</v>
      </c>
      <c r="H141" s="185">
        <v>52.846</v>
      </c>
      <c r="I141" s="186"/>
      <c r="J141" s="187">
        <f>ROUND(I141*H141,1)</f>
        <v>0</v>
      </c>
      <c r="K141" s="183" t="s">
        <v>161</v>
      </c>
      <c r="L141" s="41"/>
      <c r="M141" s="188" t="s">
        <v>35</v>
      </c>
      <c r="N141" s="189" t="s">
        <v>51</v>
      </c>
      <c r="O141" s="66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162</v>
      </c>
      <c r="AT141" s="192" t="s">
        <v>157</v>
      </c>
      <c r="AU141" s="192" t="s">
        <v>89</v>
      </c>
      <c r="AY141" s="18" t="s">
        <v>155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87</v>
      </c>
      <c r="BK141" s="193">
        <f>ROUND(I141*H141,1)</f>
        <v>0</v>
      </c>
      <c r="BL141" s="18" t="s">
        <v>162</v>
      </c>
      <c r="BM141" s="192" t="s">
        <v>230</v>
      </c>
    </row>
    <row r="142" spans="1:47" s="2" customFormat="1" ht="29.25">
      <c r="A142" s="36"/>
      <c r="B142" s="37"/>
      <c r="C142" s="38"/>
      <c r="D142" s="194" t="s">
        <v>164</v>
      </c>
      <c r="E142" s="38"/>
      <c r="F142" s="195" t="s">
        <v>231</v>
      </c>
      <c r="G142" s="38"/>
      <c r="H142" s="38"/>
      <c r="I142" s="196"/>
      <c r="J142" s="38"/>
      <c r="K142" s="38"/>
      <c r="L142" s="41"/>
      <c r="M142" s="197"/>
      <c r="N142" s="198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164</v>
      </c>
      <c r="AU142" s="18" t="s">
        <v>89</v>
      </c>
    </row>
    <row r="143" spans="1:47" s="2" customFormat="1" ht="11.25">
      <c r="A143" s="36"/>
      <c r="B143" s="37"/>
      <c r="C143" s="38"/>
      <c r="D143" s="199" t="s">
        <v>166</v>
      </c>
      <c r="E143" s="38"/>
      <c r="F143" s="200" t="s">
        <v>232</v>
      </c>
      <c r="G143" s="38"/>
      <c r="H143" s="38"/>
      <c r="I143" s="196"/>
      <c r="J143" s="38"/>
      <c r="K143" s="38"/>
      <c r="L143" s="41"/>
      <c r="M143" s="197"/>
      <c r="N143" s="198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166</v>
      </c>
      <c r="AU143" s="18" t="s">
        <v>89</v>
      </c>
    </row>
    <row r="144" spans="2:51" s="13" customFormat="1" ht="33.75">
      <c r="B144" s="201"/>
      <c r="C144" s="202"/>
      <c r="D144" s="194" t="s">
        <v>168</v>
      </c>
      <c r="E144" s="203" t="s">
        <v>35</v>
      </c>
      <c r="F144" s="204" t="s">
        <v>169</v>
      </c>
      <c r="G144" s="202"/>
      <c r="H144" s="203" t="s">
        <v>35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168</v>
      </c>
      <c r="AU144" s="210" t="s">
        <v>89</v>
      </c>
      <c r="AV144" s="13" t="s">
        <v>87</v>
      </c>
      <c r="AW144" s="13" t="s">
        <v>41</v>
      </c>
      <c r="AX144" s="13" t="s">
        <v>80</v>
      </c>
      <c r="AY144" s="210" t="s">
        <v>155</v>
      </c>
    </row>
    <row r="145" spans="2:51" s="14" customFormat="1" ht="11.25">
      <c r="B145" s="211"/>
      <c r="C145" s="212"/>
      <c r="D145" s="194" t="s">
        <v>168</v>
      </c>
      <c r="E145" s="213" t="s">
        <v>35</v>
      </c>
      <c r="F145" s="214" t="s">
        <v>233</v>
      </c>
      <c r="G145" s="212"/>
      <c r="H145" s="215">
        <v>82.531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89</v>
      </c>
      <c r="AV145" s="14" t="s">
        <v>89</v>
      </c>
      <c r="AW145" s="14" t="s">
        <v>41</v>
      </c>
      <c r="AX145" s="14" t="s">
        <v>80</v>
      </c>
      <c r="AY145" s="221" t="s">
        <v>155</v>
      </c>
    </row>
    <row r="146" spans="2:51" s="14" customFormat="1" ht="11.25">
      <c r="B146" s="211"/>
      <c r="C146" s="212"/>
      <c r="D146" s="194" t="s">
        <v>168</v>
      </c>
      <c r="E146" s="213" t="s">
        <v>35</v>
      </c>
      <c r="F146" s="214" t="s">
        <v>234</v>
      </c>
      <c r="G146" s="212"/>
      <c r="H146" s="215">
        <v>61.875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168</v>
      </c>
      <c r="AU146" s="221" t="s">
        <v>89</v>
      </c>
      <c r="AV146" s="14" t="s">
        <v>89</v>
      </c>
      <c r="AW146" s="14" t="s">
        <v>41</v>
      </c>
      <c r="AX146" s="14" t="s">
        <v>80</v>
      </c>
      <c r="AY146" s="221" t="s">
        <v>155</v>
      </c>
    </row>
    <row r="147" spans="2:51" s="15" customFormat="1" ht="11.25">
      <c r="B147" s="222"/>
      <c r="C147" s="223"/>
      <c r="D147" s="194" t="s">
        <v>168</v>
      </c>
      <c r="E147" s="224" t="s">
        <v>35</v>
      </c>
      <c r="F147" s="225" t="s">
        <v>235</v>
      </c>
      <c r="G147" s="223"/>
      <c r="H147" s="226">
        <v>144.406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168</v>
      </c>
      <c r="AU147" s="232" t="s">
        <v>89</v>
      </c>
      <c r="AV147" s="15" t="s">
        <v>179</v>
      </c>
      <c r="AW147" s="15" t="s">
        <v>41</v>
      </c>
      <c r="AX147" s="15" t="s">
        <v>80</v>
      </c>
      <c r="AY147" s="232" t="s">
        <v>155</v>
      </c>
    </row>
    <row r="148" spans="2:51" s="14" customFormat="1" ht="11.25">
      <c r="B148" s="211"/>
      <c r="C148" s="212"/>
      <c r="D148" s="194" t="s">
        <v>168</v>
      </c>
      <c r="E148" s="213" t="s">
        <v>35</v>
      </c>
      <c r="F148" s="214" t="s">
        <v>236</v>
      </c>
      <c r="G148" s="212"/>
      <c r="H148" s="215">
        <v>0.801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89</v>
      </c>
      <c r="AV148" s="14" t="s">
        <v>89</v>
      </c>
      <c r="AW148" s="14" t="s">
        <v>41</v>
      </c>
      <c r="AX148" s="14" t="s">
        <v>80</v>
      </c>
      <c r="AY148" s="221" t="s">
        <v>155</v>
      </c>
    </row>
    <row r="149" spans="2:51" s="14" customFormat="1" ht="11.25">
      <c r="B149" s="211"/>
      <c r="C149" s="212"/>
      <c r="D149" s="194" t="s">
        <v>168</v>
      </c>
      <c r="E149" s="213" t="s">
        <v>35</v>
      </c>
      <c r="F149" s="214" t="s">
        <v>237</v>
      </c>
      <c r="G149" s="212"/>
      <c r="H149" s="215">
        <v>0.756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168</v>
      </c>
      <c r="AU149" s="221" t="s">
        <v>89</v>
      </c>
      <c r="AV149" s="14" t="s">
        <v>89</v>
      </c>
      <c r="AW149" s="14" t="s">
        <v>41</v>
      </c>
      <c r="AX149" s="14" t="s">
        <v>80</v>
      </c>
      <c r="AY149" s="221" t="s">
        <v>155</v>
      </c>
    </row>
    <row r="150" spans="2:51" s="14" customFormat="1" ht="11.25">
      <c r="B150" s="211"/>
      <c r="C150" s="212"/>
      <c r="D150" s="194" t="s">
        <v>168</v>
      </c>
      <c r="E150" s="213" t="s">
        <v>35</v>
      </c>
      <c r="F150" s="214" t="s">
        <v>238</v>
      </c>
      <c r="G150" s="212"/>
      <c r="H150" s="215">
        <v>0.717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89</v>
      </c>
      <c r="AV150" s="14" t="s">
        <v>89</v>
      </c>
      <c r="AW150" s="14" t="s">
        <v>41</v>
      </c>
      <c r="AX150" s="14" t="s">
        <v>80</v>
      </c>
      <c r="AY150" s="221" t="s">
        <v>155</v>
      </c>
    </row>
    <row r="151" spans="2:51" s="15" customFormat="1" ht="11.25">
      <c r="B151" s="222"/>
      <c r="C151" s="223"/>
      <c r="D151" s="194" t="s">
        <v>168</v>
      </c>
      <c r="E151" s="224" t="s">
        <v>35</v>
      </c>
      <c r="F151" s="225" t="s">
        <v>235</v>
      </c>
      <c r="G151" s="223"/>
      <c r="H151" s="226">
        <v>2.274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168</v>
      </c>
      <c r="AU151" s="232" t="s">
        <v>89</v>
      </c>
      <c r="AV151" s="15" t="s">
        <v>179</v>
      </c>
      <c r="AW151" s="15" t="s">
        <v>41</v>
      </c>
      <c r="AX151" s="15" t="s">
        <v>80</v>
      </c>
      <c r="AY151" s="232" t="s">
        <v>155</v>
      </c>
    </row>
    <row r="152" spans="2:51" s="14" customFormat="1" ht="11.25">
      <c r="B152" s="211"/>
      <c r="C152" s="212"/>
      <c r="D152" s="194" t="s">
        <v>168</v>
      </c>
      <c r="E152" s="213" t="s">
        <v>35</v>
      </c>
      <c r="F152" s="214" t="s">
        <v>239</v>
      </c>
      <c r="G152" s="212"/>
      <c r="H152" s="215">
        <v>2.688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168</v>
      </c>
      <c r="AU152" s="221" t="s">
        <v>89</v>
      </c>
      <c r="AV152" s="14" t="s">
        <v>89</v>
      </c>
      <c r="AW152" s="14" t="s">
        <v>41</v>
      </c>
      <c r="AX152" s="14" t="s">
        <v>80</v>
      </c>
      <c r="AY152" s="221" t="s">
        <v>155</v>
      </c>
    </row>
    <row r="153" spans="2:51" s="15" customFormat="1" ht="11.25">
      <c r="B153" s="222"/>
      <c r="C153" s="223"/>
      <c r="D153" s="194" t="s">
        <v>168</v>
      </c>
      <c r="E153" s="224" t="s">
        <v>35</v>
      </c>
      <c r="F153" s="225" t="s">
        <v>235</v>
      </c>
      <c r="G153" s="223"/>
      <c r="H153" s="226">
        <v>2.688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168</v>
      </c>
      <c r="AU153" s="232" t="s">
        <v>89</v>
      </c>
      <c r="AV153" s="15" t="s">
        <v>179</v>
      </c>
      <c r="AW153" s="15" t="s">
        <v>41</v>
      </c>
      <c r="AX153" s="15" t="s">
        <v>80</v>
      </c>
      <c r="AY153" s="232" t="s">
        <v>155</v>
      </c>
    </row>
    <row r="154" spans="2:51" s="13" customFormat="1" ht="11.25">
      <c r="B154" s="201"/>
      <c r="C154" s="202"/>
      <c r="D154" s="194" t="s">
        <v>168</v>
      </c>
      <c r="E154" s="203" t="s">
        <v>35</v>
      </c>
      <c r="F154" s="204" t="s">
        <v>240</v>
      </c>
      <c r="G154" s="202"/>
      <c r="H154" s="203" t="s">
        <v>35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89</v>
      </c>
      <c r="AV154" s="13" t="s">
        <v>87</v>
      </c>
      <c r="AW154" s="13" t="s">
        <v>41</v>
      </c>
      <c r="AX154" s="13" t="s">
        <v>80</v>
      </c>
      <c r="AY154" s="210" t="s">
        <v>155</v>
      </c>
    </row>
    <row r="155" spans="2:51" s="14" customFormat="1" ht="11.25">
      <c r="B155" s="211"/>
      <c r="C155" s="212"/>
      <c r="D155" s="194" t="s">
        <v>168</v>
      </c>
      <c r="E155" s="213" t="s">
        <v>35</v>
      </c>
      <c r="F155" s="214" t="s">
        <v>241</v>
      </c>
      <c r="G155" s="212"/>
      <c r="H155" s="215">
        <v>-1.726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168</v>
      </c>
      <c r="AU155" s="221" t="s">
        <v>89</v>
      </c>
      <c r="AV155" s="14" t="s">
        <v>89</v>
      </c>
      <c r="AW155" s="14" t="s">
        <v>41</v>
      </c>
      <c r="AX155" s="14" t="s">
        <v>80</v>
      </c>
      <c r="AY155" s="221" t="s">
        <v>155</v>
      </c>
    </row>
    <row r="156" spans="2:51" s="14" customFormat="1" ht="11.25">
      <c r="B156" s="211"/>
      <c r="C156" s="212"/>
      <c r="D156" s="194" t="s">
        <v>168</v>
      </c>
      <c r="E156" s="213" t="s">
        <v>35</v>
      </c>
      <c r="F156" s="214" t="s">
        <v>242</v>
      </c>
      <c r="G156" s="212"/>
      <c r="H156" s="215">
        <v>-1.629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89</v>
      </c>
      <c r="AV156" s="14" t="s">
        <v>89</v>
      </c>
      <c r="AW156" s="14" t="s">
        <v>41</v>
      </c>
      <c r="AX156" s="14" t="s">
        <v>80</v>
      </c>
      <c r="AY156" s="221" t="s">
        <v>155</v>
      </c>
    </row>
    <row r="157" spans="2:51" s="14" customFormat="1" ht="11.25">
      <c r="B157" s="211"/>
      <c r="C157" s="212"/>
      <c r="D157" s="194" t="s">
        <v>168</v>
      </c>
      <c r="E157" s="213" t="s">
        <v>35</v>
      </c>
      <c r="F157" s="214" t="s">
        <v>243</v>
      </c>
      <c r="G157" s="212"/>
      <c r="H157" s="215">
        <v>-1.545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89</v>
      </c>
      <c r="AV157" s="14" t="s">
        <v>89</v>
      </c>
      <c r="AW157" s="14" t="s">
        <v>41</v>
      </c>
      <c r="AX157" s="14" t="s">
        <v>80</v>
      </c>
      <c r="AY157" s="221" t="s">
        <v>155</v>
      </c>
    </row>
    <row r="158" spans="2:51" s="14" customFormat="1" ht="11.25">
      <c r="B158" s="211"/>
      <c r="C158" s="212"/>
      <c r="D158" s="194" t="s">
        <v>168</v>
      </c>
      <c r="E158" s="213" t="s">
        <v>35</v>
      </c>
      <c r="F158" s="214" t="s">
        <v>244</v>
      </c>
      <c r="G158" s="212"/>
      <c r="H158" s="215">
        <v>-1.678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89</v>
      </c>
      <c r="AV158" s="14" t="s">
        <v>89</v>
      </c>
      <c r="AW158" s="14" t="s">
        <v>41</v>
      </c>
      <c r="AX158" s="14" t="s">
        <v>80</v>
      </c>
      <c r="AY158" s="221" t="s">
        <v>155</v>
      </c>
    </row>
    <row r="159" spans="2:51" s="14" customFormat="1" ht="11.25">
      <c r="B159" s="211"/>
      <c r="C159" s="212"/>
      <c r="D159" s="194" t="s">
        <v>168</v>
      </c>
      <c r="E159" s="213" t="s">
        <v>35</v>
      </c>
      <c r="F159" s="214" t="s">
        <v>245</v>
      </c>
      <c r="G159" s="212"/>
      <c r="H159" s="215">
        <v>-10.676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168</v>
      </c>
      <c r="AU159" s="221" t="s">
        <v>89</v>
      </c>
      <c r="AV159" s="14" t="s">
        <v>89</v>
      </c>
      <c r="AW159" s="14" t="s">
        <v>41</v>
      </c>
      <c r="AX159" s="14" t="s">
        <v>80</v>
      </c>
      <c r="AY159" s="221" t="s">
        <v>155</v>
      </c>
    </row>
    <row r="160" spans="2:51" s="15" customFormat="1" ht="11.25">
      <c r="B160" s="222"/>
      <c r="C160" s="223"/>
      <c r="D160" s="194" t="s">
        <v>168</v>
      </c>
      <c r="E160" s="224" t="s">
        <v>35</v>
      </c>
      <c r="F160" s="225" t="s">
        <v>235</v>
      </c>
      <c r="G160" s="223"/>
      <c r="H160" s="226">
        <v>-17.254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168</v>
      </c>
      <c r="AU160" s="232" t="s">
        <v>89</v>
      </c>
      <c r="AV160" s="15" t="s">
        <v>179</v>
      </c>
      <c r="AW160" s="15" t="s">
        <v>41</v>
      </c>
      <c r="AX160" s="15" t="s">
        <v>80</v>
      </c>
      <c r="AY160" s="232" t="s">
        <v>155</v>
      </c>
    </row>
    <row r="161" spans="2:51" s="16" customFormat="1" ht="11.25">
      <c r="B161" s="233"/>
      <c r="C161" s="234"/>
      <c r="D161" s="194" t="s">
        <v>168</v>
      </c>
      <c r="E161" s="235" t="s">
        <v>118</v>
      </c>
      <c r="F161" s="236" t="s">
        <v>246</v>
      </c>
      <c r="G161" s="234"/>
      <c r="H161" s="237">
        <v>132.114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168</v>
      </c>
      <c r="AU161" s="243" t="s">
        <v>89</v>
      </c>
      <c r="AV161" s="16" t="s">
        <v>162</v>
      </c>
      <c r="AW161" s="16" t="s">
        <v>41</v>
      </c>
      <c r="AX161" s="16" t="s">
        <v>87</v>
      </c>
      <c r="AY161" s="243" t="s">
        <v>155</v>
      </c>
    </row>
    <row r="162" spans="2:51" s="13" customFormat="1" ht="22.5">
      <c r="B162" s="201"/>
      <c r="C162" s="202"/>
      <c r="D162" s="194" t="s">
        <v>168</v>
      </c>
      <c r="E162" s="203" t="s">
        <v>35</v>
      </c>
      <c r="F162" s="204" t="s">
        <v>247</v>
      </c>
      <c r="G162" s="202"/>
      <c r="H162" s="203" t="s">
        <v>35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168</v>
      </c>
      <c r="AU162" s="210" t="s">
        <v>89</v>
      </c>
      <c r="AV162" s="13" t="s">
        <v>87</v>
      </c>
      <c r="AW162" s="13" t="s">
        <v>41</v>
      </c>
      <c r="AX162" s="13" t="s">
        <v>80</v>
      </c>
      <c r="AY162" s="210" t="s">
        <v>155</v>
      </c>
    </row>
    <row r="163" spans="2:51" s="14" customFormat="1" ht="11.25">
      <c r="B163" s="211"/>
      <c r="C163" s="212"/>
      <c r="D163" s="194" t="s">
        <v>168</v>
      </c>
      <c r="E163" s="212"/>
      <c r="F163" s="214" t="s">
        <v>248</v>
      </c>
      <c r="G163" s="212"/>
      <c r="H163" s="215">
        <v>52.846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89</v>
      </c>
      <c r="AV163" s="14" t="s">
        <v>89</v>
      </c>
      <c r="AW163" s="14" t="s">
        <v>4</v>
      </c>
      <c r="AX163" s="14" t="s">
        <v>87</v>
      </c>
      <c r="AY163" s="221" t="s">
        <v>155</v>
      </c>
    </row>
    <row r="164" spans="1:65" s="2" customFormat="1" ht="33" customHeight="1">
      <c r="A164" s="36"/>
      <c r="B164" s="37"/>
      <c r="C164" s="181" t="s">
        <v>249</v>
      </c>
      <c r="D164" s="181" t="s">
        <v>157</v>
      </c>
      <c r="E164" s="182" t="s">
        <v>250</v>
      </c>
      <c r="F164" s="183" t="s">
        <v>251</v>
      </c>
      <c r="G164" s="184" t="s">
        <v>229</v>
      </c>
      <c r="H164" s="185">
        <v>66.057</v>
      </c>
      <c r="I164" s="186"/>
      <c r="J164" s="187">
        <f>ROUND(I164*H164,1)</f>
        <v>0</v>
      </c>
      <c r="K164" s="183" t="s">
        <v>161</v>
      </c>
      <c r="L164" s="41"/>
      <c r="M164" s="188" t="s">
        <v>35</v>
      </c>
      <c r="N164" s="189" t="s">
        <v>51</v>
      </c>
      <c r="O164" s="66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162</v>
      </c>
      <c r="AT164" s="192" t="s">
        <v>157</v>
      </c>
      <c r="AU164" s="192" t="s">
        <v>89</v>
      </c>
      <c r="AY164" s="18" t="s">
        <v>155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87</v>
      </c>
      <c r="BK164" s="193">
        <f>ROUND(I164*H164,1)</f>
        <v>0</v>
      </c>
      <c r="BL164" s="18" t="s">
        <v>162</v>
      </c>
      <c r="BM164" s="192" t="s">
        <v>252</v>
      </c>
    </row>
    <row r="165" spans="1:47" s="2" customFormat="1" ht="29.25">
      <c r="A165" s="36"/>
      <c r="B165" s="37"/>
      <c r="C165" s="38"/>
      <c r="D165" s="194" t="s">
        <v>164</v>
      </c>
      <c r="E165" s="38"/>
      <c r="F165" s="195" t="s">
        <v>253</v>
      </c>
      <c r="G165" s="38"/>
      <c r="H165" s="38"/>
      <c r="I165" s="196"/>
      <c r="J165" s="38"/>
      <c r="K165" s="38"/>
      <c r="L165" s="41"/>
      <c r="M165" s="197"/>
      <c r="N165" s="198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8" t="s">
        <v>164</v>
      </c>
      <c r="AU165" s="18" t="s">
        <v>89</v>
      </c>
    </row>
    <row r="166" spans="1:47" s="2" customFormat="1" ht="11.25">
      <c r="A166" s="36"/>
      <c r="B166" s="37"/>
      <c r="C166" s="38"/>
      <c r="D166" s="199" t="s">
        <v>166</v>
      </c>
      <c r="E166" s="38"/>
      <c r="F166" s="200" t="s">
        <v>254</v>
      </c>
      <c r="G166" s="38"/>
      <c r="H166" s="38"/>
      <c r="I166" s="196"/>
      <c r="J166" s="38"/>
      <c r="K166" s="38"/>
      <c r="L166" s="41"/>
      <c r="M166" s="197"/>
      <c r="N166" s="198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166</v>
      </c>
      <c r="AU166" s="18" t="s">
        <v>89</v>
      </c>
    </row>
    <row r="167" spans="2:51" s="14" customFormat="1" ht="11.25">
      <c r="B167" s="211"/>
      <c r="C167" s="212"/>
      <c r="D167" s="194" t="s">
        <v>168</v>
      </c>
      <c r="E167" s="213" t="s">
        <v>35</v>
      </c>
      <c r="F167" s="214" t="s">
        <v>118</v>
      </c>
      <c r="G167" s="212"/>
      <c r="H167" s="215">
        <v>132.114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89</v>
      </c>
      <c r="AV167" s="14" t="s">
        <v>89</v>
      </c>
      <c r="AW167" s="14" t="s">
        <v>41</v>
      </c>
      <c r="AX167" s="14" t="s">
        <v>87</v>
      </c>
      <c r="AY167" s="221" t="s">
        <v>155</v>
      </c>
    </row>
    <row r="168" spans="2:51" s="13" customFormat="1" ht="22.5">
      <c r="B168" s="201"/>
      <c r="C168" s="202"/>
      <c r="D168" s="194" t="s">
        <v>168</v>
      </c>
      <c r="E168" s="203" t="s">
        <v>35</v>
      </c>
      <c r="F168" s="204" t="s">
        <v>247</v>
      </c>
      <c r="G168" s="202"/>
      <c r="H168" s="203" t="s">
        <v>35</v>
      </c>
      <c r="I168" s="205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168</v>
      </c>
      <c r="AU168" s="210" t="s">
        <v>89</v>
      </c>
      <c r="AV168" s="13" t="s">
        <v>87</v>
      </c>
      <c r="AW168" s="13" t="s">
        <v>41</v>
      </c>
      <c r="AX168" s="13" t="s">
        <v>80</v>
      </c>
      <c r="AY168" s="210" t="s">
        <v>155</v>
      </c>
    </row>
    <row r="169" spans="2:51" s="14" customFormat="1" ht="11.25">
      <c r="B169" s="211"/>
      <c r="C169" s="212"/>
      <c r="D169" s="194" t="s">
        <v>168</v>
      </c>
      <c r="E169" s="212"/>
      <c r="F169" s="214" t="s">
        <v>255</v>
      </c>
      <c r="G169" s="212"/>
      <c r="H169" s="215">
        <v>66.057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89</v>
      </c>
      <c r="AV169" s="14" t="s">
        <v>89</v>
      </c>
      <c r="AW169" s="14" t="s">
        <v>4</v>
      </c>
      <c r="AX169" s="14" t="s">
        <v>87</v>
      </c>
      <c r="AY169" s="221" t="s">
        <v>155</v>
      </c>
    </row>
    <row r="170" spans="1:65" s="2" customFormat="1" ht="33" customHeight="1">
      <c r="A170" s="36"/>
      <c r="B170" s="37"/>
      <c r="C170" s="181" t="s">
        <v>256</v>
      </c>
      <c r="D170" s="181" t="s">
        <v>157</v>
      </c>
      <c r="E170" s="182" t="s">
        <v>257</v>
      </c>
      <c r="F170" s="183" t="s">
        <v>258</v>
      </c>
      <c r="G170" s="184" t="s">
        <v>229</v>
      </c>
      <c r="H170" s="185">
        <v>13.211</v>
      </c>
      <c r="I170" s="186"/>
      <c r="J170" s="187">
        <f>ROUND(I170*H170,1)</f>
        <v>0</v>
      </c>
      <c r="K170" s="183" t="s">
        <v>161</v>
      </c>
      <c r="L170" s="41"/>
      <c r="M170" s="188" t="s">
        <v>35</v>
      </c>
      <c r="N170" s="189" t="s">
        <v>51</v>
      </c>
      <c r="O170" s="66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162</v>
      </c>
      <c r="AT170" s="192" t="s">
        <v>157</v>
      </c>
      <c r="AU170" s="192" t="s">
        <v>89</v>
      </c>
      <c r="AY170" s="18" t="s">
        <v>155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87</v>
      </c>
      <c r="BK170" s="193">
        <f>ROUND(I170*H170,1)</f>
        <v>0</v>
      </c>
      <c r="BL170" s="18" t="s">
        <v>162</v>
      </c>
      <c r="BM170" s="192" t="s">
        <v>259</v>
      </c>
    </row>
    <row r="171" spans="1:47" s="2" customFormat="1" ht="29.25">
      <c r="A171" s="36"/>
      <c r="B171" s="37"/>
      <c r="C171" s="38"/>
      <c r="D171" s="194" t="s">
        <v>164</v>
      </c>
      <c r="E171" s="38"/>
      <c r="F171" s="195" t="s">
        <v>260</v>
      </c>
      <c r="G171" s="38"/>
      <c r="H171" s="38"/>
      <c r="I171" s="196"/>
      <c r="J171" s="38"/>
      <c r="K171" s="38"/>
      <c r="L171" s="41"/>
      <c r="M171" s="197"/>
      <c r="N171" s="198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8" t="s">
        <v>164</v>
      </c>
      <c r="AU171" s="18" t="s">
        <v>89</v>
      </c>
    </row>
    <row r="172" spans="1:47" s="2" customFormat="1" ht="11.25">
      <c r="A172" s="36"/>
      <c r="B172" s="37"/>
      <c r="C172" s="38"/>
      <c r="D172" s="199" t="s">
        <v>166</v>
      </c>
      <c r="E172" s="38"/>
      <c r="F172" s="200" t="s">
        <v>261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166</v>
      </c>
      <c r="AU172" s="18" t="s">
        <v>89</v>
      </c>
    </row>
    <row r="173" spans="2:51" s="14" customFormat="1" ht="11.25">
      <c r="B173" s="211"/>
      <c r="C173" s="212"/>
      <c r="D173" s="194" t="s">
        <v>168</v>
      </c>
      <c r="E173" s="213" t="s">
        <v>35</v>
      </c>
      <c r="F173" s="214" t="s">
        <v>118</v>
      </c>
      <c r="G173" s="212"/>
      <c r="H173" s="215">
        <v>132.114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168</v>
      </c>
      <c r="AU173" s="221" t="s">
        <v>89</v>
      </c>
      <c r="AV173" s="14" t="s">
        <v>89</v>
      </c>
      <c r="AW173" s="14" t="s">
        <v>41</v>
      </c>
      <c r="AX173" s="14" t="s">
        <v>87</v>
      </c>
      <c r="AY173" s="221" t="s">
        <v>155</v>
      </c>
    </row>
    <row r="174" spans="2:51" s="13" customFormat="1" ht="22.5">
      <c r="B174" s="201"/>
      <c r="C174" s="202"/>
      <c r="D174" s="194" t="s">
        <v>168</v>
      </c>
      <c r="E174" s="203" t="s">
        <v>35</v>
      </c>
      <c r="F174" s="204" t="s">
        <v>247</v>
      </c>
      <c r="G174" s="202"/>
      <c r="H174" s="203" t="s">
        <v>35</v>
      </c>
      <c r="I174" s="205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168</v>
      </c>
      <c r="AU174" s="210" t="s">
        <v>89</v>
      </c>
      <c r="AV174" s="13" t="s">
        <v>87</v>
      </c>
      <c r="AW174" s="13" t="s">
        <v>41</v>
      </c>
      <c r="AX174" s="13" t="s">
        <v>80</v>
      </c>
      <c r="AY174" s="210" t="s">
        <v>155</v>
      </c>
    </row>
    <row r="175" spans="2:51" s="14" customFormat="1" ht="11.25">
      <c r="B175" s="211"/>
      <c r="C175" s="212"/>
      <c r="D175" s="194" t="s">
        <v>168</v>
      </c>
      <c r="E175" s="212"/>
      <c r="F175" s="214" t="s">
        <v>262</v>
      </c>
      <c r="G175" s="212"/>
      <c r="H175" s="215">
        <v>13.211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168</v>
      </c>
      <c r="AU175" s="221" t="s">
        <v>89</v>
      </c>
      <c r="AV175" s="14" t="s">
        <v>89</v>
      </c>
      <c r="AW175" s="14" t="s">
        <v>4</v>
      </c>
      <c r="AX175" s="14" t="s">
        <v>87</v>
      </c>
      <c r="AY175" s="221" t="s">
        <v>155</v>
      </c>
    </row>
    <row r="176" spans="1:65" s="2" customFormat="1" ht="24.2" customHeight="1">
      <c r="A176" s="36"/>
      <c r="B176" s="37"/>
      <c r="C176" s="181" t="s">
        <v>263</v>
      </c>
      <c r="D176" s="181" t="s">
        <v>157</v>
      </c>
      <c r="E176" s="182" t="s">
        <v>264</v>
      </c>
      <c r="F176" s="183" t="s">
        <v>265</v>
      </c>
      <c r="G176" s="184" t="s">
        <v>229</v>
      </c>
      <c r="H176" s="185">
        <v>26.25</v>
      </c>
      <c r="I176" s="186"/>
      <c r="J176" s="187">
        <f>ROUND(I176*H176,1)</f>
        <v>0</v>
      </c>
      <c r="K176" s="183" t="s">
        <v>161</v>
      </c>
      <c r="L176" s="41"/>
      <c r="M176" s="188" t="s">
        <v>35</v>
      </c>
      <c r="N176" s="189" t="s">
        <v>51</v>
      </c>
      <c r="O176" s="66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162</v>
      </c>
      <c r="AT176" s="192" t="s">
        <v>157</v>
      </c>
      <c r="AU176" s="192" t="s">
        <v>89</v>
      </c>
      <c r="AY176" s="18" t="s">
        <v>155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87</v>
      </c>
      <c r="BK176" s="193">
        <f>ROUND(I176*H176,1)</f>
        <v>0</v>
      </c>
      <c r="BL176" s="18" t="s">
        <v>162</v>
      </c>
      <c r="BM176" s="192" t="s">
        <v>266</v>
      </c>
    </row>
    <row r="177" spans="1:47" s="2" customFormat="1" ht="29.25">
      <c r="A177" s="36"/>
      <c r="B177" s="37"/>
      <c r="C177" s="38"/>
      <c r="D177" s="194" t="s">
        <v>164</v>
      </c>
      <c r="E177" s="38"/>
      <c r="F177" s="195" t="s">
        <v>267</v>
      </c>
      <c r="G177" s="38"/>
      <c r="H177" s="38"/>
      <c r="I177" s="196"/>
      <c r="J177" s="38"/>
      <c r="K177" s="38"/>
      <c r="L177" s="41"/>
      <c r="M177" s="197"/>
      <c r="N177" s="198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164</v>
      </c>
      <c r="AU177" s="18" t="s">
        <v>89</v>
      </c>
    </row>
    <row r="178" spans="1:47" s="2" customFormat="1" ht="11.25">
      <c r="A178" s="36"/>
      <c r="B178" s="37"/>
      <c r="C178" s="38"/>
      <c r="D178" s="199" t="s">
        <v>166</v>
      </c>
      <c r="E178" s="38"/>
      <c r="F178" s="200" t="s">
        <v>268</v>
      </c>
      <c r="G178" s="38"/>
      <c r="H178" s="38"/>
      <c r="I178" s="196"/>
      <c r="J178" s="38"/>
      <c r="K178" s="38"/>
      <c r="L178" s="41"/>
      <c r="M178" s="197"/>
      <c r="N178" s="198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8" t="s">
        <v>166</v>
      </c>
      <c r="AU178" s="18" t="s">
        <v>89</v>
      </c>
    </row>
    <row r="179" spans="2:51" s="13" customFormat="1" ht="33.75">
      <c r="B179" s="201"/>
      <c r="C179" s="202"/>
      <c r="D179" s="194" t="s">
        <v>168</v>
      </c>
      <c r="E179" s="203" t="s">
        <v>35</v>
      </c>
      <c r="F179" s="204" t="s">
        <v>169</v>
      </c>
      <c r="G179" s="202"/>
      <c r="H179" s="203" t="s">
        <v>35</v>
      </c>
      <c r="I179" s="205"/>
      <c r="J179" s="202"/>
      <c r="K179" s="202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168</v>
      </c>
      <c r="AU179" s="210" t="s">
        <v>89</v>
      </c>
      <c r="AV179" s="13" t="s">
        <v>87</v>
      </c>
      <c r="AW179" s="13" t="s">
        <v>41</v>
      </c>
      <c r="AX179" s="13" t="s">
        <v>80</v>
      </c>
      <c r="AY179" s="210" t="s">
        <v>155</v>
      </c>
    </row>
    <row r="180" spans="2:51" s="14" customFormat="1" ht="11.25">
      <c r="B180" s="211"/>
      <c r="C180" s="212"/>
      <c r="D180" s="194" t="s">
        <v>168</v>
      </c>
      <c r="E180" s="213" t="s">
        <v>35</v>
      </c>
      <c r="F180" s="214" t="s">
        <v>269</v>
      </c>
      <c r="G180" s="212"/>
      <c r="H180" s="215">
        <v>15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89</v>
      </c>
      <c r="AV180" s="14" t="s">
        <v>89</v>
      </c>
      <c r="AW180" s="14" t="s">
        <v>41</v>
      </c>
      <c r="AX180" s="14" t="s">
        <v>80</v>
      </c>
      <c r="AY180" s="221" t="s">
        <v>155</v>
      </c>
    </row>
    <row r="181" spans="2:51" s="14" customFormat="1" ht="11.25">
      <c r="B181" s="211"/>
      <c r="C181" s="212"/>
      <c r="D181" s="194" t="s">
        <v>168</v>
      </c>
      <c r="E181" s="213" t="s">
        <v>35</v>
      </c>
      <c r="F181" s="214" t="s">
        <v>270</v>
      </c>
      <c r="G181" s="212"/>
      <c r="H181" s="215">
        <v>1.875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168</v>
      </c>
      <c r="AU181" s="221" t="s">
        <v>89</v>
      </c>
      <c r="AV181" s="14" t="s">
        <v>89</v>
      </c>
      <c r="AW181" s="14" t="s">
        <v>41</v>
      </c>
      <c r="AX181" s="14" t="s">
        <v>80</v>
      </c>
      <c r="AY181" s="221" t="s">
        <v>155</v>
      </c>
    </row>
    <row r="182" spans="2:51" s="14" customFormat="1" ht="11.25">
      <c r="B182" s="211"/>
      <c r="C182" s="212"/>
      <c r="D182" s="194" t="s">
        <v>168</v>
      </c>
      <c r="E182" s="213" t="s">
        <v>35</v>
      </c>
      <c r="F182" s="214" t="s">
        <v>271</v>
      </c>
      <c r="G182" s="212"/>
      <c r="H182" s="215">
        <v>9.375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168</v>
      </c>
      <c r="AU182" s="221" t="s">
        <v>89</v>
      </c>
      <c r="AV182" s="14" t="s">
        <v>89</v>
      </c>
      <c r="AW182" s="14" t="s">
        <v>41</v>
      </c>
      <c r="AX182" s="14" t="s">
        <v>80</v>
      </c>
      <c r="AY182" s="221" t="s">
        <v>155</v>
      </c>
    </row>
    <row r="183" spans="2:51" s="16" customFormat="1" ht="11.25">
      <c r="B183" s="233"/>
      <c r="C183" s="234"/>
      <c r="D183" s="194" t="s">
        <v>168</v>
      </c>
      <c r="E183" s="235" t="s">
        <v>35</v>
      </c>
      <c r="F183" s="236" t="s">
        <v>246</v>
      </c>
      <c r="G183" s="234"/>
      <c r="H183" s="237">
        <v>26.25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168</v>
      </c>
      <c r="AU183" s="243" t="s">
        <v>89</v>
      </c>
      <c r="AV183" s="16" t="s">
        <v>162</v>
      </c>
      <c r="AW183" s="16" t="s">
        <v>41</v>
      </c>
      <c r="AX183" s="16" t="s">
        <v>87</v>
      </c>
      <c r="AY183" s="243" t="s">
        <v>155</v>
      </c>
    </row>
    <row r="184" spans="1:65" s="2" customFormat="1" ht="21.75" customHeight="1">
      <c r="A184" s="36"/>
      <c r="B184" s="37"/>
      <c r="C184" s="181" t="s">
        <v>272</v>
      </c>
      <c r="D184" s="181" t="s">
        <v>157</v>
      </c>
      <c r="E184" s="182" t="s">
        <v>273</v>
      </c>
      <c r="F184" s="183" t="s">
        <v>274</v>
      </c>
      <c r="G184" s="184" t="s">
        <v>275</v>
      </c>
      <c r="H184" s="185">
        <v>302.45</v>
      </c>
      <c r="I184" s="186"/>
      <c r="J184" s="187">
        <f>ROUND(I184*H184,1)</f>
        <v>0</v>
      </c>
      <c r="K184" s="183" t="s">
        <v>161</v>
      </c>
      <c r="L184" s="41"/>
      <c r="M184" s="188" t="s">
        <v>35</v>
      </c>
      <c r="N184" s="189" t="s">
        <v>51</v>
      </c>
      <c r="O184" s="66"/>
      <c r="P184" s="190">
        <f>O184*H184</f>
        <v>0</v>
      </c>
      <c r="Q184" s="190">
        <v>0.00084</v>
      </c>
      <c r="R184" s="190">
        <f>Q184*H184</f>
        <v>0.254058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162</v>
      </c>
      <c r="AT184" s="192" t="s">
        <v>157</v>
      </c>
      <c r="AU184" s="192" t="s">
        <v>89</v>
      </c>
      <c r="AY184" s="18" t="s">
        <v>155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87</v>
      </c>
      <c r="BK184" s="193">
        <f>ROUND(I184*H184,1)</f>
        <v>0</v>
      </c>
      <c r="BL184" s="18" t="s">
        <v>162</v>
      </c>
      <c r="BM184" s="192" t="s">
        <v>276</v>
      </c>
    </row>
    <row r="185" spans="1:47" s="2" customFormat="1" ht="19.5">
      <c r="A185" s="36"/>
      <c r="B185" s="37"/>
      <c r="C185" s="38"/>
      <c r="D185" s="194" t="s">
        <v>164</v>
      </c>
      <c r="E185" s="38"/>
      <c r="F185" s="195" t="s">
        <v>277</v>
      </c>
      <c r="G185" s="38"/>
      <c r="H185" s="38"/>
      <c r="I185" s="196"/>
      <c r="J185" s="38"/>
      <c r="K185" s="38"/>
      <c r="L185" s="41"/>
      <c r="M185" s="197"/>
      <c r="N185" s="198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8" t="s">
        <v>164</v>
      </c>
      <c r="AU185" s="18" t="s">
        <v>89</v>
      </c>
    </row>
    <row r="186" spans="1:47" s="2" customFormat="1" ht="11.25">
      <c r="A186" s="36"/>
      <c r="B186" s="37"/>
      <c r="C186" s="38"/>
      <c r="D186" s="199" t="s">
        <v>166</v>
      </c>
      <c r="E186" s="38"/>
      <c r="F186" s="200" t="s">
        <v>278</v>
      </c>
      <c r="G186" s="38"/>
      <c r="H186" s="38"/>
      <c r="I186" s="196"/>
      <c r="J186" s="38"/>
      <c r="K186" s="38"/>
      <c r="L186" s="41"/>
      <c r="M186" s="197"/>
      <c r="N186" s="198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8" t="s">
        <v>166</v>
      </c>
      <c r="AU186" s="18" t="s">
        <v>89</v>
      </c>
    </row>
    <row r="187" spans="2:51" s="13" customFormat="1" ht="33.75">
      <c r="B187" s="201"/>
      <c r="C187" s="202"/>
      <c r="D187" s="194" t="s">
        <v>168</v>
      </c>
      <c r="E187" s="203" t="s">
        <v>35</v>
      </c>
      <c r="F187" s="204" t="s">
        <v>169</v>
      </c>
      <c r="G187" s="202"/>
      <c r="H187" s="203" t="s">
        <v>35</v>
      </c>
      <c r="I187" s="205"/>
      <c r="J187" s="202"/>
      <c r="K187" s="202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168</v>
      </c>
      <c r="AU187" s="210" t="s">
        <v>89</v>
      </c>
      <c r="AV187" s="13" t="s">
        <v>87</v>
      </c>
      <c r="AW187" s="13" t="s">
        <v>41</v>
      </c>
      <c r="AX187" s="13" t="s">
        <v>80</v>
      </c>
      <c r="AY187" s="210" t="s">
        <v>155</v>
      </c>
    </row>
    <row r="188" spans="2:51" s="14" customFormat="1" ht="11.25">
      <c r="B188" s="211"/>
      <c r="C188" s="212"/>
      <c r="D188" s="194" t="s">
        <v>168</v>
      </c>
      <c r="E188" s="213" t="s">
        <v>35</v>
      </c>
      <c r="F188" s="214" t="s">
        <v>279</v>
      </c>
      <c r="G188" s="212"/>
      <c r="H188" s="215">
        <v>171.95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168</v>
      </c>
      <c r="AU188" s="221" t="s">
        <v>89</v>
      </c>
      <c r="AV188" s="14" t="s">
        <v>89</v>
      </c>
      <c r="AW188" s="14" t="s">
        <v>41</v>
      </c>
      <c r="AX188" s="14" t="s">
        <v>80</v>
      </c>
      <c r="AY188" s="221" t="s">
        <v>155</v>
      </c>
    </row>
    <row r="189" spans="2:51" s="14" customFormat="1" ht="11.25">
      <c r="B189" s="211"/>
      <c r="C189" s="212"/>
      <c r="D189" s="194" t="s">
        <v>168</v>
      </c>
      <c r="E189" s="213" t="s">
        <v>35</v>
      </c>
      <c r="F189" s="214" t="s">
        <v>280</v>
      </c>
      <c r="G189" s="212"/>
      <c r="H189" s="215">
        <v>130.5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168</v>
      </c>
      <c r="AU189" s="221" t="s">
        <v>89</v>
      </c>
      <c r="AV189" s="14" t="s">
        <v>89</v>
      </c>
      <c r="AW189" s="14" t="s">
        <v>41</v>
      </c>
      <c r="AX189" s="14" t="s">
        <v>80</v>
      </c>
      <c r="AY189" s="221" t="s">
        <v>155</v>
      </c>
    </row>
    <row r="190" spans="2:51" s="16" customFormat="1" ht="11.25">
      <c r="B190" s="233"/>
      <c r="C190" s="234"/>
      <c r="D190" s="194" t="s">
        <v>168</v>
      </c>
      <c r="E190" s="235" t="s">
        <v>115</v>
      </c>
      <c r="F190" s="236" t="s">
        <v>246</v>
      </c>
      <c r="G190" s="234"/>
      <c r="H190" s="237">
        <v>302.45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168</v>
      </c>
      <c r="AU190" s="243" t="s">
        <v>89</v>
      </c>
      <c r="AV190" s="16" t="s">
        <v>162</v>
      </c>
      <c r="AW190" s="16" t="s">
        <v>41</v>
      </c>
      <c r="AX190" s="16" t="s">
        <v>87</v>
      </c>
      <c r="AY190" s="243" t="s">
        <v>155</v>
      </c>
    </row>
    <row r="191" spans="1:65" s="2" customFormat="1" ht="24.2" customHeight="1">
      <c r="A191" s="36"/>
      <c r="B191" s="37"/>
      <c r="C191" s="181" t="s">
        <v>8</v>
      </c>
      <c r="D191" s="181" t="s">
        <v>157</v>
      </c>
      <c r="E191" s="182" t="s">
        <v>281</v>
      </c>
      <c r="F191" s="183" t="s">
        <v>282</v>
      </c>
      <c r="G191" s="184" t="s">
        <v>275</v>
      </c>
      <c r="H191" s="185">
        <v>302.45</v>
      </c>
      <c r="I191" s="186"/>
      <c r="J191" s="187">
        <f>ROUND(I191*H191,1)</f>
        <v>0</v>
      </c>
      <c r="K191" s="183" t="s">
        <v>161</v>
      </c>
      <c r="L191" s="41"/>
      <c r="M191" s="188" t="s">
        <v>35</v>
      </c>
      <c r="N191" s="189" t="s">
        <v>51</v>
      </c>
      <c r="O191" s="66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162</v>
      </c>
      <c r="AT191" s="192" t="s">
        <v>157</v>
      </c>
      <c r="AU191" s="192" t="s">
        <v>89</v>
      </c>
      <c r="AY191" s="18" t="s">
        <v>155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87</v>
      </c>
      <c r="BK191" s="193">
        <f>ROUND(I191*H191,1)</f>
        <v>0</v>
      </c>
      <c r="BL191" s="18" t="s">
        <v>162</v>
      </c>
      <c r="BM191" s="192" t="s">
        <v>283</v>
      </c>
    </row>
    <row r="192" spans="1:47" s="2" customFormat="1" ht="29.25">
      <c r="A192" s="36"/>
      <c r="B192" s="37"/>
      <c r="C192" s="38"/>
      <c r="D192" s="194" t="s">
        <v>164</v>
      </c>
      <c r="E192" s="38"/>
      <c r="F192" s="195" t="s">
        <v>284</v>
      </c>
      <c r="G192" s="38"/>
      <c r="H192" s="38"/>
      <c r="I192" s="196"/>
      <c r="J192" s="38"/>
      <c r="K192" s="38"/>
      <c r="L192" s="41"/>
      <c r="M192" s="197"/>
      <c r="N192" s="198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8" t="s">
        <v>164</v>
      </c>
      <c r="AU192" s="18" t="s">
        <v>89</v>
      </c>
    </row>
    <row r="193" spans="1:47" s="2" customFormat="1" ht="11.25">
      <c r="A193" s="36"/>
      <c r="B193" s="37"/>
      <c r="C193" s="38"/>
      <c r="D193" s="199" t="s">
        <v>166</v>
      </c>
      <c r="E193" s="38"/>
      <c r="F193" s="200" t="s">
        <v>285</v>
      </c>
      <c r="G193" s="38"/>
      <c r="H193" s="38"/>
      <c r="I193" s="196"/>
      <c r="J193" s="38"/>
      <c r="K193" s="38"/>
      <c r="L193" s="41"/>
      <c r="M193" s="197"/>
      <c r="N193" s="198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166</v>
      </c>
      <c r="AU193" s="18" t="s">
        <v>89</v>
      </c>
    </row>
    <row r="194" spans="2:51" s="14" customFormat="1" ht="11.25">
      <c r="B194" s="211"/>
      <c r="C194" s="212"/>
      <c r="D194" s="194" t="s">
        <v>168</v>
      </c>
      <c r="E194" s="213" t="s">
        <v>35</v>
      </c>
      <c r="F194" s="214" t="s">
        <v>115</v>
      </c>
      <c r="G194" s="212"/>
      <c r="H194" s="215">
        <v>302.45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168</v>
      </c>
      <c r="AU194" s="221" t="s">
        <v>89</v>
      </c>
      <c r="AV194" s="14" t="s">
        <v>89</v>
      </c>
      <c r="AW194" s="14" t="s">
        <v>41</v>
      </c>
      <c r="AX194" s="14" t="s">
        <v>87</v>
      </c>
      <c r="AY194" s="221" t="s">
        <v>155</v>
      </c>
    </row>
    <row r="195" spans="1:65" s="2" customFormat="1" ht="24.2" customHeight="1">
      <c r="A195" s="36"/>
      <c r="B195" s="37"/>
      <c r="C195" s="181" t="s">
        <v>286</v>
      </c>
      <c r="D195" s="181" t="s">
        <v>157</v>
      </c>
      <c r="E195" s="182" t="s">
        <v>287</v>
      </c>
      <c r="F195" s="183" t="s">
        <v>288</v>
      </c>
      <c r="G195" s="184" t="s">
        <v>229</v>
      </c>
      <c r="H195" s="185">
        <v>133.024</v>
      </c>
      <c r="I195" s="186"/>
      <c r="J195" s="187">
        <f>ROUND(I195*H195,1)</f>
        <v>0</v>
      </c>
      <c r="K195" s="183" t="s">
        <v>35</v>
      </c>
      <c r="L195" s="41"/>
      <c r="M195" s="188" t="s">
        <v>35</v>
      </c>
      <c r="N195" s="189" t="s">
        <v>51</v>
      </c>
      <c r="O195" s="66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162</v>
      </c>
      <c r="AT195" s="192" t="s">
        <v>157</v>
      </c>
      <c r="AU195" s="192" t="s">
        <v>89</v>
      </c>
      <c r="AY195" s="18" t="s">
        <v>155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87</v>
      </c>
      <c r="BK195" s="193">
        <f>ROUND(I195*H195,1)</f>
        <v>0</v>
      </c>
      <c r="BL195" s="18" t="s">
        <v>162</v>
      </c>
      <c r="BM195" s="192" t="s">
        <v>289</v>
      </c>
    </row>
    <row r="196" spans="1:47" s="2" customFormat="1" ht="39">
      <c r="A196" s="36"/>
      <c r="B196" s="37"/>
      <c r="C196" s="38"/>
      <c r="D196" s="194" t="s">
        <v>164</v>
      </c>
      <c r="E196" s="38"/>
      <c r="F196" s="195" t="s">
        <v>290</v>
      </c>
      <c r="G196" s="38"/>
      <c r="H196" s="38"/>
      <c r="I196" s="196"/>
      <c r="J196" s="38"/>
      <c r="K196" s="38"/>
      <c r="L196" s="41"/>
      <c r="M196" s="197"/>
      <c r="N196" s="198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8" t="s">
        <v>164</v>
      </c>
      <c r="AU196" s="18" t="s">
        <v>89</v>
      </c>
    </row>
    <row r="197" spans="2:51" s="13" customFormat="1" ht="33.75">
      <c r="B197" s="201"/>
      <c r="C197" s="202"/>
      <c r="D197" s="194" t="s">
        <v>168</v>
      </c>
      <c r="E197" s="203" t="s">
        <v>35</v>
      </c>
      <c r="F197" s="204" t="s">
        <v>169</v>
      </c>
      <c r="G197" s="202"/>
      <c r="H197" s="203" t="s">
        <v>35</v>
      </c>
      <c r="I197" s="205"/>
      <c r="J197" s="202"/>
      <c r="K197" s="202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168</v>
      </c>
      <c r="AU197" s="210" t="s">
        <v>89</v>
      </c>
      <c r="AV197" s="13" t="s">
        <v>87</v>
      </c>
      <c r="AW197" s="13" t="s">
        <v>41</v>
      </c>
      <c r="AX197" s="13" t="s">
        <v>80</v>
      </c>
      <c r="AY197" s="210" t="s">
        <v>155</v>
      </c>
    </row>
    <row r="198" spans="2:51" s="14" customFormat="1" ht="11.25">
      <c r="B198" s="211"/>
      <c r="C198" s="212"/>
      <c r="D198" s="194" t="s">
        <v>168</v>
      </c>
      <c r="E198" s="213" t="s">
        <v>35</v>
      </c>
      <c r="F198" s="214" t="s">
        <v>291</v>
      </c>
      <c r="G198" s="212"/>
      <c r="H198" s="215">
        <v>133.024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168</v>
      </c>
      <c r="AU198" s="221" t="s">
        <v>89</v>
      </c>
      <c r="AV198" s="14" t="s">
        <v>89</v>
      </c>
      <c r="AW198" s="14" t="s">
        <v>41</v>
      </c>
      <c r="AX198" s="14" t="s">
        <v>87</v>
      </c>
      <c r="AY198" s="221" t="s">
        <v>155</v>
      </c>
    </row>
    <row r="199" spans="1:65" s="2" customFormat="1" ht="24.2" customHeight="1">
      <c r="A199" s="36"/>
      <c r="B199" s="37"/>
      <c r="C199" s="181" t="s">
        <v>292</v>
      </c>
      <c r="D199" s="181" t="s">
        <v>157</v>
      </c>
      <c r="E199" s="182" t="s">
        <v>293</v>
      </c>
      <c r="F199" s="183" t="s">
        <v>294</v>
      </c>
      <c r="G199" s="184" t="s">
        <v>229</v>
      </c>
      <c r="H199" s="185">
        <v>52.846</v>
      </c>
      <c r="I199" s="186"/>
      <c r="J199" s="187">
        <f>ROUND(I199*H199,1)</f>
        <v>0</v>
      </c>
      <c r="K199" s="183" t="s">
        <v>35</v>
      </c>
      <c r="L199" s="41"/>
      <c r="M199" s="188" t="s">
        <v>35</v>
      </c>
      <c r="N199" s="189" t="s">
        <v>51</v>
      </c>
      <c r="O199" s="66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2" t="s">
        <v>162</v>
      </c>
      <c r="AT199" s="192" t="s">
        <v>157</v>
      </c>
      <c r="AU199" s="192" t="s">
        <v>89</v>
      </c>
      <c r="AY199" s="18" t="s">
        <v>155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87</v>
      </c>
      <c r="BK199" s="193">
        <f>ROUND(I199*H199,1)</f>
        <v>0</v>
      </c>
      <c r="BL199" s="18" t="s">
        <v>162</v>
      </c>
      <c r="BM199" s="192" t="s">
        <v>295</v>
      </c>
    </row>
    <row r="200" spans="1:47" s="2" customFormat="1" ht="39">
      <c r="A200" s="36"/>
      <c r="B200" s="37"/>
      <c r="C200" s="38"/>
      <c r="D200" s="194" t="s">
        <v>164</v>
      </c>
      <c r="E200" s="38"/>
      <c r="F200" s="195" t="s">
        <v>296</v>
      </c>
      <c r="G200" s="38"/>
      <c r="H200" s="38"/>
      <c r="I200" s="196"/>
      <c r="J200" s="38"/>
      <c r="K200" s="38"/>
      <c r="L200" s="41"/>
      <c r="M200" s="197"/>
      <c r="N200" s="198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8" t="s">
        <v>164</v>
      </c>
      <c r="AU200" s="18" t="s">
        <v>89</v>
      </c>
    </row>
    <row r="201" spans="2:51" s="13" customFormat="1" ht="33.75">
      <c r="B201" s="201"/>
      <c r="C201" s="202"/>
      <c r="D201" s="194" t="s">
        <v>168</v>
      </c>
      <c r="E201" s="203" t="s">
        <v>35</v>
      </c>
      <c r="F201" s="204" t="s">
        <v>169</v>
      </c>
      <c r="G201" s="202"/>
      <c r="H201" s="203" t="s">
        <v>35</v>
      </c>
      <c r="I201" s="205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168</v>
      </c>
      <c r="AU201" s="210" t="s">
        <v>89</v>
      </c>
      <c r="AV201" s="13" t="s">
        <v>87</v>
      </c>
      <c r="AW201" s="13" t="s">
        <v>41</v>
      </c>
      <c r="AX201" s="13" t="s">
        <v>80</v>
      </c>
      <c r="AY201" s="210" t="s">
        <v>155</v>
      </c>
    </row>
    <row r="202" spans="2:51" s="14" customFormat="1" ht="11.25">
      <c r="B202" s="211"/>
      <c r="C202" s="212"/>
      <c r="D202" s="194" t="s">
        <v>168</v>
      </c>
      <c r="E202" s="213" t="s">
        <v>35</v>
      </c>
      <c r="F202" s="214" t="s">
        <v>118</v>
      </c>
      <c r="G202" s="212"/>
      <c r="H202" s="215">
        <v>132.114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89</v>
      </c>
      <c r="AV202" s="14" t="s">
        <v>89</v>
      </c>
      <c r="AW202" s="14" t="s">
        <v>41</v>
      </c>
      <c r="AX202" s="14" t="s">
        <v>87</v>
      </c>
      <c r="AY202" s="221" t="s">
        <v>155</v>
      </c>
    </row>
    <row r="203" spans="2:51" s="13" customFormat="1" ht="22.5">
      <c r="B203" s="201"/>
      <c r="C203" s="202"/>
      <c r="D203" s="194" t="s">
        <v>168</v>
      </c>
      <c r="E203" s="203" t="s">
        <v>35</v>
      </c>
      <c r="F203" s="204" t="s">
        <v>247</v>
      </c>
      <c r="G203" s="202"/>
      <c r="H203" s="203" t="s">
        <v>35</v>
      </c>
      <c r="I203" s="205"/>
      <c r="J203" s="202"/>
      <c r="K203" s="202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168</v>
      </c>
      <c r="AU203" s="210" t="s">
        <v>89</v>
      </c>
      <c r="AV203" s="13" t="s">
        <v>87</v>
      </c>
      <c r="AW203" s="13" t="s">
        <v>41</v>
      </c>
      <c r="AX203" s="13" t="s">
        <v>80</v>
      </c>
      <c r="AY203" s="210" t="s">
        <v>155</v>
      </c>
    </row>
    <row r="204" spans="2:51" s="14" customFormat="1" ht="11.25">
      <c r="B204" s="211"/>
      <c r="C204" s="212"/>
      <c r="D204" s="194" t="s">
        <v>168</v>
      </c>
      <c r="E204" s="212"/>
      <c r="F204" s="214" t="s">
        <v>248</v>
      </c>
      <c r="G204" s="212"/>
      <c r="H204" s="215">
        <v>52.846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168</v>
      </c>
      <c r="AU204" s="221" t="s">
        <v>89</v>
      </c>
      <c r="AV204" s="14" t="s">
        <v>89</v>
      </c>
      <c r="AW204" s="14" t="s">
        <v>4</v>
      </c>
      <c r="AX204" s="14" t="s">
        <v>87</v>
      </c>
      <c r="AY204" s="221" t="s">
        <v>155</v>
      </c>
    </row>
    <row r="205" spans="1:65" s="2" customFormat="1" ht="24.2" customHeight="1">
      <c r="A205" s="36"/>
      <c r="B205" s="37"/>
      <c r="C205" s="181" t="s">
        <v>297</v>
      </c>
      <c r="D205" s="181" t="s">
        <v>157</v>
      </c>
      <c r="E205" s="182" t="s">
        <v>298</v>
      </c>
      <c r="F205" s="183" t="s">
        <v>299</v>
      </c>
      <c r="G205" s="184" t="s">
        <v>229</v>
      </c>
      <c r="H205" s="185">
        <v>79.268</v>
      </c>
      <c r="I205" s="186"/>
      <c r="J205" s="187">
        <f>ROUND(I205*H205,1)</f>
        <v>0</v>
      </c>
      <c r="K205" s="183" t="s">
        <v>35</v>
      </c>
      <c r="L205" s="41"/>
      <c r="M205" s="188" t="s">
        <v>35</v>
      </c>
      <c r="N205" s="189" t="s">
        <v>51</v>
      </c>
      <c r="O205" s="66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2" t="s">
        <v>162</v>
      </c>
      <c r="AT205" s="192" t="s">
        <v>157</v>
      </c>
      <c r="AU205" s="192" t="s">
        <v>89</v>
      </c>
      <c r="AY205" s="18" t="s">
        <v>155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87</v>
      </c>
      <c r="BK205" s="193">
        <f>ROUND(I205*H205,1)</f>
        <v>0</v>
      </c>
      <c r="BL205" s="18" t="s">
        <v>162</v>
      </c>
      <c r="BM205" s="192" t="s">
        <v>300</v>
      </c>
    </row>
    <row r="206" spans="1:47" s="2" customFormat="1" ht="39">
      <c r="A206" s="36"/>
      <c r="B206" s="37"/>
      <c r="C206" s="38"/>
      <c r="D206" s="194" t="s">
        <v>164</v>
      </c>
      <c r="E206" s="38"/>
      <c r="F206" s="195" t="s">
        <v>301</v>
      </c>
      <c r="G206" s="38"/>
      <c r="H206" s="38"/>
      <c r="I206" s="196"/>
      <c r="J206" s="38"/>
      <c r="K206" s="38"/>
      <c r="L206" s="41"/>
      <c r="M206" s="197"/>
      <c r="N206" s="198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164</v>
      </c>
      <c r="AU206" s="18" t="s">
        <v>89</v>
      </c>
    </row>
    <row r="207" spans="2:51" s="13" customFormat="1" ht="33.75">
      <c r="B207" s="201"/>
      <c r="C207" s="202"/>
      <c r="D207" s="194" t="s">
        <v>168</v>
      </c>
      <c r="E207" s="203" t="s">
        <v>35</v>
      </c>
      <c r="F207" s="204" t="s">
        <v>169</v>
      </c>
      <c r="G207" s="202"/>
      <c r="H207" s="203" t="s">
        <v>35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168</v>
      </c>
      <c r="AU207" s="210" t="s">
        <v>89</v>
      </c>
      <c r="AV207" s="13" t="s">
        <v>87</v>
      </c>
      <c r="AW207" s="13" t="s">
        <v>41</v>
      </c>
      <c r="AX207" s="13" t="s">
        <v>80</v>
      </c>
      <c r="AY207" s="210" t="s">
        <v>155</v>
      </c>
    </row>
    <row r="208" spans="2:51" s="14" customFormat="1" ht="11.25">
      <c r="B208" s="211"/>
      <c r="C208" s="212"/>
      <c r="D208" s="194" t="s">
        <v>168</v>
      </c>
      <c r="E208" s="213" t="s">
        <v>35</v>
      </c>
      <c r="F208" s="214" t="s">
        <v>118</v>
      </c>
      <c r="G208" s="212"/>
      <c r="H208" s="215">
        <v>132.114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89</v>
      </c>
      <c r="AV208" s="14" t="s">
        <v>89</v>
      </c>
      <c r="AW208" s="14" t="s">
        <v>41</v>
      </c>
      <c r="AX208" s="14" t="s">
        <v>87</v>
      </c>
      <c r="AY208" s="221" t="s">
        <v>155</v>
      </c>
    </row>
    <row r="209" spans="2:51" s="13" customFormat="1" ht="22.5">
      <c r="B209" s="201"/>
      <c r="C209" s="202"/>
      <c r="D209" s="194" t="s">
        <v>168</v>
      </c>
      <c r="E209" s="203" t="s">
        <v>35</v>
      </c>
      <c r="F209" s="204" t="s">
        <v>247</v>
      </c>
      <c r="G209" s="202"/>
      <c r="H209" s="203" t="s">
        <v>35</v>
      </c>
      <c r="I209" s="205"/>
      <c r="J209" s="202"/>
      <c r="K209" s="202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168</v>
      </c>
      <c r="AU209" s="210" t="s">
        <v>89</v>
      </c>
      <c r="AV209" s="13" t="s">
        <v>87</v>
      </c>
      <c r="AW209" s="13" t="s">
        <v>41</v>
      </c>
      <c r="AX209" s="13" t="s">
        <v>80</v>
      </c>
      <c r="AY209" s="210" t="s">
        <v>155</v>
      </c>
    </row>
    <row r="210" spans="2:51" s="14" customFormat="1" ht="11.25">
      <c r="B210" s="211"/>
      <c r="C210" s="212"/>
      <c r="D210" s="194" t="s">
        <v>168</v>
      </c>
      <c r="E210" s="212"/>
      <c r="F210" s="214" t="s">
        <v>302</v>
      </c>
      <c r="G210" s="212"/>
      <c r="H210" s="215">
        <v>79.268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168</v>
      </c>
      <c r="AU210" s="221" t="s">
        <v>89</v>
      </c>
      <c r="AV210" s="14" t="s">
        <v>89</v>
      </c>
      <c r="AW210" s="14" t="s">
        <v>4</v>
      </c>
      <c r="AX210" s="14" t="s">
        <v>87</v>
      </c>
      <c r="AY210" s="221" t="s">
        <v>155</v>
      </c>
    </row>
    <row r="211" spans="1:65" s="2" customFormat="1" ht="24.2" customHeight="1">
      <c r="A211" s="36"/>
      <c r="B211" s="37"/>
      <c r="C211" s="181" t="s">
        <v>303</v>
      </c>
      <c r="D211" s="181" t="s">
        <v>157</v>
      </c>
      <c r="E211" s="182" t="s">
        <v>304</v>
      </c>
      <c r="F211" s="183" t="s">
        <v>305</v>
      </c>
      <c r="G211" s="184" t="s">
        <v>229</v>
      </c>
      <c r="H211" s="185">
        <v>133.024</v>
      </c>
      <c r="I211" s="186"/>
      <c r="J211" s="187">
        <f>ROUND(I211*H211,1)</f>
        <v>0</v>
      </c>
      <c r="K211" s="183" t="s">
        <v>161</v>
      </c>
      <c r="L211" s="41"/>
      <c r="M211" s="188" t="s">
        <v>35</v>
      </c>
      <c r="N211" s="189" t="s">
        <v>51</v>
      </c>
      <c r="O211" s="66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162</v>
      </c>
      <c r="AT211" s="192" t="s">
        <v>157</v>
      </c>
      <c r="AU211" s="192" t="s">
        <v>89</v>
      </c>
      <c r="AY211" s="18" t="s">
        <v>155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87</v>
      </c>
      <c r="BK211" s="193">
        <f>ROUND(I211*H211,1)</f>
        <v>0</v>
      </c>
      <c r="BL211" s="18" t="s">
        <v>162</v>
      </c>
      <c r="BM211" s="192" t="s">
        <v>306</v>
      </c>
    </row>
    <row r="212" spans="1:47" s="2" customFormat="1" ht="29.25">
      <c r="A212" s="36"/>
      <c r="B212" s="37"/>
      <c r="C212" s="38"/>
      <c r="D212" s="194" t="s">
        <v>164</v>
      </c>
      <c r="E212" s="38"/>
      <c r="F212" s="195" t="s">
        <v>307</v>
      </c>
      <c r="G212" s="38"/>
      <c r="H212" s="38"/>
      <c r="I212" s="196"/>
      <c r="J212" s="38"/>
      <c r="K212" s="38"/>
      <c r="L212" s="41"/>
      <c r="M212" s="197"/>
      <c r="N212" s="198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164</v>
      </c>
      <c r="AU212" s="18" t="s">
        <v>89</v>
      </c>
    </row>
    <row r="213" spans="1:47" s="2" customFormat="1" ht="11.25">
      <c r="A213" s="36"/>
      <c r="B213" s="37"/>
      <c r="C213" s="38"/>
      <c r="D213" s="199" t="s">
        <v>166</v>
      </c>
      <c r="E213" s="38"/>
      <c r="F213" s="200" t="s">
        <v>308</v>
      </c>
      <c r="G213" s="38"/>
      <c r="H213" s="38"/>
      <c r="I213" s="196"/>
      <c r="J213" s="38"/>
      <c r="K213" s="38"/>
      <c r="L213" s="41"/>
      <c r="M213" s="197"/>
      <c r="N213" s="198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166</v>
      </c>
      <c r="AU213" s="18" t="s">
        <v>89</v>
      </c>
    </row>
    <row r="214" spans="2:51" s="13" customFormat="1" ht="33.75">
      <c r="B214" s="201"/>
      <c r="C214" s="202"/>
      <c r="D214" s="194" t="s">
        <v>168</v>
      </c>
      <c r="E214" s="203" t="s">
        <v>35</v>
      </c>
      <c r="F214" s="204" t="s">
        <v>169</v>
      </c>
      <c r="G214" s="202"/>
      <c r="H214" s="203" t="s">
        <v>35</v>
      </c>
      <c r="I214" s="205"/>
      <c r="J214" s="202"/>
      <c r="K214" s="202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168</v>
      </c>
      <c r="AU214" s="210" t="s">
        <v>89</v>
      </c>
      <c r="AV214" s="13" t="s">
        <v>87</v>
      </c>
      <c r="AW214" s="13" t="s">
        <v>41</v>
      </c>
      <c r="AX214" s="13" t="s">
        <v>80</v>
      </c>
      <c r="AY214" s="210" t="s">
        <v>155</v>
      </c>
    </row>
    <row r="215" spans="2:51" s="14" customFormat="1" ht="11.25">
      <c r="B215" s="211"/>
      <c r="C215" s="212"/>
      <c r="D215" s="194" t="s">
        <v>168</v>
      </c>
      <c r="E215" s="213" t="s">
        <v>35</v>
      </c>
      <c r="F215" s="214" t="s">
        <v>291</v>
      </c>
      <c r="G215" s="212"/>
      <c r="H215" s="215">
        <v>133.024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168</v>
      </c>
      <c r="AU215" s="221" t="s">
        <v>89</v>
      </c>
      <c r="AV215" s="14" t="s">
        <v>89</v>
      </c>
      <c r="AW215" s="14" t="s">
        <v>41</v>
      </c>
      <c r="AX215" s="14" t="s">
        <v>87</v>
      </c>
      <c r="AY215" s="221" t="s">
        <v>155</v>
      </c>
    </row>
    <row r="216" spans="1:65" s="2" customFormat="1" ht="33" customHeight="1">
      <c r="A216" s="36"/>
      <c r="B216" s="37"/>
      <c r="C216" s="181" t="s">
        <v>309</v>
      </c>
      <c r="D216" s="181" t="s">
        <v>157</v>
      </c>
      <c r="E216" s="182" t="s">
        <v>310</v>
      </c>
      <c r="F216" s="183" t="s">
        <v>311</v>
      </c>
      <c r="G216" s="184" t="s">
        <v>312</v>
      </c>
      <c r="H216" s="185">
        <v>237.805</v>
      </c>
      <c r="I216" s="186"/>
      <c r="J216" s="187">
        <f>ROUND(I216*H216,1)</f>
        <v>0</v>
      </c>
      <c r="K216" s="183" t="s">
        <v>161</v>
      </c>
      <c r="L216" s="41"/>
      <c r="M216" s="188" t="s">
        <v>35</v>
      </c>
      <c r="N216" s="189" t="s">
        <v>51</v>
      </c>
      <c r="O216" s="66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162</v>
      </c>
      <c r="AT216" s="192" t="s">
        <v>157</v>
      </c>
      <c r="AU216" s="192" t="s">
        <v>89</v>
      </c>
      <c r="AY216" s="18" t="s">
        <v>155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87</v>
      </c>
      <c r="BK216" s="193">
        <f>ROUND(I216*H216,1)</f>
        <v>0</v>
      </c>
      <c r="BL216" s="18" t="s">
        <v>162</v>
      </c>
      <c r="BM216" s="192" t="s">
        <v>313</v>
      </c>
    </row>
    <row r="217" spans="1:47" s="2" customFormat="1" ht="29.25">
      <c r="A217" s="36"/>
      <c r="B217" s="37"/>
      <c r="C217" s="38"/>
      <c r="D217" s="194" t="s">
        <v>164</v>
      </c>
      <c r="E217" s="38"/>
      <c r="F217" s="195" t="s">
        <v>314</v>
      </c>
      <c r="G217" s="38"/>
      <c r="H217" s="38"/>
      <c r="I217" s="196"/>
      <c r="J217" s="38"/>
      <c r="K217" s="38"/>
      <c r="L217" s="41"/>
      <c r="M217" s="197"/>
      <c r="N217" s="198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8" t="s">
        <v>164</v>
      </c>
      <c r="AU217" s="18" t="s">
        <v>89</v>
      </c>
    </row>
    <row r="218" spans="1:47" s="2" customFormat="1" ht="11.25">
      <c r="A218" s="36"/>
      <c r="B218" s="37"/>
      <c r="C218" s="38"/>
      <c r="D218" s="199" t="s">
        <v>166</v>
      </c>
      <c r="E218" s="38"/>
      <c r="F218" s="200" t="s">
        <v>315</v>
      </c>
      <c r="G218" s="38"/>
      <c r="H218" s="38"/>
      <c r="I218" s="196"/>
      <c r="J218" s="38"/>
      <c r="K218" s="38"/>
      <c r="L218" s="41"/>
      <c r="M218" s="197"/>
      <c r="N218" s="198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8" t="s">
        <v>166</v>
      </c>
      <c r="AU218" s="18" t="s">
        <v>89</v>
      </c>
    </row>
    <row r="219" spans="2:51" s="13" customFormat="1" ht="33.75">
      <c r="B219" s="201"/>
      <c r="C219" s="202"/>
      <c r="D219" s="194" t="s">
        <v>168</v>
      </c>
      <c r="E219" s="203" t="s">
        <v>35</v>
      </c>
      <c r="F219" s="204" t="s">
        <v>169</v>
      </c>
      <c r="G219" s="202"/>
      <c r="H219" s="203" t="s">
        <v>35</v>
      </c>
      <c r="I219" s="205"/>
      <c r="J219" s="202"/>
      <c r="K219" s="202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168</v>
      </c>
      <c r="AU219" s="210" t="s">
        <v>89</v>
      </c>
      <c r="AV219" s="13" t="s">
        <v>87</v>
      </c>
      <c r="AW219" s="13" t="s">
        <v>41</v>
      </c>
      <c r="AX219" s="13" t="s">
        <v>80</v>
      </c>
      <c r="AY219" s="210" t="s">
        <v>155</v>
      </c>
    </row>
    <row r="220" spans="2:51" s="14" customFormat="1" ht="11.25">
      <c r="B220" s="211"/>
      <c r="C220" s="212"/>
      <c r="D220" s="194" t="s">
        <v>168</v>
      </c>
      <c r="E220" s="213" t="s">
        <v>35</v>
      </c>
      <c r="F220" s="214" t="s">
        <v>118</v>
      </c>
      <c r="G220" s="212"/>
      <c r="H220" s="215">
        <v>132.114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168</v>
      </c>
      <c r="AU220" s="221" t="s">
        <v>89</v>
      </c>
      <c r="AV220" s="14" t="s">
        <v>89</v>
      </c>
      <c r="AW220" s="14" t="s">
        <v>41</v>
      </c>
      <c r="AX220" s="14" t="s">
        <v>87</v>
      </c>
      <c r="AY220" s="221" t="s">
        <v>155</v>
      </c>
    </row>
    <row r="221" spans="2:51" s="14" customFormat="1" ht="11.25">
      <c r="B221" s="211"/>
      <c r="C221" s="212"/>
      <c r="D221" s="194" t="s">
        <v>168</v>
      </c>
      <c r="E221" s="212"/>
      <c r="F221" s="214" t="s">
        <v>316</v>
      </c>
      <c r="G221" s="212"/>
      <c r="H221" s="215">
        <v>237.805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168</v>
      </c>
      <c r="AU221" s="221" t="s">
        <v>89</v>
      </c>
      <c r="AV221" s="14" t="s">
        <v>89</v>
      </c>
      <c r="AW221" s="14" t="s">
        <v>4</v>
      </c>
      <c r="AX221" s="14" t="s">
        <v>87</v>
      </c>
      <c r="AY221" s="221" t="s">
        <v>155</v>
      </c>
    </row>
    <row r="222" spans="1:65" s="2" customFormat="1" ht="16.5" customHeight="1">
      <c r="A222" s="36"/>
      <c r="B222" s="37"/>
      <c r="C222" s="181" t="s">
        <v>7</v>
      </c>
      <c r="D222" s="181" t="s">
        <v>157</v>
      </c>
      <c r="E222" s="182" t="s">
        <v>317</v>
      </c>
      <c r="F222" s="183" t="s">
        <v>318</v>
      </c>
      <c r="G222" s="184" t="s">
        <v>229</v>
      </c>
      <c r="H222" s="185">
        <v>133.024</v>
      </c>
      <c r="I222" s="186"/>
      <c r="J222" s="187">
        <f>ROUND(I222*H222,1)</f>
        <v>0</v>
      </c>
      <c r="K222" s="183" t="s">
        <v>161</v>
      </c>
      <c r="L222" s="41"/>
      <c r="M222" s="188" t="s">
        <v>35</v>
      </c>
      <c r="N222" s="189" t="s">
        <v>51</v>
      </c>
      <c r="O222" s="66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2" t="s">
        <v>162</v>
      </c>
      <c r="AT222" s="192" t="s">
        <v>157</v>
      </c>
      <c r="AU222" s="192" t="s">
        <v>89</v>
      </c>
      <c r="AY222" s="18" t="s">
        <v>155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87</v>
      </c>
      <c r="BK222" s="193">
        <f>ROUND(I222*H222,1)</f>
        <v>0</v>
      </c>
      <c r="BL222" s="18" t="s">
        <v>162</v>
      </c>
      <c r="BM222" s="192" t="s">
        <v>319</v>
      </c>
    </row>
    <row r="223" spans="1:47" s="2" customFormat="1" ht="19.5">
      <c r="A223" s="36"/>
      <c r="B223" s="37"/>
      <c r="C223" s="38"/>
      <c r="D223" s="194" t="s">
        <v>164</v>
      </c>
      <c r="E223" s="38"/>
      <c r="F223" s="195" t="s">
        <v>320</v>
      </c>
      <c r="G223" s="38"/>
      <c r="H223" s="38"/>
      <c r="I223" s="196"/>
      <c r="J223" s="38"/>
      <c r="K223" s="38"/>
      <c r="L223" s="41"/>
      <c r="M223" s="197"/>
      <c r="N223" s="198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8" t="s">
        <v>164</v>
      </c>
      <c r="AU223" s="18" t="s">
        <v>89</v>
      </c>
    </row>
    <row r="224" spans="1:47" s="2" customFormat="1" ht="11.25">
      <c r="A224" s="36"/>
      <c r="B224" s="37"/>
      <c r="C224" s="38"/>
      <c r="D224" s="199" t="s">
        <v>166</v>
      </c>
      <c r="E224" s="38"/>
      <c r="F224" s="200" t="s">
        <v>321</v>
      </c>
      <c r="G224" s="38"/>
      <c r="H224" s="38"/>
      <c r="I224" s="196"/>
      <c r="J224" s="38"/>
      <c r="K224" s="38"/>
      <c r="L224" s="41"/>
      <c r="M224" s="197"/>
      <c r="N224" s="198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8" t="s">
        <v>166</v>
      </c>
      <c r="AU224" s="18" t="s">
        <v>89</v>
      </c>
    </row>
    <row r="225" spans="2:51" s="13" customFormat="1" ht="33.75">
      <c r="B225" s="201"/>
      <c r="C225" s="202"/>
      <c r="D225" s="194" t="s">
        <v>168</v>
      </c>
      <c r="E225" s="203" t="s">
        <v>35</v>
      </c>
      <c r="F225" s="204" t="s">
        <v>169</v>
      </c>
      <c r="G225" s="202"/>
      <c r="H225" s="203" t="s">
        <v>35</v>
      </c>
      <c r="I225" s="205"/>
      <c r="J225" s="202"/>
      <c r="K225" s="202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168</v>
      </c>
      <c r="AU225" s="210" t="s">
        <v>89</v>
      </c>
      <c r="AV225" s="13" t="s">
        <v>87</v>
      </c>
      <c r="AW225" s="13" t="s">
        <v>41</v>
      </c>
      <c r="AX225" s="13" t="s">
        <v>80</v>
      </c>
      <c r="AY225" s="210" t="s">
        <v>155</v>
      </c>
    </row>
    <row r="226" spans="2:51" s="14" customFormat="1" ht="11.25">
      <c r="B226" s="211"/>
      <c r="C226" s="212"/>
      <c r="D226" s="194" t="s">
        <v>168</v>
      </c>
      <c r="E226" s="213" t="s">
        <v>35</v>
      </c>
      <c r="F226" s="214" t="s">
        <v>322</v>
      </c>
      <c r="G226" s="212"/>
      <c r="H226" s="215">
        <v>133.024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168</v>
      </c>
      <c r="AU226" s="221" t="s">
        <v>89</v>
      </c>
      <c r="AV226" s="14" t="s">
        <v>89</v>
      </c>
      <c r="AW226" s="14" t="s">
        <v>41</v>
      </c>
      <c r="AX226" s="14" t="s">
        <v>87</v>
      </c>
      <c r="AY226" s="221" t="s">
        <v>155</v>
      </c>
    </row>
    <row r="227" spans="1:65" s="2" customFormat="1" ht="24.2" customHeight="1">
      <c r="A227" s="36"/>
      <c r="B227" s="37"/>
      <c r="C227" s="181" t="s">
        <v>323</v>
      </c>
      <c r="D227" s="181" t="s">
        <v>157</v>
      </c>
      <c r="E227" s="182" t="s">
        <v>324</v>
      </c>
      <c r="F227" s="183" t="s">
        <v>325</v>
      </c>
      <c r="G227" s="184" t="s">
        <v>229</v>
      </c>
      <c r="H227" s="185">
        <v>55.455</v>
      </c>
      <c r="I227" s="186"/>
      <c r="J227" s="187">
        <f>ROUND(I227*H227,1)</f>
        <v>0</v>
      </c>
      <c r="K227" s="183" t="s">
        <v>161</v>
      </c>
      <c r="L227" s="41"/>
      <c r="M227" s="188" t="s">
        <v>35</v>
      </c>
      <c r="N227" s="189" t="s">
        <v>51</v>
      </c>
      <c r="O227" s="66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2" t="s">
        <v>162</v>
      </c>
      <c r="AT227" s="192" t="s">
        <v>157</v>
      </c>
      <c r="AU227" s="192" t="s">
        <v>89</v>
      </c>
      <c r="AY227" s="18" t="s">
        <v>155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87</v>
      </c>
      <c r="BK227" s="193">
        <f>ROUND(I227*H227,1)</f>
        <v>0</v>
      </c>
      <c r="BL227" s="18" t="s">
        <v>162</v>
      </c>
      <c r="BM227" s="192" t="s">
        <v>326</v>
      </c>
    </row>
    <row r="228" spans="1:47" s="2" customFormat="1" ht="29.25">
      <c r="A228" s="36"/>
      <c r="B228" s="37"/>
      <c r="C228" s="38"/>
      <c r="D228" s="194" t="s">
        <v>164</v>
      </c>
      <c r="E228" s="38"/>
      <c r="F228" s="195" t="s">
        <v>327</v>
      </c>
      <c r="G228" s="38"/>
      <c r="H228" s="38"/>
      <c r="I228" s="196"/>
      <c r="J228" s="38"/>
      <c r="K228" s="38"/>
      <c r="L228" s="41"/>
      <c r="M228" s="197"/>
      <c r="N228" s="198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8" t="s">
        <v>164</v>
      </c>
      <c r="AU228" s="18" t="s">
        <v>89</v>
      </c>
    </row>
    <row r="229" spans="1:47" s="2" customFormat="1" ht="11.25">
      <c r="A229" s="36"/>
      <c r="B229" s="37"/>
      <c r="C229" s="38"/>
      <c r="D229" s="199" t="s">
        <v>166</v>
      </c>
      <c r="E229" s="38"/>
      <c r="F229" s="200" t="s">
        <v>328</v>
      </c>
      <c r="G229" s="38"/>
      <c r="H229" s="38"/>
      <c r="I229" s="196"/>
      <c r="J229" s="38"/>
      <c r="K229" s="38"/>
      <c r="L229" s="41"/>
      <c r="M229" s="197"/>
      <c r="N229" s="198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8" t="s">
        <v>166</v>
      </c>
      <c r="AU229" s="18" t="s">
        <v>89</v>
      </c>
    </row>
    <row r="230" spans="2:51" s="13" customFormat="1" ht="33.75">
      <c r="B230" s="201"/>
      <c r="C230" s="202"/>
      <c r="D230" s="194" t="s">
        <v>168</v>
      </c>
      <c r="E230" s="203" t="s">
        <v>35</v>
      </c>
      <c r="F230" s="204" t="s">
        <v>169</v>
      </c>
      <c r="G230" s="202"/>
      <c r="H230" s="203" t="s">
        <v>35</v>
      </c>
      <c r="I230" s="205"/>
      <c r="J230" s="202"/>
      <c r="K230" s="202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168</v>
      </c>
      <c r="AU230" s="210" t="s">
        <v>89</v>
      </c>
      <c r="AV230" s="13" t="s">
        <v>87</v>
      </c>
      <c r="AW230" s="13" t="s">
        <v>41</v>
      </c>
      <c r="AX230" s="13" t="s">
        <v>80</v>
      </c>
      <c r="AY230" s="210" t="s">
        <v>155</v>
      </c>
    </row>
    <row r="231" spans="2:51" s="14" customFormat="1" ht="33.75">
      <c r="B231" s="211"/>
      <c r="C231" s="212"/>
      <c r="D231" s="194" t="s">
        <v>168</v>
      </c>
      <c r="E231" s="213" t="s">
        <v>124</v>
      </c>
      <c r="F231" s="214" t="s">
        <v>329</v>
      </c>
      <c r="G231" s="212"/>
      <c r="H231" s="215">
        <v>55.455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168</v>
      </c>
      <c r="AU231" s="221" t="s">
        <v>89</v>
      </c>
      <c r="AV231" s="14" t="s">
        <v>89</v>
      </c>
      <c r="AW231" s="14" t="s">
        <v>41</v>
      </c>
      <c r="AX231" s="14" t="s">
        <v>87</v>
      </c>
      <c r="AY231" s="221" t="s">
        <v>155</v>
      </c>
    </row>
    <row r="232" spans="1:65" s="2" customFormat="1" ht="16.5" customHeight="1">
      <c r="A232" s="36"/>
      <c r="B232" s="37"/>
      <c r="C232" s="244" t="s">
        <v>330</v>
      </c>
      <c r="D232" s="244" t="s">
        <v>331</v>
      </c>
      <c r="E232" s="245" t="s">
        <v>332</v>
      </c>
      <c r="F232" s="246" t="s">
        <v>333</v>
      </c>
      <c r="G232" s="247" t="s">
        <v>312</v>
      </c>
      <c r="H232" s="248">
        <v>110.91</v>
      </c>
      <c r="I232" s="249"/>
      <c r="J232" s="250">
        <f>ROUND(I232*H232,1)</f>
        <v>0</v>
      </c>
      <c r="K232" s="246" t="s">
        <v>161</v>
      </c>
      <c r="L232" s="251"/>
      <c r="M232" s="252" t="s">
        <v>35</v>
      </c>
      <c r="N232" s="253" t="s">
        <v>51</v>
      </c>
      <c r="O232" s="66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2" t="s">
        <v>213</v>
      </c>
      <c r="AT232" s="192" t="s">
        <v>331</v>
      </c>
      <c r="AU232" s="192" t="s">
        <v>89</v>
      </c>
      <c r="AY232" s="18" t="s">
        <v>155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87</v>
      </c>
      <c r="BK232" s="193">
        <f>ROUND(I232*H232,1)</f>
        <v>0</v>
      </c>
      <c r="BL232" s="18" t="s">
        <v>162</v>
      </c>
      <c r="BM232" s="192" t="s">
        <v>334</v>
      </c>
    </row>
    <row r="233" spans="1:47" s="2" customFormat="1" ht="11.25">
      <c r="A233" s="36"/>
      <c r="B233" s="37"/>
      <c r="C233" s="38"/>
      <c r="D233" s="194" t="s">
        <v>164</v>
      </c>
      <c r="E233" s="38"/>
      <c r="F233" s="195" t="s">
        <v>333</v>
      </c>
      <c r="G233" s="38"/>
      <c r="H233" s="38"/>
      <c r="I233" s="196"/>
      <c r="J233" s="38"/>
      <c r="K233" s="38"/>
      <c r="L233" s="41"/>
      <c r="M233" s="197"/>
      <c r="N233" s="198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8" t="s">
        <v>164</v>
      </c>
      <c r="AU233" s="18" t="s">
        <v>89</v>
      </c>
    </row>
    <row r="234" spans="1:47" s="2" customFormat="1" ht="11.25">
      <c r="A234" s="36"/>
      <c r="B234" s="37"/>
      <c r="C234" s="38"/>
      <c r="D234" s="199" t="s">
        <v>166</v>
      </c>
      <c r="E234" s="38"/>
      <c r="F234" s="200" t="s">
        <v>335</v>
      </c>
      <c r="G234" s="38"/>
      <c r="H234" s="38"/>
      <c r="I234" s="196"/>
      <c r="J234" s="38"/>
      <c r="K234" s="38"/>
      <c r="L234" s="41"/>
      <c r="M234" s="197"/>
      <c r="N234" s="198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166</v>
      </c>
      <c r="AU234" s="18" t="s">
        <v>89</v>
      </c>
    </row>
    <row r="235" spans="2:51" s="14" customFormat="1" ht="11.25">
      <c r="B235" s="211"/>
      <c r="C235" s="212"/>
      <c r="D235" s="194" t="s">
        <v>168</v>
      </c>
      <c r="E235" s="212"/>
      <c r="F235" s="214" t="s">
        <v>336</v>
      </c>
      <c r="G235" s="212"/>
      <c r="H235" s="215">
        <v>110.91</v>
      </c>
      <c r="I235" s="216"/>
      <c r="J235" s="212"/>
      <c r="K235" s="212"/>
      <c r="L235" s="217"/>
      <c r="M235" s="218"/>
      <c r="N235" s="219"/>
      <c r="O235" s="219"/>
      <c r="P235" s="219"/>
      <c r="Q235" s="219"/>
      <c r="R235" s="219"/>
      <c r="S235" s="219"/>
      <c r="T235" s="220"/>
      <c r="AT235" s="221" t="s">
        <v>168</v>
      </c>
      <c r="AU235" s="221" t="s">
        <v>89</v>
      </c>
      <c r="AV235" s="14" t="s">
        <v>89</v>
      </c>
      <c r="AW235" s="14" t="s">
        <v>4</v>
      </c>
      <c r="AX235" s="14" t="s">
        <v>87</v>
      </c>
      <c r="AY235" s="221" t="s">
        <v>155</v>
      </c>
    </row>
    <row r="236" spans="1:65" s="2" customFormat="1" ht="24.2" customHeight="1">
      <c r="A236" s="36"/>
      <c r="B236" s="37"/>
      <c r="C236" s="181" t="s">
        <v>337</v>
      </c>
      <c r="D236" s="181" t="s">
        <v>157</v>
      </c>
      <c r="E236" s="182" t="s">
        <v>338</v>
      </c>
      <c r="F236" s="183" t="s">
        <v>339</v>
      </c>
      <c r="G236" s="184" t="s">
        <v>229</v>
      </c>
      <c r="H236" s="185">
        <v>66.176</v>
      </c>
      <c r="I236" s="186"/>
      <c r="J236" s="187">
        <f>ROUND(I236*H236,1)</f>
        <v>0</v>
      </c>
      <c r="K236" s="183" t="s">
        <v>161</v>
      </c>
      <c r="L236" s="41"/>
      <c r="M236" s="188" t="s">
        <v>35</v>
      </c>
      <c r="N236" s="189" t="s">
        <v>51</v>
      </c>
      <c r="O236" s="66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2" t="s">
        <v>162</v>
      </c>
      <c r="AT236" s="192" t="s">
        <v>157</v>
      </c>
      <c r="AU236" s="192" t="s">
        <v>89</v>
      </c>
      <c r="AY236" s="18" t="s">
        <v>155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87</v>
      </c>
      <c r="BK236" s="193">
        <f>ROUND(I236*H236,1)</f>
        <v>0</v>
      </c>
      <c r="BL236" s="18" t="s">
        <v>162</v>
      </c>
      <c r="BM236" s="192" t="s">
        <v>340</v>
      </c>
    </row>
    <row r="237" spans="1:47" s="2" customFormat="1" ht="39">
      <c r="A237" s="36"/>
      <c r="B237" s="37"/>
      <c r="C237" s="38"/>
      <c r="D237" s="194" t="s">
        <v>164</v>
      </c>
      <c r="E237" s="38"/>
      <c r="F237" s="195" t="s">
        <v>341</v>
      </c>
      <c r="G237" s="38"/>
      <c r="H237" s="38"/>
      <c r="I237" s="196"/>
      <c r="J237" s="38"/>
      <c r="K237" s="38"/>
      <c r="L237" s="41"/>
      <c r="M237" s="197"/>
      <c r="N237" s="198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8" t="s">
        <v>164</v>
      </c>
      <c r="AU237" s="18" t="s">
        <v>89</v>
      </c>
    </row>
    <row r="238" spans="1:47" s="2" customFormat="1" ht="11.25">
      <c r="A238" s="36"/>
      <c r="B238" s="37"/>
      <c r="C238" s="38"/>
      <c r="D238" s="199" t="s">
        <v>166</v>
      </c>
      <c r="E238" s="38"/>
      <c r="F238" s="200" t="s">
        <v>342</v>
      </c>
      <c r="G238" s="38"/>
      <c r="H238" s="38"/>
      <c r="I238" s="196"/>
      <c r="J238" s="38"/>
      <c r="K238" s="38"/>
      <c r="L238" s="41"/>
      <c r="M238" s="197"/>
      <c r="N238" s="198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8" t="s">
        <v>166</v>
      </c>
      <c r="AU238" s="18" t="s">
        <v>89</v>
      </c>
    </row>
    <row r="239" spans="2:51" s="13" customFormat="1" ht="33.75">
      <c r="B239" s="201"/>
      <c r="C239" s="202"/>
      <c r="D239" s="194" t="s">
        <v>168</v>
      </c>
      <c r="E239" s="203" t="s">
        <v>35</v>
      </c>
      <c r="F239" s="204" t="s">
        <v>169</v>
      </c>
      <c r="G239" s="202"/>
      <c r="H239" s="203" t="s">
        <v>35</v>
      </c>
      <c r="I239" s="205"/>
      <c r="J239" s="202"/>
      <c r="K239" s="202"/>
      <c r="L239" s="206"/>
      <c r="M239" s="207"/>
      <c r="N239" s="208"/>
      <c r="O239" s="208"/>
      <c r="P239" s="208"/>
      <c r="Q239" s="208"/>
      <c r="R239" s="208"/>
      <c r="S239" s="208"/>
      <c r="T239" s="209"/>
      <c r="AT239" s="210" t="s">
        <v>168</v>
      </c>
      <c r="AU239" s="210" t="s">
        <v>89</v>
      </c>
      <c r="AV239" s="13" t="s">
        <v>87</v>
      </c>
      <c r="AW239" s="13" t="s">
        <v>41</v>
      </c>
      <c r="AX239" s="13" t="s">
        <v>80</v>
      </c>
      <c r="AY239" s="210" t="s">
        <v>155</v>
      </c>
    </row>
    <row r="240" spans="2:51" s="14" customFormat="1" ht="11.25">
      <c r="B240" s="211"/>
      <c r="C240" s="212"/>
      <c r="D240" s="194" t="s">
        <v>168</v>
      </c>
      <c r="E240" s="213" t="s">
        <v>122</v>
      </c>
      <c r="F240" s="214" t="s">
        <v>343</v>
      </c>
      <c r="G240" s="212"/>
      <c r="H240" s="215">
        <v>66.176</v>
      </c>
      <c r="I240" s="216"/>
      <c r="J240" s="212"/>
      <c r="K240" s="212"/>
      <c r="L240" s="217"/>
      <c r="M240" s="218"/>
      <c r="N240" s="219"/>
      <c r="O240" s="219"/>
      <c r="P240" s="219"/>
      <c r="Q240" s="219"/>
      <c r="R240" s="219"/>
      <c r="S240" s="219"/>
      <c r="T240" s="220"/>
      <c r="AT240" s="221" t="s">
        <v>168</v>
      </c>
      <c r="AU240" s="221" t="s">
        <v>89</v>
      </c>
      <c r="AV240" s="14" t="s">
        <v>89</v>
      </c>
      <c r="AW240" s="14" t="s">
        <v>41</v>
      </c>
      <c r="AX240" s="14" t="s">
        <v>87</v>
      </c>
      <c r="AY240" s="221" t="s">
        <v>155</v>
      </c>
    </row>
    <row r="241" spans="1:65" s="2" customFormat="1" ht="16.5" customHeight="1">
      <c r="A241" s="36"/>
      <c r="B241" s="37"/>
      <c r="C241" s="244" t="s">
        <v>344</v>
      </c>
      <c r="D241" s="244" t="s">
        <v>331</v>
      </c>
      <c r="E241" s="245" t="s">
        <v>345</v>
      </c>
      <c r="F241" s="246" t="s">
        <v>346</v>
      </c>
      <c r="G241" s="247" t="s">
        <v>312</v>
      </c>
      <c r="H241" s="248">
        <v>132.352</v>
      </c>
      <c r="I241" s="249"/>
      <c r="J241" s="250">
        <f>ROUND(I241*H241,1)</f>
        <v>0</v>
      </c>
      <c r="K241" s="246" t="s">
        <v>161</v>
      </c>
      <c r="L241" s="251"/>
      <c r="M241" s="252" t="s">
        <v>35</v>
      </c>
      <c r="N241" s="253" t="s">
        <v>51</v>
      </c>
      <c r="O241" s="66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213</v>
      </c>
      <c r="AT241" s="192" t="s">
        <v>331</v>
      </c>
      <c r="AU241" s="192" t="s">
        <v>89</v>
      </c>
      <c r="AY241" s="18" t="s">
        <v>155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87</v>
      </c>
      <c r="BK241" s="193">
        <f>ROUND(I241*H241,1)</f>
        <v>0</v>
      </c>
      <c r="BL241" s="18" t="s">
        <v>162</v>
      </c>
      <c r="BM241" s="192" t="s">
        <v>347</v>
      </c>
    </row>
    <row r="242" spans="1:47" s="2" customFormat="1" ht="11.25">
      <c r="A242" s="36"/>
      <c r="B242" s="37"/>
      <c r="C242" s="38"/>
      <c r="D242" s="194" t="s">
        <v>164</v>
      </c>
      <c r="E242" s="38"/>
      <c r="F242" s="195" t="s">
        <v>346</v>
      </c>
      <c r="G242" s="38"/>
      <c r="H242" s="38"/>
      <c r="I242" s="196"/>
      <c r="J242" s="38"/>
      <c r="K242" s="38"/>
      <c r="L242" s="41"/>
      <c r="M242" s="197"/>
      <c r="N242" s="198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164</v>
      </c>
      <c r="AU242" s="18" t="s">
        <v>89</v>
      </c>
    </row>
    <row r="243" spans="1:47" s="2" customFormat="1" ht="11.25">
      <c r="A243" s="36"/>
      <c r="B243" s="37"/>
      <c r="C243" s="38"/>
      <c r="D243" s="199" t="s">
        <v>166</v>
      </c>
      <c r="E243" s="38"/>
      <c r="F243" s="200" t="s">
        <v>348</v>
      </c>
      <c r="G243" s="38"/>
      <c r="H243" s="38"/>
      <c r="I243" s="196"/>
      <c r="J243" s="38"/>
      <c r="K243" s="38"/>
      <c r="L243" s="41"/>
      <c r="M243" s="197"/>
      <c r="N243" s="198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166</v>
      </c>
      <c r="AU243" s="18" t="s">
        <v>89</v>
      </c>
    </row>
    <row r="244" spans="2:51" s="14" customFormat="1" ht="11.25">
      <c r="B244" s="211"/>
      <c r="C244" s="212"/>
      <c r="D244" s="194" t="s">
        <v>168</v>
      </c>
      <c r="E244" s="212"/>
      <c r="F244" s="214" t="s">
        <v>349</v>
      </c>
      <c r="G244" s="212"/>
      <c r="H244" s="215">
        <v>132.352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168</v>
      </c>
      <c r="AU244" s="221" t="s">
        <v>89</v>
      </c>
      <c r="AV244" s="14" t="s">
        <v>89</v>
      </c>
      <c r="AW244" s="14" t="s">
        <v>4</v>
      </c>
      <c r="AX244" s="14" t="s">
        <v>87</v>
      </c>
      <c r="AY244" s="221" t="s">
        <v>155</v>
      </c>
    </row>
    <row r="245" spans="1:65" s="2" customFormat="1" ht="24.2" customHeight="1">
      <c r="A245" s="36"/>
      <c r="B245" s="37"/>
      <c r="C245" s="181" t="s">
        <v>350</v>
      </c>
      <c r="D245" s="181" t="s">
        <v>157</v>
      </c>
      <c r="E245" s="182" t="s">
        <v>351</v>
      </c>
      <c r="F245" s="183" t="s">
        <v>352</v>
      </c>
      <c r="G245" s="184" t="s">
        <v>275</v>
      </c>
      <c r="H245" s="185">
        <v>106.25</v>
      </c>
      <c r="I245" s="186"/>
      <c r="J245" s="187">
        <f>ROUND(I245*H245,1)</f>
        <v>0</v>
      </c>
      <c r="K245" s="183" t="s">
        <v>161</v>
      </c>
      <c r="L245" s="41"/>
      <c r="M245" s="188" t="s">
        <v>35</v>
      </c>
      <c r="N245" s="189" t="s">
        <v>51</v>
      </c>
      <c r="O245" s="66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2" t="s">
        <v>162</v>
      </c>
      <c r="AT245" s="192" t="s">
        <v>157</v>
      </c>
      <c r="AU245" s="192" t="s">
        <v>89</v>
      </c>
      <c r="AY245" s="18" t="s">
        <v>155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87</v>
      </c>
      <c r="BK245" s="193">
        <f>ROUND(I245*H245,1)</f>
        <v>0</v>
      </c>
      <c r="BL245" s="18" t="s">
        <v>162</v>
      </c>
      <c r="BM245" s="192" t="s">
        <v>353</v>
      </c>
    </row>
    <row r="246" spans="1:47" s="2" customFormat="1" ht="19.5">
      <c r="A246" s="36"/>
      <c r="B246" s="37"/>
      <c r="C246" s="38"/>
      <c r="D246" s="194" t="s">
        <v>164</v>
      </c>
      <c r="E246" s="38"/>
      <c r="F246" s="195" t="s">
        <v>354</v>
      </c>
      <c r="G246" s="38"/>
      <c r="H246" s="38"/>
      <c r="I246" s="196"/>
      <c r="J246" s="38"/>
      <c r="K246" s="38"/>
      <c r="L246" s="41"/>
      <c r="M246" s="197"/>
      <c r="N246" s="198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8" t="s">
        <v>164</v>
      </c>
      <c r="AU246" s="18" t="s">
        <v>89</v>
      </c>
    </row>
    <row r="247" spans="1:47" s="2" customFormat="1" ht="11.25">
      <c r="A247" s="36"/>
      <c r="B247" s="37"/>
      <c r="C247" s="38"/>
      <c r="D247" s="199" t="s">
        <v>166</v>
      </c>
      <c r="E247" s="38"/>
      <c r="F247" s="200" t="s">
        <v>355</v>
      </c>
      <c r="G247" s="38"/>
      <c r="H247" s="38"/>
      <c r="I247" s="196"/>
      <c r="J247" s="38"/>
      <c r="K247" s="38"/>
      <c r="L247" s="41"/>
      <c r="M247" s="197"/>
      <c r="N247" s="198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8" t="s">
        <v>166</v>
      </c>
      <c r="AU247" s="18" t="s">
        <v>89</v>
      </c>
    </row>
    <row r="248" spans="2:51" s="13" customFormat="1" ht="33.75">
      <c r="B248" s="201"/>
      <c r="C248" s="202"/>
      <c r="D248" s="194" t="s">
        <v>168</v>
      </c>
      <c r="E248" s="203" t="s">
        <v>35</v>
      </c>
      <c r="F248" s="204" t="s">
        <v>169</v>
      </c>
      <c r="G248" s="202"/>
      <c r="H248" s="203" t="s">
        <v>35</v>
      </c>
      <c r="I248" s="205"/>
      <c r="J248" s="202"/>
      <c r="K248" s="202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168</v>
      </c>
      <c r="AU248" s="210" t="s">
        <v>89</v>
      </c>
      <c r="AV248" s="13" t="s">
        <v>87</v>
      </c>
      <c r="AW248" s="13" t="s">
        <v>41</v>
      </c>
      <c r="AX248" s="13" t="s">
        <v>80</v>
      </c>
      <c r="AY248" s="210" t="s">
        <v>155</v>
      </c>
    </row>
    <row r="249" spans="2:51" s="14" customFormat="1" ht="11.25">
      <c r="B249" s="211"/>
      <c r="C249" s="212"/>
      <c r="D249" s="194" t="s">
        <v>168</v>
      </c>
      <c r="E249" s="213" t="s">
        <v>35</v>
      </c>
      <c r="F249" s="214" t="s">
        <v>356</v>
      </c>
      <c r="G249" s="212"/>
      <c r="H249" s="215">
        <v>106.25</v>
      </c>
      <c r="I249" s="216"/>
      <c r="J249" s="212"/>
      <c r="K249" s="212"/>
      <c r="L249" s="217"/>
      <c r="M249" s="218"/>
      <c r="N249" s="219"/>
      <c r="O249" s="219"/>
      <c r="P249" s="219"/>
      <c r="Q249" s="219"/>
      <c r="R249" s="219"/>
      <c r="S249" s="219"/>
      <c r="T249" s="220"/>
      <c r="AT249" s="221" t="s">
        <v>168</v>
      </c>
      <c r="AU249" s="221" t="s">
        <v>89</v>
      </c>
      <c r="AV249" s="14" t="s">
        <v>89</v>
      </c>
      <c r="AW249" s="14" t="s">
        <v>41</v>
      </c>
      <c r="AX249" s="14" t="s">
        <v>87</v>
      </c>
      <c r="AY249" s="221" t="s">
        <v>155</v>
      </c>
    </row>
    <row r="250" spans="2:63" s="12" customFormat="1" ht="22.9" customHeight="1">
      <c r="B250" s="165"/>
      <c r="C250" s="166"/>
      <c r="D250" s="167" t="s">
        <v>79</v>
      </c>
      <c r="E250" s="179" t="s">
        <v>179</v>
      </c>
      <c r="F250" s="179" t="s">
        <v>357</v>
      </c>
      <c r="G250" s="166"/>
      <c r="H250" s="166"/>
      <c r="I250" s="169"/>
      <c r="J250" s="180">
        <f>BK250</f>
        <v>0</v>
      </c>
      <c r="K250" s="166"/>
      <c r="L250" s="171"/>
      <c r="M250" s="172"/>
      <c r="N250" s="173"/>
      <c r="O250" s="173"/>
      <c r="P250" s="174">
        <f>SUM(P251:P261)</f>
        <v>0</v>
      </c>
      <c r="Q250" s="173"/>
      <c r="R250" s="174">
        <f>SUM(R251:R261)</f>
        <v>0</v>
      </c>
      <c r="S250" s="173"/>
      <c r="T250" s="175">
        <f>SUM(T251:T261)</f>
        <v>0</v>
      </c>
      <c r="AR250" s="176" t="s">
        <v>87</v>
      </c>
      <c r="AT250" s="177" t="s">
        <v>79</v>
      </c>
      <c r="AU250" s="177" t="s">
        <v>87</v>
      </c>
      <c r="AY250" s="176" t="s">
        <v>155</v>
      </c>
      <c r="BK250" s="178">
        <f>SUM(BK251:BK261)</f>
        <v>0</v>
      </c>
    </row>
    <row r="251" spans="1:65" s="2" customFormat="1" ht="16.5" customHeight="1">
      <c r="A251" s="36"/>
      <c r="B251" s="37"/>
      <c r="C251" s="181" t="s">
        <v>358</v>
      </c>
      <c r="D251" s="181" t="s">
        <v>157</v>
      </c>
      <c r="E251" s="182" t="s">
        <v>359</v>
      </c>
      <c r="F251" s="183" t="s">
        <v>360</v>
      </c>
      <c r="G251" s="184" t="s">
        <v>182</v>
      </c>
      <c r="H251" s="185">
        <v>7.5</v>
      </c>
      <c r="I251" s="186"/>
      <c r="J251" s="187">
        <f>ROUND(I251*H251,1)</f>
        <v>0</v>
      </c>
      <c r="K251" s="183" t="s">
        <v>161</v>
      </c>
      <c r="L251" s="41"/>
      <c r="M251" s="188" t="s">
        <v>35</v>
      </c>
      <c r="N251" s="189" t="s">
        <v>51</v>
      </c>
      <c r="O251" s="66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2" t="s">
        <v>162</v>
      </c>
      <c r="AT251" s="192" t="s">
        <v>157</v>
      </c>
      <c r="AU251" s="192" t="s">
        <v>89</v>
      </c>
      <c r="AY251" s="18" t="s">
        <v>155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87</v>
      </c>
      <c r="BK251" s="193">
        <f>ROUND(I251*H251,1)</f>
        <v>0</v>
      </c>
      <c r="BL251" s="18" t="s">
        <v>162</v>
      </c>
      <c r="BM251" s="192" t="s">
        <v>361</v>
      </c>
    </row>
    <row r="252" spans="1:47" s="2" customFormat="1" ht="11.25">
      <c r="A252" s="36"/>
      <c r="B252" s="37"/>
      <c r="C252" s="38"/>
      <c r="D252" s="194" t="s">
        <v>164</v>
      </c>
      <c r="E252" s="38"/>
      <c r="F252" s="195" t="s">
        <v>362</v>
      </c>
      <c r="G252" s="38"/>
      <c r="H252" s="38"/>
      <c r="I252" s="196"/>
      <c r="J252" s="38"/>
      <c r="K252" s="38"/>
      <c r="L252" s="41"/>
      <c r="M252" s="197"/>
      <c r="N252" s="198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8" t="s">
        <v>164</v>
      </c>
      <c r="AU252" s="18" t="s">
        <v>89</v>
      </c>
    </row>
    <row r="253" spans="1:47" s="2" customFormat="1" ht="11.25">
      <c r="A253" s="36"/>
      <c r="B253" s="37"/>
      <c r="C253" s="38"/>
      <c r="D253" s="199" t="s">
        <v>166</v>
      </c>
      <c r="E253" s="38"/>
      <c r="F253" s="200" t="s">
        <v>363</v>
      </c>
      <c r="G253" s="38"/>
      <c r="H253" s="38"/>
      <c r="I253" s="196"/>
      <c r="J253" s="38"/>
      <c r="K253" s="38"/>
      <c r="L253" s="41"/>
      <c r="M253" s="197"/>
      <c r="N253" s="198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8" t="s">
        <v>166</v>
      </c>
      <c r="AU253" s="18" t="s">
        <v>89</v>
      </c>
    </row>
    <row r="254" spans="1:65" s="2" customFormat="1" ht="21.75" customHeight="1">
      <c r="A254" s="36"/>
      <c r="B254" s="37"/>
      <c r="C254" s="181" t="s">
        <v>364</v>
      </c>
      <c r="D254" s="181" t="s">
        <v>157</v>
      </c>
      <c r="E254" s="182" t="s">
        <v>365</v>
      </c>
      <c r="F254" s="183" t="s">
        <v>366</v>
      </c>
      <c r="G254" s="184" t="s">
        <v>182</v>
      </c>
      <c r="H254" s="185">
        <v>92.5</v>
      </c>
      <c r="I254" s="186"/>
      <c r="J254" s="187">
        <f>ROUND(I254*H254,1)</f>
        <v>0</v>
      </c>
      <c r="K254" s="183" t="s">
        <v>161</v>
      </c>
      <c r="L254" s="41"/>
      <c r="M254" s="188" t="s">
        <v>35</v>
      </c>
      <c r="N254" s="189" t="s">
        <v>51</v>
      </c>
      <c r="O254" s="66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2" t="s">
        <v>162</v>
      </c>
      <c r="AT254" s="192" t="s">
        <v>157</v>
      </c>
      <c r="AU254" s="192" t="s">
        <v>89</v>
      </c>
      <c r="AY254" s="18" t="s">
        <v>155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87</v>
      </c>
      <c r="BK254" s="193">
        <f>ROUND(I254*H254,1)</f>
        <v>0</v>
      </c>
      <c r="BL254" s="18" t="s">
        <v>162</v>
      </c>
      <c r="BM254" s="192" t="s">
        <v>367</v>
      </c>
    </row>
    <row r="255" spans="1:47" s="2" customFormat="1" ht="11.25">
      <c r="A255" s="36"/>
      <c r="B255" s="37"/>
      <c r="C255" s="38"/>
      <c r="D255" s="194" t="s">
        <v>164</v>
      </c>
      <c r="E255" s="38"/>
      <c r="F255" s="195" t="s">
        <v>368</v>
      </c>
      <c r="G255" s="38"/>
      <c r="H255" s="38"/>
      <c r="I255" s="196"/>
      <c r="J255" s="38"/>
      <c r="K255" s="38"/>
      <c r="L255" s="41"/>
      <c r="M255" s="197"/>
      <c r="N255" s="198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8" t="s">
        <v>164</v>
      </c>
      <c r="AU255" s="18" t="s">
        <v>89</v>
      </c>
    </row>
    <row r="256" spans="1:47" s="2" customFormat="1" ht="11.25">
      <c r="A256" s="36"/>
      <c r="B256" s="37"/>
      <c r="C256" s="38"/>
      <c r="D256" s="199" t="s">
        <v>166</v>
      </c>
      <c r="E256" s="38"/>
      <c r="F256" s="200" t="s">
        <v>369</v>
      </c>
      <c r="G256" s="38"/>
      <c r="H256" s="38"/>
      <c r="I256" s="196"/>
      <c r="J256" s="38"/>
      <c r="K256" s="38"/>
      <c r="L256" s="41"/>
      <c r="M256" s="197"/>
      <c r="N256" s="198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8" t="s">
        <v>166</v>
      </c>
      <c r="AU256" s="18" t="s">
        <v>89</v>
      </c>
    </row>
    <row r="257" spans="2:51" s="13" customFormat="1" ht="33.75">
      <c r="B257" s="201"/>
      <c r="C257" s="202"/>
      <c r="D257" s="194" t="s">
        <v>168</v>
      </c>
      <c r="E257" s="203" t="s">
        <v>35</v>
      </c>
      <c r="F257" s="204" t="s">
        <v>169</v>
      </c>
      <c r="G257" s="202"/>
      <c r="H257" s="203" t="s">
        <v>35</v>
      </c>
      <c r="I257" s="205"/>
      <c r="J257" s="202"/>
      <c r="K257" s="202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168</v>
      </c>
      <c r="AU257" s="210" t="s">
        <v>89</v>
      </c>
      <c r="AV257" s="13" t="s">
        <v>87</v>
      </c>
      <c r="AW257" s="13" t="s">
        <v>41</v>
      </c>
      <c r="AX257" s="13" t="s">
        <v>80</v>
      </c>
      <c r="AY257" s="210" t="s">
        <v>155</v>
      </c>
    </row>
    <row r="258" spans="2:51" s="14" customFormat="1" ht="11.25">
      <c r="B258" s="211"/>
      <c r="C258" s="212"/>
      <c r="D258" s="194" t="s">
        <v>168</v>
      </c>
      <c r="E258" s="213" t="s">
        <v>35</v>
      </c>
      <c r="F258" s="214" t="s">
        <v>370</v>
      </c>
      <c r="G258" s="212"/>
      <c r="H258" s="215">
        <v>92.5</v>
      </c>
      <c r="I258" s="216"/>
      <c r="J258" s="212"/>
      <c r="K258" s="212"/>
      <c r="L258" s="217"/>
      <c r="M258" s="218"/>
      <c r="N258" s="219"/>
      <c r="O258" s="219"/>
      <c r="P258" s="219"/>
      <c r="Q258" s="219"/>
      <c r="R258" s="219"/>
      <c r="S258" s="219"/>
      <c r="T258" s="220"/>
      <c r="AT258" s="221" t="s">
        <v>168</v>
      </c>
      <c r="AU258" s="221" t="s">
        <v>89</v>
      </c>
      <c r="AV258" s="14" t="s">
        <v>89</v>
      </c>
      <c r="AW258" s="14" t="s">
        <v>41</v>
      </c>
      <c r="AX258" s="14" t="s">
        <v>87</v>
      </c>
      <c r="AY258" s="221" t="s">
        <v>155</v>
      </c>
    </row>
    <row r="259" spans="1:65" s="2" customFormat="1" ht="21.75" customHeight="1">
      <c r="A259" s="36"/>
      <c r="B259" s="37"/>
      <c r="C259" s="181" t="s">
        <v>371</v>
      </c>
      <c r="D259" s="181" t="s">
        <v>157</v>
      </c>
      <c r="E259" s="182" t="s">
        <v>372</v>
      </c>
      <c r="F259" s="183" t="s">
        <v>373</v>
      </c>
      <c r="G259" s="184" t="s">
        <v>182</v>
      </c>
      <c r="H259" s="185">
        <v>7.5</v>
      </c>
      <c r="I259" s="186"/>
      <c r="J259" s="187">
        <f>ROUND(I259*H259,1)</f>
        <v>0</v>
      </c>
      <c r="K259" s="183" t="s">
        <v>161</v>
      </c>
      <c r="L259" s="41"/>
      <c r="M259" s="188" t="s">
        <v>35</v>
      </c>
      <c r="N259" s="189" t="s">
        <v>51</v>
      </c>
      <c r="O259" s="66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2" t="s">
        <v>162</v>
      </c>
      <c r="AT259" s="192" t="s">
        <v>157</v>
      </c>
      <c r="AU259" s="192" t="s">
        <v>89</v>
      </c>
      <c r="AY259" s="18" t="s">
        <v>155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87</v>
      </c>
      <c r="BK259" s="193">
        <f>ROUND(I259*H259,1)</f>
        <v>0</v>
      </c>
      <c r="BL259" s="18" t="s">
        <v>162</v>
      </c>
      <c r="BM259" s="192" t="s">
        <v>374</v>
      </c>
    </row>
    <row r="260" spans="1:47" s="2" customFormat="1" ht="19.5">
      <c r="A260" s="36"/>
      <c r="B260" s="37"/>
      <c r="C260" s="38"/>
      <c r="D260" s="194" t="s">
        <v>164</v>
      </c>
      <c r="E260" s="38"/>
      <c r="F260" s="195" t="s">
        <v>375</v>
      </c>
      <c r="G260" s="38"/>
      <c r="H260" s="38"/>
      <c r="I260" s="196"/>
      <c r="J260" s="38"/>
      <c r="K260" s="38"/>
      <c r="L260" s="41"/>
      <c r="M260" s="197"/>
      <c r="N260" s="198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8" t="s">
        <v>164</v>
      </c>
      <c r="AU260" s="18" t="s">
        <v>89</v>
      </c>
    </row>
    <row r="261" spans="1:47" s="2" customFormat="1" ht="11.25">
      <c r="A261" s="36"/>
      <c r="B261" s="37"/>
      <c r="C261" s="38"/>
      <c r="D261" s="199" t="s">
        <v>166</v>
      </c>
      <c r="E261" s="38"/>
      <c r="F261" s="200" t="s">
        <v>376</v>
      </c>
      <c r="G261" s="38"/>
      <c r="H261" s="38"/>
      <c r="I261" s="196"/>
      <c r="J261" s="38"/>
      <c r="K261" s="38"/>
      <c r="L261" s="41"/>
      <c r="M261" s="197"/>
      <c r="N261" s="198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8" t="s">
        <v>166</v>
      </c>
      <c r="AU261" s="18" t="s">
        <v>89</v>
      </c>
    </row>
    <row r="262" spans="2:63" s="12" customFormat="1" ht="22.9" customHeight="1">
      <c r="B262" s="165"/>
      <c r="C262" s="166"/>
      <c r="D262" s="167" t="s">
        <v>79</v>
      </c>
      <c r="E262" s="179" t="s">
        <v>162</v>
      </c>
      <c r="F262" s="179" t="s">
        <v>377</v>
      </c>
      <c r="G262" s="166"/>
      <c r="H262" s="166"/>
      <c r="I262" s="169"/>
      <c r="J262" s="180">
        <f>BK262</f>
        <v>0</v>
      </c>
      <c r="K262" s="166"/>
      <c r="L262" s="171"/>
      <c r="M262" s="172"/>
      <c r="N262" s="173"/>
      <c r="O262" s="173"/>
      <c r="P262" s="174">
        <f>SUM(P263:P287)</f>
        <v>0</v>
      </c>
      <c r="Q262" s="173"/>
      <c r="R262" s="174">
        <f>SUM(R263:R287)</f>
        <v>1.3757000000000001</v>
      </c>
      <c r="S262" s="173"/>
      <c r="T262" s="175">
        <f>SUM(T263:T287)</f>
        <v>0</v>
      </c>
      <c r="AR262" s="176" t="s">
        <v>87</v>
      </c>
      <c r="AT262" s="177" t="s">
        <v>79</v>
      </c>
      <c r="AU262" s="177" t="s">
        <v>87</v>
      </c>
      <c r="AY262" s="176" t="s">
        <v>155</v>
      </c>
      <c r="BK262" s="178">
        <f>SUM(BK263:BK287)</f>
        <v>0</v>
      </c>
    </row>
    <row r="263" spans="1:65" s="2" customFormat="1" ht="16.5" customHeight="1">
      <c r="A263" s="36"/>
      <c r="B263" s="37"/>
      <c r="C263" s="181" t="s">
        <v>378</v>
      </c>
      <c r="D263" s="181" t="s">
        <v>157</v>
      </c>
      <c r="E263" s="182" t="s">
        <v>379</v>
      </c>
      <c r="F263" s="183" t="s">
        <v>380</v>
      </c>
      <c r="G263" s="184" t="s">
        <v>229</v>
      </c>
      <c r="H263" s="185">
        <v>11.393</v>
      </c>
      <c r="I263" s="186"/>
      <c r="J263" s="187">
        <f>ROUND(I263*H263,1)</f>
        <v>0</v>
      </c>
      <c r="K263" s="183" t="s">
        <v>161</v>
      </c>
      <c r="L263" s="41"/>
      <c r="M263" s="188" t="s">
        <v>35</v>
      </c>
      <c r="N263" s="189" t="s">
        <v>51</v>
      </c>
      <c r="O263" s="66"/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162</v>
      </c>
      <c r="AT263" s="192" t="s">
        <v>157</v>
      </c>
      <c r="AU263" s="192" t="s">
        <v>89</v>
      </c>
      <c r="AY263" s="18" t="s">
        <v>155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87</v>
      </c>
      <c r="BK263" s="193">
        <f>ROUND(I263*H263,1)</f>
        <v>0</v>
      </c>
      <c r="BL263" s="18" t="s">
        <v>162</v>
      </c>
      <c r="BM263" s="192" t="s">
        <v>381</v>
      </c>
    </row>
    <row r="264" spans="1:47" s="2" customFormat="1" ht="19.5">
      <c r="A264" s="36"/>
      <c r="B264" s="37"/>
      <c r="C264" s="38"/>
      <c r="D264" s="194" t="s">
        <v>164</v>
      </c>
      <c r="E264" s="38"/>
      <c r="F264" s="195" t="s">
        <v>382</v>
      </c>
      <c r="G264" s="38"/>
      <c r="H264" s="38"/>
      <c r="I264" s="196"/>
      <c r="J264" s="38"/>
      <c r="K264" s="38"/>
      <c r="L264" s="41"/>
      <c r="M264" s="197"/>
      <c r="N264" s="198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8" t="s">
        <v>164</v>
      </c>
      <c r="AU264" s="18" t="s">
        <v>89</v>
      </c>
    </row>
    <row r="265" spans="1:47" s="2" customFormat="1" ht="11.25">
      <c r="A265" s="36"/>
      <c r="B265" s="37"/>
      <c r="C265" s="38"/>
      <c r="D265" s="199" t="s">
        <v>166</v>
      </c>
      <c r="E265" s="38"/>
      <c r="F265" s="200" t="s">
        <v>383</v>
      </c>
      <c r="G265" s="38"/>
      <c r="H265" s="38"/>
      <c r="I265" s="196"/>
      <c r="J265" s="38"/>
      <c r="K265" s="38"/>
      <c r="L265" s="41"/>
      <c r="M265" s="197"/>
      <c r="N265" s="198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8" t="s">
        <v>166</v>
      </c>
      <c r="AU265" s="18" t="s">
        <v>89</v>
      </c>
    </row>
    <row r="266" spans="2:51" s="13" customFormat="1" ht="33.75">
      <c r="B266" s="201"/>
      <c r="C266" s="202"/>
      <c r="D266" s="194" t="s">
        <v>168</v>
      </c>
      <c r="E266" s="203" t="s">
        <v>35</v>
      </c>
      <c r="F266" s="204" t="s">
        <v>169</v>
      </c>
      <c r="G266" s="202"/>
      <c r="H266" s="203" t="s">
        <v>35</v>
      </c>
      <c r="I266" s="205"/>
      <c r="J266" s="202"/>
      <c r="K266" s="202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168</v>
      </c>
      <c r="AU266" s="210" t="s">
        <v>89</v>
      </c>
      <c r="AV266" s="13" t="s">
        <v>87</v>
      </c>
      <c r="AW266" s="13" t="s">
        <v>41</v>
      </c>
      <c r="AX266" s="13" t="s">
        <v>80</v>
      </c>
      <c r="AY266" s="210" t="s">
        <v>155</v>
      </c>
    </row>
    <row r="267" spans="2:51" s="14" customFormat="1" ht="11.25">
      <c r="B267" s="211"/>
      <c r="C267" s="212"/>
      <c r="D267" s="194" t="s">
        <v>168</v>
      </c>
      <c r="E267" s="213" t="s">
        <v>384</v>
      </c>
      <c r="F267" s="214" t="s">
        <v>385</v>
      </c>
      <c r="G267" s="212"/>
      <c r="H267" s="215">
        <v>10.625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168</v>
      </c>
      <c r="AU267" s="221" t="s">
        <v>89</v>
      </c>
      <c r="AV267" s="14" t="s">
        <v>89</v>
      </c>
      <c r="AW267" s="14" t="s">
        <v>41</v>
      </c>
      <c r="AX267" s="14" t="s">
        <v>80</v>
      </c>
      <c r="AY267" s="221" t="s">
        <v>155</v>
      </c>
    </row>
    <row r="268" spans="2:51" s="14" customFormat="1" ht="11.25">
      <c r="B268" s="211"/>
      <c r="C268" s="212"/>
      <c r="D268" s="194" t="s">
        <v>168</v>
      </c>
      <c r="E268" s="213" t="s">
        <v>386</v>
      </c>
      <c r="F268" s="214" t="s">
        <v>387</v>
      </c>
      <c r="G268" s="212"/>
      <c r="H268" s="215">
        <v>0.768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168</v>
      </c>
      <c r="AU268" s="221" t="s">
        <v>89</v>
      </c>
      <c r="AV268" s="14" t="s">
        <v>89</v>
      </c>
      <c r="AW268" s="14" t="s">
        <v>41</v>
      </c>
      <c r="AX268" s="14" t="s">
        <v>80</v>
      </c>
      <c r="AY268" s="221" t="s">
        <v>155</v>
      </c>
    </row>
    <row r="269" spans="2:51" s="16" customFormat="1" ht="11.25">
      <c r="B269" s="233"/>
      <c r="C269" s="234"/>
      <c r="D269" s="194" t="s">
        <v>168</v>
      </c>
      <c r="E269" s="235" t="s">
        <v>120</v>
      </c>
      <c r="F269" s="236" t="s">
        <v>246</v>
      </c>
      <c r="G269" s="234"/>
      <c r="H269" s="237">
        <v>11.393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168</v>
      </c>
      <c r="AU269" s="243" t="s">
        <v>89</v>
      </c>
      <c r="AV269" s="16" t="s">
        <v>162</v>
      </c>
      <c r="AW269" s="16" t="s">
        <v>41</v>
      </c>
      <c r="AX269" s="16" t="s">
        <v>87</v>
      </c>
      <c r="AY269" s="243" t="s">
        <v>155</v>
      </c>
    </row>
    <row r="270" spans="1:65" s="2" customFormat="1" ht="21.75" customHeight="1">
      <c r="A270" s="36"/>
      <c r="B270" s="37"/>
      <c r="C270" s="181" t="s">
        <v>388</v>
      </c>
      <c r="D270" s="181" t="s">
        <v>157</v>
      </c>
      <c r="E270" s="182" t="s">
        <v>389</v>
      </c>
      <c r="F270" s="183" t="s">
        <v>390</v>
      </c>
      <c r="G270" s="184" t="s">
        <v>391</v>
      </c>
      <c r="H270" s="185">
        <v>5</v>
      </c>
      <c r="I270" s="186"/>
      <c r="J270" s="187">
        <f>ROUND(I270*H270,1)</f>
        <v>0</v>
      </c>
      <c r="K270" s="183" t="s">
        <v>161</v>
      </c>
      <c r="L270" s="41"/>
      <c r="M270" s="188" t="s">
        <v>35</v>
      </c>
      <c r="N270" s="189" t="s">
        <v>51</v>
      </c>
      <c r="O270" s="66"/>
      <c r="P270" s="190">
        <f>O270*H270</f>
        <v>0</v>
      </c>
      <c r="Q270" s="190">
        <v>0.22394</v>
      </c>
      <c r="R270" s="190">
        <f>Q270*H270</f>
        <v>1.1197</v>
      </c>
      <c r="S270" s="190">
        <v>0</v>
      </c>
      <c r="T270" s="191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2" t="s">
        <v>162</v>
      </c>
      <c r="AT270" s="192" t="s">
        <v>157</v>
      </c>
      <c r="AU270" s="192" t="s">
        <v>89</v>
      </c>
      <c r="AY270" s="18" t="s">
        <v>155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87</v>
      </c>
      <c r="BK270" s="193">
        <f>ROUND(I270*H270,1)</f>
        <v>0</v>
      </c>
      <c r="BL270" s="18" t="s">
        <v>162</v>
      </c>
      <c r="BM270" s="192" t="s">
        <v>392</v>
      </c>
    </row>
    <row r="271" spans="1:47" s="2" customFormat="1" ht="19.5">
      <c r="A271" s="36"/>
      <c r="B271" s="37"/>
      <c r="C271" s="38"/>
      <c r="D271" s="194" t="s">
        <v>164</v>
      </c>
      <c r="E271" s="38"/>
      <c r="F271" s="195" t="s">
        <v>393</v>
      </c>
      <c r="G271" s="38"/>
      <c r="H271" s="38"/>
      <c r="I271" s="196"/>
      <c r="J271" s="38"/>
      <c r="K271" s="38"/>
      <c r="L271" s="41"/>
      <c r="M271" s="197"/>
      <c r="N271" s="198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8" t="s">
        <v>164</v>
      </c>
      <c r="AU271" s="18" t="s">
        <v>89</v>
      </c>
    </row>
    <row r="272" spans="1:47" s="2" customFormat="1" ht="11.25">
      <c r="A272" s="36"/>
      <c r="B272" s="37"/>
      <c r="C272" s="38"/>
      <c r="D272" s="199" t="s">
        <v>166</v>
      </c>
      <c r="E272" s="38"/>
      <c r="F272" s="200" t="s">
        <v>394</v>
      </c>
      <c r="G272" s="38"/>
      <c r="H272" s="38"/>
      <c r="I272" s="196"/>
      <c r="J272" s="38"/>
      <c r="K272" s="38"/>
      <c r="L272" s="41"/>
      <c r="M272" s="197"/>
      <c r="N272" s="198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8" t="s">
        <v>166</v>
      </c>
      <c r="AU272" s="18" t="s">
        <v>89</v>
      </c>
    </row>
    <row r="273" spans="1:65" s="2" customFormat="1" ht="24.2" customHeight="1">
      <c r="A273" s="36"/>
      <c r="B273" s="37"/>
      <c r="C273" s="244" t="s">
        <v>395</v>
      </c>
      <c r="D273" s="244" t="s">
        <v>331</v>
      </c>
      <c r="E273" s="245" t="s">
        <v>396</v>
      </c>
      <c r="F273" s="246" t="s">
        <v>397</v>
      </c>
      <c r="G273" s="247" t="s">
        <v>391</v>
      </c>
      <c r="H273" s="248">
        <v>3</v>
      </c>
      <c r="I273" s="249"/>
      <c r="J273" s="250">
        <f>ROUND(I273*H273,1)</f>
        <v>0</v>
      </c>
      <c r="K273" s="246" t="s">
        <v>161</v>
      </c>
      <c r="L273" s="251"/>
      <c r="M273" s="252" t="s">
        <v>35</v>
      </c>
      <c r="N273" s="253" t="s">
        <v>51</v>
      </c>
      <c r="O273" s="66"/>
      <c r="P273" s="190">
        <f>O273*H273</f>
        <v>0</v>
      </c>
      <c r="Q273" s="190">
        <v>0.04</v>
      </c>
      <c r="R273" s="190">
        <f>Q273*H273</f>
        <v>0.12</v>
      </c>
      <c r="S273" s="190">
        <v>0</v>
      </c>
      <c r="T273" s="191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2" t="s">
        <v>213</v>
      </c>
      <c r="AT273" s="192" t="s">
        <v>331</v>
      </c>
      <c r="AU273" s="192" t="s">
        <v>89</v>
      </c>
      <c r="AY273" s="18" t="s">
        <v>155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8" t="s">
        <v>87</v>
      </c>
      <c r="BK273" s="193">
        <f>ROUND(I273*H273,1)</f>
        <v>0</v>
      </c>
      <c r="BL273" s="18" t="s">
        <v>162</v>
      </c>
      <c r="BM273" s="192" t="s">
        <v>398</v>
      </c>
    </row>
    <row r="274" spans="1:47" s="2" customFormat="1" ht="11.25">
      <c r="A274" s="36"/>
      <c r="B274" s="37"/>
      <c r="C274" s="38"/>
      <c r="D274" s="194" t="s">
        <v>164</v>
      </c>
      <c r="E274" s="38"/>
      <c r="F274" s="195" t="s">
        <v>397</v>
      </c>
      <c r="G274" s="38"/>
      <c r="H274" s="38"/>
      <c r="I274" s="196"/>
      <c r="J274" s="38"/>
      <c r="K274" s="38"/>
      <c r="L274" s="41"/>
      <c r="M274" s="197"/>
      <c r="N274" s="198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8" t="s">
        <v>164</v>
      </c>
      <c r="AU274" s="18" t="s">
        <v>89</v>
      </c>
    </row>
    <row r="275" spans="1:47" s="2" customFormat="1" ht="11.25">
      <c r="A275" s="36"/>
      <c r="B275" s="37"/>
      <c r="C275" s="38"/>
      <c r="D275" s="199" t="s">
        <v>166</v>
      </c>
      <c r="E275" s="38"/>
      <c r="F275" s="200" t="s">
        <v>399</v>
      </c>
      <c r="G275" s="38"/>
      <c r="H275" s="38"/>
      <c r="I275" s="196"/>
      <c r="J275" s="38"/>
      <c r="K275" s="38"/>
      <c r="L275" s="41"/>
      <c r="M275" s="197"/>
      <c r="N275" s="198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8" t="s">
        <v>166</v>
      </c>
      <c r="AU275" s="18" t="s">
        <v>89</v>
      </c>
    </row>
    <row r="276" spans="2:51" s="13" customFormat="1" ht="11.25">
      <c r="B276" s="201"/>
      <c r="C276" s="202"/>
      <c r="D276" s="194" t="s">
        <v>168</v>
      </c>
      <c r="E276" s="203" t="s">
        <v>35</v>
      </c>
      <c r="F276" s="204" t="s">
        <v>400</v>
      </c>
      <c r="G276" s="202"/>
      <c r="H276" s="203" t="s">
        <v>35</v>
      </c>
      <c r="I276" s="205"/>
      <c r="J276" s="202"/>
      <c r="K276" s="202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168</v>
      </c>
      <c r="AU276" s="210" t="s">
        <v>89</v>
      </c>
      <c r="AV276" s="13" t="s">
        <v>87</v>
      </c>
      <c r="AW276" s="13" t="s">
        <v>41</v>
      </c>
      <c r="AX276" s="13" t="s">
        <v>80</v>
      </c>
      <c r="AY276" s="210" t="s">
        <v>155</v>
      </c>
    </row>
    <row r="277" spans="2:51" s="14" customFormat="1" ht="11.25">
      <c r="B277" s="211"/>
      <c r="C277" s="212"/>
      <c r="D277" s="194" t="s">
        <v>168</v>
      </c>
      <c r="E277" s="213" t="s">
        <v>35</v>
      </c>
      <c r="F277" s="214" t="s">
        <v>179</v>
      </c>
      <c r="G277" s="212"/>
      <c r="H277" s="215">
        <v>3</v>
      </c>
      <c r="I277" s="216"/>
      <c r="J277" s="212"/>
      <c r="K277" s="212"/>
      <c r="L277" s="217"/>
      <c r="M277" s="218"/>
      <c r="N277" s="219"/>
      <c r="O277" s="219"/>
      <c r="P277" s="219"/>
      <c r="Q277" s="219"/>
      <c r="R277" s="219"/>
      <c r="S277" s="219"/>
      <c r="T277" s="220"/>
      <c r="AT277" s="221" t="s">
        <v>168</v>
      </c>
      <c r="AU277" s="221" t="s">
        <v>89</v>
      </c>
      <c r="AV277" s="14" t="s">
        <v>89</v>
      </c>
      <c r="AW277" s="14" t="s">
        <v>41</v>
      </c>
      <c r="AX277" s="14" t="s">
        <v>87</v>
      </c>
      <c r="AY277" s="221" t="s">
        <v>155</v>
      </c>
    </row>
    <row r="278" spans="1:65" s="2" customFormat="1" ht="24.2" customHeight="1">
      <c r="A278" s="36"/>
      <c r="B278" s="37"/>
      <c r="C278" s="244" t="s">
        <v>401</v>
      </c>
      <c r="D278" s="244" t="s">
        <v>331</v>
      </c>
      <c r="E278" s="245" t="s">
        <v>402</v>
      </c>
      <c r="F278" s="246" t="s">
        <v>403</v>
      </c>
      <c r="G278" s="247" t="s">
        <v>391</v>
      </c>
      <c r="H278" s="248">
        <v>2</v>
      </c>
      <c r="I278" s="249"/>
      <c r="J278" s="250">
        <f>ROUND(I278*H278,1)</f>
        <v>0</v>
      </c>
      <c r="K278" s="246" t="s">
        <v>161</v>
      </c>
      <c r="L278" s="251"/>
      <c r="M278" s="252" t="s">
        <v>35</v>
      </c>
      <c r="N278" s="253" t="s">
        <v>51</v>
      </c>
      <c r="O278" s="66"/>
      <c r="P278" s="190">
        <f>O278*H278</f>
        <v>0</v>
      </c>
      <c r="Q278" s="190">
        <v>0.068</v>
      </c>
      <c r="R278" s="190">
        <f>Q278*H278</f>
        <v>0.136</v>
      </c>
      <c r="S278" s="190">
        <v>0</v>
      </c>
      <c r="T278" s="191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2" t="s">
        <v>213</v>
      </c>
      <c r="AT278" s="192" t="s">
        <v>331</v>
      </c>
      <c r="AU278" s="192" t="s">
        <v>89</v>
      </c>
      <c r="AY278" s="18" t="s">
        <v>155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87</v>
      </c>
      <c r="BK278" s="193">
        <f>ROUND(I278*H278,1)</f>
        <v>0</v>
      </c>
      <c r="BL278" s="18" t="s">
        <v>162</v>
      </c>
      <c r="BM278" s="192" t="s">
        <v>404</v>
      </c>
    </row>
    <row r="279" spans="1:47" s="2" customFormat="1" ht="11.25">
      <c r="A279" s="36"/>
      <c r="B279" s="37"/>
      <c r="C279" s="38"/>
      <c r="D279" s="194" t="s">
        <v>164</v>
      </c>
      <c r="E279" s="38"/>
      <c r="F279" s="195" t="s">
        <v>403</v>
      </c>
      <c r="G279" s="38"/>
      <c r="H279" s="38"/>
      <c r="I279" s="196"/>
      <c r="J279" s="38"/>
      <c r="K279" s="38"/>
      <c r="L279" s="41"/>
      <c r="M279" s="197"/>
      <c r="N279" s="198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8" t="s">
        <v>164</v>
      </c>
      <c r="AU279" s="18" t="s">
        <v>89</v>
      </c>
    </row>
    <row r="280" spans="1:47" s="2" customFormat="1" ht="11.25">
      <c r="A280" s="36"/>
      <c r="B280" s="37"/>
      <c r="C280" s="38"/>
      <c r="D280" s="199" t="s">
        <v>166</v>
      </c>
      <c r="E280" s="38"/>
      <c r="F280" s="200" t="s">
        <v>405</v>
      </c>
      <c r="G280" s="38"/>
      <c r="H280" s="38"/>
      <c r="I280" s="196"/>
      <c r="J280" s="38"/>
      <c r="K280" s="38"/>
      <c r="L280" s="41"/>
      <c r="M280" s="197"/>
      <c r="N280" s="198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8" t="s">
        <v>166</v>
      </c>
      <c r="AU280" s="18" t="s">
        <v>89</v>
      </c>
    </row>
    <row r="281" spans="2:51" s="13" customFormat="1" ht="11.25">
      <c r="B281" s="201"/>
      <c r="C281" s="202"/>
      <c r="D281" s="194" t="s">
        <v>168</v>
      </c>
      <c r="E281" s="203" t="s">
        <v>35</v>
      </c>
      <c r="F281" s="204" t="s">
        <v>400</v>
      </c>
      <c r="G281" s="202"/>
      <c r="H281" s="203" t="s">
        <v>35</v>
      </c>
      <c r="I281" s="205"/>
      <c r="J281" s="202"/>
      <c r="K281" s="202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168</v>
      </c>
      <c r="AU281" s="210" t="s">
        <v>89</v>
      </c>
      <c r="AV281" s="13" t="s">
        <v>87</v>
      </c>
      <c r="AW281" s="13" t="s">
        <v>41</v>
      </c>
      <c r="AX281" s="13" t="s">
        <v>80</v>
      </c>
      <c r="AY281" s="210" t="s">
        <v>155</v>
      </c>
    </row>
    <row r="282" spans="2:51" s="14" customFormat="1" ht="11.25">
      <c r="B282" s="211"/>
      <c r="C282" s="212"/>
      <c r="D282" s="194" t="s">
        <v>168</v>
      </c>
      <c r="E282" s="213" t="s">
        <v>35</v>
      </c>
      <c r="F282" s="214" t="s">
        <v>89</v>
      </c>
      <c r="G282" s="212"/>
      <c r="H282" s="215">
        <v>2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168</v>
      </c>
      <c r="AU282" s="221" t="s">
        <v>89</v>
      </c>
      <c r="AV282" s="14" t="s">
        <v>89</v>
      </c>
      <c r="AW282" s="14" t="s">
        <v>41</v>
      </c>
      <c r="AX282" s="14" t="s">
        <v>87</v>
      </c>
      <c r="AY282" s="221" t="s">
        <v>155</v>
      </c>
    </row>
    <row r="283" spans="1:65" s="2" customFormat="1" ht="24.2" customHeight="1">
      <c r="A283" s="36"/>
      <c r="B283" s="37"/>
      <c r="C283" s="181" t="s">
        <v>406</v>
      </c>
      <c r="D283" s="181" t="s">
        <v>157</v>
      </c>
      <c r="E283" s="182" t="s">
        <v>407</v>
      </c>
      <c r="F283" s="183" t="s">
        <v>408</v>
      </c>
      <c r="G283" s="184" t="s">
        <v>229</v>
      </c>
      <c r="H283" s="185">
        <v>0.768</v>
      </c>
      <c r="I283" s="186"/>
      <c r="J283" s="187">
        <f>ROUND(I283*H283,1)</f>
        <v>0</v>
      </c>
      <c r="K283" s="183" t="s">
        <v>161</v>
      </c>
      <c r="L283" s="41"/>
      <c r="M283" s="188" t="s">
        <v>35</v>
      </c>
      <c r="N283" s="189" t="s">
        <v>51</v>
      </c>
      <c r="O283" s="66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2" t="s">
        <v>162</v>
      </c>
      <c r="AT283" s="192" t="s">
        <v>157</v>
      </c>
      <c r="AU283" s="192" t="s">
        <v>89</v>
      </c>
      <c r="AY283" s="18" t="s">
        <v>155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87</v>
      </c>
      <c r="BK283" s="193">
        <f>ROUND(I283*H283,1)</f>
        <v>0</v>
      </c>
      <c r="BL283" s="18" t="s">
        <v>162</v>
      </c>
      <c r="BM283" s="192" t="s">
        <v>409</v>
      </c>
    </row>
    <row r="284" spans="1:47" s="2" customFormat="1" ht="29.25">
      <c r="A284" s="36"/>
      <c r="B284" s="37"/>
      <c r="C284" s="38"/>
      <c r="D284" s="194" t="s">
        <v>164</v>
      </c>
      <c r="E284" s="38"/>
      <c r="F284" s="195" t="s">
        <v>410</v>
      </c>
      <c r="G284" s="38"/>
      <c r="H284" s="38"/>
      <c r="I284" s="196"/>
      <c r="J284" s="38"/>
      <c r="K284" s="38"/>
      <c r="L284" s="41"/>
      <c r="M284" s="197"/>
      <c r="N284" s="198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8" t="s">
        <v>164</v>
      </c>
      <c r="AU284" s="18" t="s">
        <v>89</v>
      </c>
    </row>
    <row r="285" spans="1:47" s="2" customFormat="1" ht="11.25">
      <c r="A285" s="36"/>
      <c r="B285" s="37"/>
      <c r="C285" s="38"/>
      <c r="D285" s="199" t="s">
        <v>166</v>
      </c>
      <c r="E285" s="38"/>
      <c r="F285" s="200" t="s">
        <v>411</v>
      </c>
      <c r="G285" s="38"/>
      <c r="H285" s="38"/>
      <c r="I285" s="196"/>
      <c r="J285" s="38"/>
      <c r="K285" s="38"/>
      <c r="L285" s="41"/>
      <c r="M285" s="197"/>
      <c r="N285" s="198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8" t="s">
        <v>166</v>
      </c>
      <c r="AU285" s="18" t="s">
        <v>89</v>
      </c>
    </row>
    <row r="286" spans="2:51" s="13" customFormat="1" ht="33.75">
      <c r="B286" s="201"/>
      <c r="C286" s="202"/>
      <c r="D286" s="194" t="s">
        <v>168</v>
      </c>
      <c r="E286" s="203" t="s">
        <v>35</v>
      </c>
      <c r="F286" s="204" t="s">
        <v>169</v>
      </c>
      <c r="G286" s="202"/>
      <c r="H286" s="203" t="s">
        <v>35</v>
      </c>
      <c r="I286" s="205"/>
      <c r="J286" s="202"/>
      <c r="K286" s="202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168</v>
      </c>
      <c r="AU286" s="210" t="s">
        <v>89</v>
      </c>
      <c r="AV286" s="13" t="s">
        <v>87</v>
      </c>
      <c r="AW286" s="13" t="s">
        <v>41</v>
      </c>
      <c r="AX286" s="13" t="s">
        <v>80</v>
      </c>
      <c r="AY286" s="210" t="s">
        <v>155</v>
      </c>
    </row>
    <row r="287" spans="2:51" s="14" customFormat="1" ht="11.25">
      <c r="B287" s="211"/>
      <c r="C287" s="212"/>
      <c r="D287" s="194" t="s">
        <v>168</v>
      </c>
      <c r="E287" s="213" t="s">
        <v>113</v>
      </c>
      <c r="F287" s="214" t="s">
        <v>412</v>
      </c>
      <c r="G287" s="212"/>
      <c r="H287" s="215">
        <v>0.768</v>
      </c>
      <c r="I287" s="216"/>
      <c r="J287" s="212"/>
      <c r="K287" s="212"/>
      <c r="L287" s="217"/>
      <c r="M287" s="218"/>
      <c r="N287" s="219"/>
      <c r="O287" s="219"/>
      <c r="P287" s="219"/>
      <c r="Q287" s="219"/>
      <c r="R287" s="219"/>
      <c r="S287" s="219"/>
      <c r="T287" s="220"/>
      <c r="AT287" s="221" t="s">
        <v>168</v>
      </c>
      <c r="AU287" s="221" t="s">
        <v>89</v>
      </c>
      <c r="AV287" s="14" t="s">
        <v>89</v>
      </c>
      <c r="AW287" s="14" t="s">
        <v>41</v>
      </c>
      <c r="AX287" s="14" t="s">
        <v>87</v>
      </c>
      <c r="AY287" s="221" t="s">
        <v>155</v>
      </c>
    </row>
    <row r="288" spans="2:63" s="12" customFormat="1" ht="22.9" customHeight="1">
      <c r="B288" s="165"/>
      <c r="C288" s="166"/>
      <c r="D288" s="167" t="s">
        <v>79</v>
      </c>
      <c r="E288" s="179" t="s">
        <v>213</v>
      </c>
      <c r="F288" s="179" t="s">
        <v>413</v>
      </c>
      <c r="G288" s="166"/>
      <c r="H288" s="166"/>
      <c r="I288" s="169"/>
      <c r="J288" s="180">
        <f>BK288</f>
        <v>0</v>
      </c>
      <c r="K288" s="166"/>
      <c r="L288" s="171"/>
      <c r="M288" s="172"/>
      <c r="N288" s="173"/>
      <c r="O288" s="173"/>
      <c r="P288" s="174">
        <f>SUM(P289:P357)</f>
        <v>0</v>
      </c>
      <c r="Q288" s="173"/>
      <c r="R288" s="174">
        <f>SUM(R289:R357)</f>
        <v>51.7028225</v>
      </c>
      <c r="S288" s="173"/>
      <c r="T288" s="175">
        <f>SUM(T289:T357)</f>
        <v>0</v>
      </c>
      <c r="AR288" s="176" t="s">
        <v>87</v>
      </c>
      <c r="AT288" s="177" t="s">
        <v>79</v>
      </c>
      <c r="AU288" s="177" t="s">
        <v>87</v>
      </c>
      <c r="AY288" s="176" t="s">
        <v>155</v>
      </c>
      <c r="BK288" s="178">
        <f>SUM(BK289:BK357)</f>
        <v>0</v>
      </c>
    </row>
    <row r="289" spans="1:65" s="2" customFormat="1" ht="24.2" customHeight="1">
      <c r="A289" s="36"/>
      <c r="B289" s="37"/>
      <c r="C289" s="181" t="s">
        <v>414</v>
      </c>
      <c r="D289" s="181" t="s">
        <v>157</v>
      </c>
      <c r="E289" s="182" t="s">
        <v>415</v>
      </c>
      <c r="F289" s="183" t="s">
        <v>416</v>
      </c>
      <c r="G289" s="184" t="s">
        <v>182</v>
      </c>
      <c r="H289" s="185">
        <v>85</v>
      </c>
      <c r="I289" s="186"/>
      <c r="J289" s="187">
        <f>ROUND(I289*H289,1)</f>
        <v>0</v>
      </c>
      <c r="K289" s="183" t="s">
        <v>161</v>
      </c>
      <c r="L289" s="41"/>
      <c r="M289" s="188" t="s">
        <v>35</v>
      </c>
      <c r="N289" s="189" t="s">
        <v>51</v>
      </c>
      <c r="O289" s="66"/>
      <c r="P289" s="190">
        <f>O289*H289</f>
        <v>0</v>
      </c>
      <c r="Q289" s="190">
        <v>3E-05</v>
      </c>
      <c r="R289" s="190">
        <f>Q289*H289</f>
        <v>0.00255</v>
      </c>
      <c r="S289" s="190">
        <v>0</v>
      </c>
      <c r="T289" s="19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162</v>
      </c>
      <c r="AT289" s="192" t="s">
        <v>157</v>
      </c>
      <c r="AU289" s="192" t="s">
        <v>89</v>
      </c>
      <c r="AY289" s="18" t="s">
        <v>155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87</v>
      </c>
      <c r="BK289" s="193">
        <f>ROUND(I289*H289,1)</f>
        <v>0</v>
      </c>
      <c r="BL289" s="18" t="s">
        <v>162</v>
      </c>
      <c r="BM289" s="192" t="s">
        <v>417</v>
      </c>
    </row>
    <row r="290" spans="1:47" s="2" customFormat="1" ht="19.5">
      <c r="A290" s="36"/>
      <c r="B290" s="37"/>
      <c r="C290" s="38"/>
      <c r="D290" s="194" t="s">
        <v>164</v>
      </c>
      <c r="E290" s="38"/>
      <c r="F290" s="195" t="s">
        <v>418</v>
      </c>
      <c r="G290" s="38"/>
      <c r="H290" s="38"/>
      <c r="I290" s="196"/>
      <c r="J290" s="38"/>
      <c r="K290" s="38"/>
      <c r="L290" s="41"/>
      <c r="M290" s="197"/>
      <c r="N290" s="198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8" t="s">
        <v>164</v>
      </c>
      <c r="AU290" s="18" t="s">
        <v>89</v>
      </c>
    </row>
    <row r="291" spans="1:47" s="2" customFormat="1" ht="11.25">
      <c r="A291" s="36"/>
      <c r="B291" s="37"/>
      <c r="C291" s="38"/>
      <c r="D291" s="199" t="s">
        <v>166</v>
      </c>
      <c r="E291" s="38"/>
      <c r="F291" s="200" t="s">
        <v>419</v>
      </c>
      <c r="G291" s="38"/>
      <c r="H291" s="38"/>
      <c r="I291" s="196"/>
      <c r="J291" s="38"/>
      <c r="K291" s="38"/>
      <c r="L291" s="41"/>
      <c r="M291" s="197"/>
      <c r="N291" s="198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8" t="s">
        <v>166</v>
      </c>
      <c r="AU291" s="18" t="s">
        <v>89</v>
      </c>
    </row>
    <row r="292" spans="1:65" s="2" customFormat="1" ht="21.75" customHeight="1">
      <c r="A292" s="36"/>
      <c r="B292" s="37"/>
      <c r="C292" s="244" t="s">
        <v>420</v>
      </c>
      <c r="D292" s="244" t="s">
        <v>331</v>
      </c>
      <c r="E292" s="245" t="s">
        <v>421</v>
      </c>
      <c r="F292" s="246" t="s">
        <v>422</v>
      </c>
      <c r="G292" s="247" t="s">
        <v>182</v>
      </c>
      <c r="H292" s="248">
        <v>86.275</v>
      </c>
      <c r="I292" s="249"/>
      <c r="J292" s="250">
        <f>ROUND(I292*H292,1)</f>
        <v>0</v>
      </c>
      <c r="K292" s="246" t="s">
        <v>161</v>
      </c>
      <c r="L292" s="251"/>
      <c r="M292" s="252" t="s">
        <v>35</v>
      </c>
      <c r="N292" s="253" t="s">
        <v>51</v>
      </c>
      <c r="O292" s="66"/>
      <c r="P292" s="190">
        <f>O292*H292</f>
        <v>0</v>
      </c>
      <c r="Q292" s="190">
        <v>0.0129</v>
      </c>
      <c r="R292" s="190">
        <f>Q292*H292</f>
        <v>1.1129475</v>
      </c>
      <c r="S292" s="190">
        <v>0</v>
      </c>
      <c r="T292" s="19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213</v>
      </c>
      <c r="AT292" s="192" t="s">
        <v>331</v>
      </c>
      <c r="AU292" s="192" t="s">
        <v>89</v>
      </c>
      <c r="AY292" s="18" t="s">
        <v>155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87</v>
      </c>
      <c r="BK292" s="193">
        <f>ROUND(I292*H292,1)</f>
        <v>0</v>
      </c>
      <c r="BL292" s="18" t="s">
        <v>162</v>
      </c>
      <c r="BM292" s="192" t="s">
        <v>423</v>
      </c>
    </row>
    <row r="293" spans="1:47" s="2" customFormat="1" ht="11.25">
      <c r="A293" s="36"/>
      <c r="B293" s="37"/>
      <c r="C293" s="38"/>
      <c r="D293" s="194" t="s">
        <v>164</v>
      </c>
      <c r="E293" s="38"/>
      <c r="F293" s="195" t="s">
        <v>422</v>
      </c>
      <c r="G293" s="38"/>
      <c r="H293" s="38"/>
      <c r="I293" s="196"/>
      <c r="J293" s="38"/>
      <c r="K293" s="38"/>
      <c r="L293" s="41"/>
      <c r="M293" s="197"/>
      <c r="N293" s="198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8" t="s">
        <v>164</v>
      </c>
      <c r="AU293" s="18" t="s">
        <v>89</v>
      </c>
    </row>
    <row r="294" spans="1:47" s="2" customFormat="1" ht="11.25">
      <c r="A294" s="36"/>
      <c r="B294" s="37"/>
      <c r="C294" s="38"/>
      <c r="D294" s="199" t="s">
        <v>166</v>
      </c>
      <c r="E294" s="38"/>
      <c r="F294" s="200" t="s">
        <v>424</v>
      </c>
      <c r="G294" s="38"/>
      <c r="H294" s="38"/>
      <c r="I294" s="196"/>
      <c r="J294" s="38"/>
      <c r="K294" s="38"/>
      <c r="L294" s="41"/>
      <c r="M294" s="197"/>
      <c r="N294" s="198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8" t="s">
        <v>166</v>
      </c>
      <c r="AU294" s="18" t="s">
        <v>89</v>
      </c>
    </row>
    <row r="295" spans="2:51" s="13" customFormat="1" ht="33.75">
      <c r="B295" s="201"/>
      <c r="C295" s="202"/>
      <c r="D295" s="194" t="s">
        <v>168</v>
      </c>
      <c r="E295" s="203" t="s">
        <v>35</v>
      </c>
      <c r="F295" s="204" t="s">
        <v>169</v>
      </c>
      <c r="G295" s="202"/>
      <c r="H295" s="203" t="s">
        <v>35</v>
      </c>
      <c r="I295" s="205"/>
      <c r="J295" s="202"/>
      <c r="K295" s="202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168</v>
      </c>
      <c r="AU295" s="210" t="s">
        <v>89</v>
      </c>
      <c r="AV295" s="13" t="s">
        <v>87</v>
      </c>
      <c r="AW295" s="13" t="s">
        <v>41</v>
      </c>
      <c r="AX295" s="13" t="s">
        <v>80</v>
      </c>
      <c r="AY295" s="210" t="s">
        <v>155</v>
      </c>
    </row>
    <row r="296" spans="2:51" s="14" customFormat="1" ht="11.25">
      <c r="B296" s="211"/>
      <c r="C296" s="212"/>
      <c r="D296" s="194" t="s">
        <v>168</v>
      </c>
      <c r="E296" s="213" t="s">
        <v>35</v>
      </c>
      <c r="F296" s="214" t="s">
        <v>425</v>
      </c>
      <c r="G296" s="212"/>
      <c r="H296" s="215">
        <v>85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168</v>
      </c>
      <c r="AU296" s="221" t="s">
        <v>89</v>
      </c>
      <c r="AV296" s="14" t="s">
        <v>89</v>
      </c>
      <c r="AW296" s="14" t="s">
        <v>41</v>
      </c>
      <c r="AX296" s="14" t="s">
        <v>87</v>
      </c>
      <c r="AY296" s="221" t="s">
        <v>155</v>
      </c>
    </row>
    <row r="297" spans="2:51" s="14" customFormat="1" ht="11.25">
      <c r="B297" s="211"/>
      <c r="C297" s="212"/>
      <c r="D297" s="194" t="s">
        <v>168</v>
      </c>
      <c r="E297" s="212"/>
      <c r="F297" s="214" t="s">
        <v>426</v>
      </c>
      <c r="G297" s="212"/>
      <c r="H297" s="215">
        <v>86.275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89</v>
      </c>
      <c r="AV297" s="14" t="s">
        <v>89</v>
      </c>
      <c r="AW297" s="14" t="s">
        <v>4</v>
      </c>
      <c r="AX297" s="14" t="s">
        <v>87</v>
      </c>
      <c r="AY297" s="221" t="s">
        <v>155</v>
      </c>
    </row>
    <row r="298" spans="1:65" s="2" customFormat="1" ht="24.2" customHeight="1">
      <c r="A298" s="36"/>
      <c r="B298" s="37"/>
      <c r="C298" s="181" t="s">
        <v>427</v>
      </c>
      <c r="D298" s="181" t="s">
        <v>157</v>
      </c>
      <c r="E298" s="182" t="s">
        <v>428</v>
      </c>
      <c r="F298" s="183" t="s">
        <v>429</v>
      </c>
      <c r="G298" s="184" t="s">
        <v>391</v>
      </c>
      <c r="H298" s="185">
        <v>15</v>
      </c>
      <c r="I298" s="186"/>
      <c r="J298" s="187">
        <f>ROUND(I298*H298,1)</f>
        <v>0</v>
      </c>
      <c r="K298" s="183" t="s">
        <v>161</v>
      </c>
      <c r="L298" s="41"/>
      <c r="M298" s="188" t="s">
        <v>35</v>
      </c>
      <c r="N298" s="189" t="s">
        <v>51</v>
      </c>
      <c r="O298" s="66"/>
      <c r="P298" s="190">
        <f>O298*H298</f>
        <v>0</v>
      </c>
      <c r="Q298" s="190">
        <v>0.0001</v>
      </c>
      <c r="R298" s="190">
        <f>Q298*H298</f>
        <v>0.0015</v>
      </c>
      <c r="S298" s="190">
        <v>0</v>
      </c>
      <c r="T298" s="19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162</v>
      </c>
      <c r="AT298" s="192" t="s">
        <v>157</v>
      </c>
      <c r="AU298" s="192" t="s">
        <v>89</v>
      </c>
      <c r="AY298" s="18" t="s">
        <v>155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87</v>
      </c>
      <c r="BK298" s="193">
        <f>ROUND(I298*H298,1)</f>
        <v>0</v>
      </c>
      <c r="BL298" s="18" t="s">
        <v>162</v>
      </c>
      <c r="BM298" s="192" t="s">
        <v>430</v>
      </c>
    </row>
    <row r="299" spans="1:47" s="2" customFormat="1" ht="19.5">
      <c r="A299" s="36"/>
      <c r="B299" s="37"/>
      <c r="C299" s="38"/>
      <c r="D299" s="194" t="s">
        <v>164</v>
      </c>
      <c r="E299" s="38"/>
      <c r="F299" s="195" t="s">
        <v>431</v>
      </c>
      <c r="G299" s="38"/>
      <c r="H299" s="38"/>
      <c r="I299" s="196"/>
      <c r="J299" s="38"/>
      <c r="K299" s="38"/>
      <c r="L299" s="41"/>
      <c r="M299" s="197"/>
      <c r="N299" s="198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8" t="s">
        <v>164</v>
      </c>
      <c r="AU299" s="18" t="s">
        <v>89</v>
      </c>
    </row>
    <row r="300" spans="1:47" s="2" customFormat="1" ht="11.25">
      <c r="A300" s="36"/>
      <c r="B300" s="37"/>
      <c r="C300" s="38"/>
      <c r="D300" s="199" t="s">
        <v>166</v>
      </c>
      <c r="E300" s="38"/>
      <c r="F300" s="200" t="s">
        <v>432</v>
      </c>
      <c r="G300" s="38"/>
      <c r="H300" s="38"/>
      <c r="I300" s="196"/>
      <c r="J300" s="38"/>
      <c r="K300" s="38"/>
      <c r="L300" s="41"/>
      <c r="M300" s="197"/>
      <c r="N300" s="198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8" t="s">
        <v>166</v>
      </c>
      <c r="AU300" s="18" t="s">
        <v>89</v>
      </c>
    </row>
    <row r="301" spans="1:65" s="2" customFormat="1" ht="24.2" customHeight="1">
      <c r="A301" s="36"/>
      <c r="B301" s="37"/>
      <c r="C301" s="244" t="s">
        <v>433</v>
      </c>
      <c r="D301" s="244" t="s">
        <v>331</v>
      </c>
      <c r="E301" s="245" t="s">
        <v>434</v>
      </c>
      <c r="F301" s="246" t="s">
        <v>435</v>
      </c>
      <c r="G301" s="247" t="s">
        <v>391</v>
      </c>
      <c r="H301" s="248">
        <v>15.225</v>
      </c>
      <c r="I301" s="249"/>
      <c r="J301" s="250">
        <f>ROUND(I301*H301,1)</f>
        <v>0</v>
      </c>
      <c r="K301" s="246" t="s">
        <v>161</v>
      </c>
      <c r="L301" s="251"/>
      <c r="M301" s="252" t="s">
        <v>35</v>
      </c>
      <c r="N301" s="253" t="s">
        <v>51</v>
      </c>
      <c r="O301" s="66"/>
      <c r="P301" s="190">
        <f>O301*H301</f>
        <v>0</v>
      </c>
      <c r="Q301" s="190">
        <v>0.0098</v>
      </c>
      <c r="R301" s="190">
        <f>Q301*H301</f>
        <v>0.149205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213</v>
      </c>
      <c r="AT301" s="192" t="s">
        <v>331</v>
      </c>
      <c r="AU301" s="192" t="s">
        <v>89</v>
      </c>
      <c r="AY301" s="18" t="s">
        <v>155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87</v>
      </c>
      <c r="BK301" s="193">
        <f>ROUND(I301*H301,1)</f>
        <v>0</v>
      </c>
      <c r="BL301" s="18" t="s">
        <v>162</v>
      </c>
      <c r="BM301" s="192" t="s">
        <v>436</v>
      </c>
    </row>
    <row r="302" spans="1:47" s="2" customFormat="1" ht="11.25">
      <c r="A302" s="36"/>
      <c r="B302" s="37"/>
      <c r="C302" s="38"/>
      <c r="D302" s="194" t="s">
        <v>164</v>
      </c>
      <c r="E302" s="38"/>
      <c r="F302" s="195" t="s">
        <v>435</v>
      </c>
      <c r="G302" s="38"/>
      <c r="H302" s="38"/>
      <c r="I302" s="196"/>
      <c r="J302" s="38"/>
      <c r="K302" s="38"/>
      <c r="L302" s="41"/>
      <c r="M302" s="197"/>
      <c r="N302" s="198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8" t="s">
        <v>164</v>
      </c>
      <c r="AU302" s="18" t="s">
        <v>89</v>
      </c>
    </row>
    <row r="303" spans="1:47" s="2" customFormat="1" ht="11.25">
      <c r="A303" s="36"/>
      <c r="B303" s="37"/>
      <c r="C303" s="38"/>
      <c r="D303" s="199" t="s">
        <v>166</v>
      </c>
      <c r="E303" s="38"/>
      <c r="F303" s="200" t="s">
        <v>437</v>
      </c>
      <c r="G303" s="38"/>
      <c r="H303" s="38"/>
      <c r="I303" s="196"/>
      <c r="J303" s="38"/>
      <c r="K303" s="38"/>
      <c r="L303" s="41"/>
      <c r="M303" s="197"/>
      <c r="N303" s="198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8" t="s">
        <v>166</v>
      </c>
      <c r="AU303" s="18" t="s">
        <v>89</v>
      </c>
    </row>
    <row r="304" spans="2:51" s="13" customFormat="1" ht="33.75">
      <c r="B304" s="201"/>
      <c r="C304" s="202"/>
      <c r="D304" s="194" t="s">
        <v>168</v>
      </c>
      <c r="E304" s="203" t="s">
        <v>35</v>
      </c>
      <c r="F304" s="204" t="s">
        <v>169</v>
      </c>
      <c r="G304" s="202"/>
      <c r="H304" s="203" t="s">
        <v>35</v>
      </c>
      <c r="I304" s="205"/>
      <c r="J304" s="202"/>
      <c r="K304" s="202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168</v>
      </c>
      <c r="AU304" s="210" t="s">
        <v>89</v>
      </c>
      <c r="AV304" s="13" t="s">
        <v>87</v>
      </c>
      <c r="AW304" s="13" t="s">
        <v>41</v>
      </c>
      <c r="AX304" s="13" t="s">
        <v>80</v>
      </c>
      <c r="AY304" s="210" t="s">
        <v>155</v>
      </c>
    </row>
    <row r="305" spans="2:51" s="14" customFormat="1" ht="11.25">
      <c r="B305" s="211"/>
      <c r="C305" s="212"/>
      <c r="D305" s="194" t="s">
        <v>168</v>
      </c>
      <c r="E305" s="213" t="s">
        <v>35</v>
      </c>
      <c r="F305" s="214" t="s">
        <v>438</v>
      </c>
      <c r="G305" s="212"/>
      <c r="H305" s="215">
        <v>15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168</v>
      </c>
      <c r="AU305" s="221" t="s">
        <v>89</v>
      </c>
      <c r="AV305" s="14" t="s">
        <v>89</v>
      </c>
      <c r="AW305" s="14" t="s">
        <v>41</v>
      </c>
      <c r="AX305" s="14" t="s">
        <v>87</v>
      </c>
      <c r="AY305" s="221" t="s">
        <v>155</v>
      </c>
    </row>
    <row r="306" spans="2:51" s="14" customFormat="1" ht="11.25">
      <c r="B306" s="211"/>
      <c r="C306" s="212"/>
      <c r="D306" s="194" t="s">
        <v>168</v>
      </c>
      <c r="E306" s="212"/>
      <c r="F306" s="214" t="s">
        <v>439</v>
      </c>
      <c r="G306" s="212"/>
      <c r="H306" s="215">
        <v>15.225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168</v>
      </c>
      <c r="AU306" s="221" t="s">
        <v>89</v>
      </c>
      <c r="AV306" s="14" t="s">
        <v>89</v>
      </c>
      <c r="AW306" s="14" t="s">
        <v>4</v>
      </c>
      <c r="AX306" s="14" t="s">
        <v>87</v>
      </c>
      <c r="AY306" s="221" t="s">
        <v>155</v>
      </c>
    </row>
    <row r="307" spans="1:65" s="2" customFormat="1" ht="24.2" customHeight="1">
      <c r="A307" s="36"/>
      <c r="B307" s="37"/>
      <c r="C307" s="181" t="s">
        <v>440</v>
      </c>
      <c r="D307" s="181" t="s">
        <v>157</v>
      </c>
      <c r="E307" s="182" t="s">
        <v>441</v>
      </c>
      <c r="F307" s="183" t="s">
        <v>442</v>
      </c>
      <c r="G307" s="184" t="s">
        <v>443</v>
      </c>
      <c r="H307" s="185">
        <v>3</v>
      </c>
      <c r="I307" s="186"/>
      <c r="J307" s="187">
        <f>ROUND(I307*H307,1)</f>
        <v>0</v>
      </c>
      <c r="K307" s="183" t="s">
        <v>161</v>
      </c>
      <c r="L307" s="41"/>
      <c r="M307" s="188" t="s">
        <v>35</v>
      </c>
      <c r="N307" s="189" t="s">
        <v>51</v>
      </c>
      <c r="O307" s="66"/>
      <c r="P307" s="190">
        <f>O307*H307</f>
        <v>0</v>
      </c>
      <c r="Q307" s="190">
        <v>0.00025</v>
      </c>
      <c r="R307" s="190">
        <f>Q307*H307</f>
        <v>0.00075</v>
      </c>
      <c r="S307" s="190">
        <v>0</v>
      </c>
      <c r="T307" s="19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162</v>
      </c>
      <c r="AT307" s="192" t="s">
        <v>157</v>
      </c>
      <c r="AU307" s="192" t="s">
        <v>89</v>
      </c>
      <c r="AY307" s="18" t="s">
        <v>155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87</v>
      </c>
      <c r="BK307" s="193">
        <f>ROUND(I307*H307,1)</f>
        <v>0</v>
      </c>
      <c r="BL307" s="18" t="s">
        <v>162</v>
      </c>
      <c r="BM307" s="192" t="s">
        <v>444</v>
      </c>
    </row>
    <row r="308" spans="1:47" s="2" customFormat="1" ht="11.25">
      <c r="A308" s="36"/>
      <c r="B308" s="37"/>
      <c r="C308" s="38"/>
      <c r="D308" s="194" t="s">
        <v>164</v>
      </c>
      <c r="E308" s="38"/>
      <c r="F308" s="195" t="s">
        <v>445</v>
      </c>
      <c r="G308" s="38"/>
      <c r="H308" s="38"/>
      <c r="I308" s="196"/>
      <c r="J308" s="38"/>
      <c r="K308" s="38"/>
      <c r="L308" s="41"/>
      <c r="M308" s="197"/>
      <c r="N308" s="198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8" t="s">
        <v>164</v>
      </c>
      <c r="AU308" s="18" t="s">
        <v>89</v>
      </c>
    </row>
    <row r="309" spans="1:47" s="2" customFormat="1" ht="11.25">
      <c r="A309" s="36"/>
      <c r="B309" s="37"/>
      <c r="C309" s="38"/>
      <c r="D309" s="199" t="s">
        <v>166</v>
      </c>
      <c r="E309" s="38"/>
      <c r="F309" s="200" t="s">
        <v>446</v>
      </c>
      <c r="G309" s="38"/>
      <c r="H309" s="38"/>
      <c r="I309" s="196"/>
      <c r="J309" s="38"/>
      <c r="K309" s="38"/>
      <c r="L309" s="41"/>
      <c r="M309" s="197"/>
      <c r="N309" s="198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8" t="s">
        <v>166</v>
      </c>
      <c r="AU309" s="18" t="s">
        <v>89</v>
      </c>
    </row>
    <row r="310" spans="2:51" s="13" customFormat="1" ht="33.75">
      <c r="B310" s="201"/>
      <c r="C310" s="202"/>
      <c r="D310" s="194" t="s">
        <v>168</v>
      </c>
      <c r="E310" s="203" t="s">
        <v>35</v>
      </c>
      <c r="F310" s="204" t="s">
        <v>169</v>
      </c>
      <c r="G310" s="202"/>
      <c r="H310" s="203" t="s">
        <v>35</v>
      </c>
      <c r="I310" s="205"/>
      <c r="J310" s="202"/>
      <c r="K310" s="202"/>
      <c r="L310" s="206"/>
      <c r="M310" s="207"/>
      <c r="N310" s="208"/>
      <c r="O310" s="208"/>
      <c r="P310" s="208"/>
      <c r="Q310" s="208"/>
      <c r="R310" s="208"/>
      <c r="S310" s="208"/>
      <c r="T310" s="209"/>
      <c r="AT310" s="210" t="s">
        <v>168</v>
      </c>
      <c r="AU310" s="210" t="s">
        <v>89</v>
      </c>
      <c r="AV310" s="13" t="s">
        <v>87</v>
      </c>
      <c r="AW310" s="13" t="s">
        <v>41</v>
      </c>
      <c r="AX310" s="13" t="s">
        <v>80</v>
      </c>
      <c r="AY310" s="210" t="s">
        <v>155</v>
      </c>
    </row>
    <row r="311" spans="2:51" s="14" customFormat="1" ht="11.25">
      <c r="B311" s="211"/>
      <c r="C311" s="212"/>
      <c r="D311" s="194" t="s">
        <v>168</v>
      </c>
      <c r="E311" s="213" t="s">
        <v>35</v>
      </c>
      <c r="F311" s="214" t="s">
        <v>447</v>
      </c>
      <c r="G311" s="212"/>
      <c r="H311" s="215">
        <v>3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168</v>
      </c>
      <c r="AU311" s="221" t="s">
        <v>89</v>
      </c>
      <c r="AV311" s="14" t="s">
        <v>89</v>
      </c>
      <c r="AW311" s="14" t="s">
        <v>41</v>
      </c>
      <c r="AX311" s="14" t="s">
        <v>87</v>
      </c>
      <c r="AY311" s="221" t="s">
        <v>155</v>
      </c>
    </row>
    <row r="312" spans="1:65" s="2" customFormat="1" ht="24.2" customHeight="1">
      <c r="A312" s="36"/>
      <c r="B312" s="37"/>
      <c r="C312" s="181" t="s">
        <v>448</v>
      </c>
      <c r="D312" s="181" t="s">
        <v>157</v>
      </c>
      <c r="E312" s="182" t="s">
        <v>449</v>
      </c>
      <c r="F312" s="183" t="s">
        <v>450</v>
      </c>
      <c r="G312" s="184" t="s">
        <v>391</v>
      </c>
      <c r="H312" s="185">
        <v>1</v>
      </c>
      <c r="I312" s="186"/>
      <c r="J312" s="187">
        <f>ROUND(I312*H312,1)</f>
        <v>0</v>
      </c>
      <c r="K312" s="183" t="s">
        <v>161</v>
      </c>
      <c r="L312" s="41"/>
      <c r="M312" s="188" t="s">
        <v>35</v>
      </c>
      <c r="N312" s="189" t="s">
        <v>51</v>
      </c>
      <c r="O312" s="66"/>
      <c r="P312" s="190">
        <f>O312*H312</f>
        <v>0</v>
      </c>
      <c r="Q312" s="190">
        <v>0.01019</v>
      </c>
      <c r="R312" s="190">
        <f>Q312*H312</f>
        <v>0.01019</v>
      </c>
      <c r="S312" s="190">
        <v>0</v>
      </c>
      <c r="T312" s="19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162</v>
      </c>
      <c r="AT312" s="192" t="s">
        <v>157</v>
      </c>
      <c r="AU312" s="192" t="s">
        <v>89</v>
      </c>
      <c r="AY312" s="18" t="s">
        <v>155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87</v>
      </c>
      <c r="BK312" s="193">
        <f>ROUND(I312*H312,1)</f>
        <v>0</v>
      </c>
      <c r="BL312" s="18" t="s">
        <v>162</v>
      </c>
      <c r="BM312" s="192" t="s">
        <v>451</v>
      </c>
    </row>
    <row r="313" spans="1:47" s="2" customFormat="1" ht="19.5">
      <c r="A313" s="36"/>
      <c r="B313" s="37"/>
      <c r="C313" s="38"/>
      <c r="D313" s="194" t="s">
        <v>164</v>
      </c>
      <c r="E313" s="38"/>
      <c r="F313" s="195" t="s">
        <v>450</v>
      </c>
      <c r="G313" s="38"/>
      <c r="H313" s="38"/>
      <c r="I313" s="196"/>
      <c r="J313" s="38"/>
      <c r="K313" s="38"/>
      <c r="L313" s="41"/>
      <c r="M313" s="197"/>
      <c r="N313" s="198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8" t="s">
        <v>164</v>
      </c>
      <c r="AU313" s="18" t="s">
        <v>89</v>
      </c>
    </row>
    <row r="314" spans="1:47" s="2" customFormat="1" ht="11.25">
      <c r="A314" s="36"/>
      <c r="B314" s="37"/>
      <c r="C314" s="38"/>
      <c r="D314" s="199" t="s">
        <v>166</v>
      </c>
      <c r="E314" s="38"/>
      <c r="F314" s="200" t="s">
        <v>452</v>
      </c>
      <c r="G314" s="38"/>
      <c r="H314" s="38"/>
      <c r="I314" s="196"/>
      <c r="J314" s="38"/>
      <c r="K314" s="38"/>
      <c r="L314" s="41"/>
      <c r="M314" s="197"/>
      <c r="N314" s="198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8" t="s">
        <v>166</v>
      </c>
      <c r="AU314" s="18" t="s">
        <v>89</v>
      </c>
    </row>
    <row r="315" spans="1:65" s="2" customFormat="1" ht="21.75" customHeight="1">
      <c r="A315" s="36"/>
      <c r="B315" s="37"/>
      <c r="C315" s="244" t="s">
        <v>453</v>
      </c>
      <c r="D315" s="244" t="s">
        <v>331</v>
      </c>
      <c r="E315" s="245" t="s">
        <v>454</v>
      </c>
      <c r="F315" s="246" t="s">
        <v>455</v>
      </c>
      <c r="G315" s="247" t="s">
        <v>391</v>
      </c>
      <c r="H315" s="248">
        <v>1</v>
      </c>
      <c r="I315" s="249"/>
      <c r="J315" s="250">
        <f>ROUND(I315*H315,1)</f>
        <v>0</v>
      </c>
      <c r="K315" s="246" t="s">
        <v>161</v>
      </c>
      <c r="L315" s="251"/>
      <c r="M315" s="252" t="s">
        <v>35</v>
      </c>
      <c r="N315" s="253" t="s">
        <v>51</v>
      </c>
      <c r="O315" s="66"/>
      <c r="P315" s="190">
        <f>O315*H315</f>
        <v>0</v>
      </c>
      <c r="Q315" s="190">
        <v>0.254</v>
      </c>
      <c r="R315" s="190">
        <f>Q315*H315</f>
        <v>0.254</v>
      </c>
      <c r="S315" s="190">
        <v>0</v>
      </c>
      <c r="T315" s="191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2" t="s">
        <v>213</v>
      </c>
      <c r="AT315" s="192" t="s">
        <v>331</v>
      </c>
      <c r="AU315" s="192" t="s">
        <v>89</v>
      </c>
      <c r="AY315" s="18" t="s">
        <v>155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87</v>
      </c>
      <c r="BK315" s="193">
        <f>ROUND(I315*H315,1)</f>
        <v>0</v>
      </c>
      <c r="BL315" s="18" t="s">
        <v>162</v>
      </c>
      <c r="BM315" s="192" t="s">
        <v>456</v>
      </c>
    </row>
    <row r="316" spans="1:47" s="2" customFormat="1" ht="11.25">
      <c r="A316" s="36"/>
      <c r="B316" s="37"/>
      <c r="C316" s="38"/>
      <c r="D316" s="194" t="s">
        <v>164</v>
      </c>
      <c r="E316" s="38"/>
      <c r="F316" s="195" t="s">
        <v>455</v>
      </c>
      <c r="G316" s="38"/>
      <c r="H316" s="38"/>
      <c r="I316" s="196"/>
      <c r="J316" s="38"/>
      <c r="K316" s="38"/>
      <c r="L316" s="41"/>
      <c r="M316" s="197"/>
      <c r="N316" s="198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8" t="s">
        <v>164</v>
      </c>
      <c r="AU316" s="18" t="s">
        <v>89</v>
      </c>
    </row>
    <row r="317" spans="1:47" s="2" customFormat="1" ht="11.25">
      <c r="A317" s="36"/>
      <c r="B317" s="37"/>
      <c r="C317" s="38"/>
      <c r="D317" s="199" t="s">
        <v>166</v>
      </c>
      <c r="E317" s="38"/>
      <c r="F317" s="200" t="s">
        <v>457</v>
      </c>
      <c r="G317" s="38"/>
      <c r="H317" s="38"/>
      <c r="I317" s="196"/>
      <c r="J317" s="38"/>
      <c r="K317" s="38"/>
      <c r="L317" s="41"/>
      <c r="M317" s="197"/>
      <c r="N317" s="198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8" t="s">
        <v>166</v>
      </c>
      <c r="AU317" s="18" t="s">
        <v>89</v>
      </c>
    </row>
    <row r="318" spans="2:51" s="13" customFormat="1" ht="11.25">
      <c r="B318" s="201"/>
      <c r="C318" s="202"/>
      <c r="D318" s="194" t="s">
        <v>168</v>
      </c>
      <c r="E318" s="203" t="s">
        <v>35</v>
      </c>
      <c r="F318" s="204" t="s">
        <v>400</v>
      </c>
      <c r="G318" s="202"/>
      <c r="H318" s="203" t="s">
        <v>35</v>
      </c>
      <c r="I318" s="205"/>
      <c r="J318" s="202"/>
      <c r="K318" s="202"/>
      <c r="L318" s="206"/>
      <c r="M318" s="207"/>
      <c r="N318" s="208"/>
      <c r="O318" s="208"/>
      <c r="P318" s="208"/>
      <c r="Q318" s="208"/>
      <c r="R318" s="208"/>
      <c r="S318" s="208"/>
      <c r="T318" s="209"/>
      <c r="AT318" s="210" t="s">
        <v>168</v>
      </c>
      <c r="AU318" s="210" t="s">
        <v>89</v>
      </c>
      <c r="AV318" s="13" t="s">
        <v>87</v>
      </c>
      <c r="AW318" s="13" t="s">
        <v>41</v>
      </c>
      <c r="AX318" s="13" t="s">
        <v>80</v>
      </c>
      <c r="AY318" s="210" t="s">
        <v>155</v>
      </c>
    </row>
    <row r="319" spans="2:51" s="14" customFormat="1" ht="11.25">
      <c r="B319" s="211"/>
      <c r="C319" s="212"/>
      <c r="D319" s="194" t="s">
        <v>168</v>
      </c>
      <c r="E319" s="213" t="s">
        <v>35</v>
      </c>
      <c r="F319" s="214" t="s">
        <v>87</v>
      </c>
      <c r="G319" s="212"/>
      <c r="H319" s="215">
        <v>1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168</v>
      </c>
      <c r="AU319" s="221" t="s">
        <v>89</v>
      </c>
      <c r="AV319" s="14" t="s">
        <v>89</v>
      </c>
      <c r="AW319" s="14" t="s">
        <v>41</v>
      </c>
      <c r="AX319" s="14" t="s">
        <v>87</v>
      </c>
      <c r="AY319" s="221" t="s">
        <v>155</v>
      </c>
    </row>
    <row r="320" spans="1:65" s="2" customFormat="1" ht="24.2" customHeight="1">
      <c r="A320" s="36"/>
      <c r="B320" s="37"/>
      <c r="C320" s="181" t="s">
        <v>458</v>
      </c>
      <c r="D320" s="181" t="s">
        <v>157</v>
      </c>
      <c r="E320" s="182" t="s">
        <v>459</v>
      </c>
      <c r="F320" s="183" t="s">
        <v>460</v>
      </c>
      <c r="G320" s="184" t="s">
        <v>391</v>
      </c>
      <c r="H320" s="185">
        <v>3</v>
      </c>
      <c r="I320" s="186"/>
      <c r="J320" s="187">
        <f>ROUND(I320*H320,1)</f>
        <v>0</v>
      </c>
      <c r="K320" s="183" t="s">
        <v>161</v>
      </c>
      <c r="L320" s="41"/>
      <c r="M320" s="188" t="s">
        <v>35</v>
      </c>
      <c r="N320" s="189" t="s">
        <v>51</v>
      </c>
      <c r="O320" s="66"/>
      <c r="P320" s="190">
        <f>O320*H320</f>
        <v>0</v>
      </c>
      <c r="Q320" s="190">
        <v>0.01248</v>
      </c>
      <c r="R320" s="190">
        <f>Q320*H320</f>
        <v>0.03744</v>
      </c>
      <c r="S320" s="190">
        <v>0</v>
      </c>
      <c r="T320" s="191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2" t="s">
        <v>162</v>
      </c>
      <c r="AT320" s="192" t="s">
        <v>157</v>
      </c>
      <c r="AU320" s="192" t="s">
        <v>89</v>
      </c>
      <c r="AY320" s="18" t="s">
        <v>155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87</v>
      </c>
      <c r="BK320" s="193">
        <f>ROUND(I320*H320,1)</f>
        <v>0</v>
      </c>
      <c r="BL320" s="18" t="s">
        <v>162</v>
      </c>
      <c r="BM320" s="192" t="s">
        <v>461</v>
      </c>
    </row>
    <row r="321" spans="1:47" s="2" customFormat="1" ht="19.5">
      <c r="A321" s="36"/>
      <c r="B321" s="37"/>
      <c r="C321" s="38"/>
      <c r="D321" s="194" t="s">
        <v>164</v>
      </c>
      <c r="E321" s="38"/>
      <c r="F321" s="195" t="s">
        <v>460</v>
      </c>
      <c r="G321" s="38"/>
      <c r="H321" s="38"/>
      <c r="I321" s="196"/>
      <c r="J321" s="38"/>
      <c r="K321" s="38"/>
      <c r="L321" s="41"/>
      <c r="M321" s="197"/>
      <c r="N321" s="198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8" t="s">
        <v>164</v>
      </c>
      <c r="AU321" s="18" t="s">
        <v>89</v>
      </c>
    </row>
    <row r="322" spans="1:47" s="2" customFormat="1" ht="11.25">
      <c r="A322" s="36"/>
      <c r="B322" s="37"/>
      <c r="C322" s="38"/>
      <c r="D322" s="199" t="s">
        <v>166</v>
      </c>
      <c r="E322" s="38"/>
      <c r="F322" s="200" t="s">
        <v>462</v>
      </c>
      <c r="G322" s="38"/>
      <c r="H322" s="38"/>
      <c r="I322" s="196"/>
      <c r="J322" s="38"/>
      <c r="K322" s="38"/>
      <c r="L322" s="41"/>
      <c r="M322" s="197"/>
      <c r="N322" s="198"/>
      <c r="O322" s="66"/>
      <c r="P322" s="66"/>
      <c r="Q322" s="66"/>
      <c r="R322" s="66"/>
      <c r="S322" s="66"/>
      <c r="T322" s="67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8" t="s">
        <v>166</v>
      </c>
      <c r="AU322" s="18" t="s">
        <v>89</v>
      </c>
    </row>
    <row r="323" spans="1:65" s="2" customFormat="1" ht="24.2" customHeight="1">
      <c r="A323" s="36"/>
      <c r="B323" s="37"/>
      <c r="C323" s="244" t="s">
        <v>463</v>
      </c>
      <c r="D323" s="244" t="s">
        <v>331</v>
      </c>
      <c r="E323" s="245" t="s">
        <v>464</v>
      </c>
      <c r="F323" s="246" t="s">
        <v>465</v>
      </c>
      <c r="G323" s="247" t="s">
        <v>391</v>
      </c>
      <c r="H323" s="248">
        <v>3</v>
      </c>
      <c r="I323" s="249"/>
      <c r="J323" s="250">
        <f>ROUND(I323*H323,1)</f>
        <v>0</v>
      </c>
      <c r="K323" s="246" t="s">
        <v>161</v>
      </c>
      <c r="L323" s="251"/>
      <c r="M323" s="252" t="s">
        <v>35</v>
      </c>
      <c r="N323" s="253" t="s">
        <v>51</v>
      </c>
      <c r="O323" s="66"/>
      <c r="P323" s="190">
        <f>O323*H323</f>
        <v>0</v>
      </c>
      <c r="Q323" s="190">
        <v>0.548</v>
      </c>
      <c r="R323" s="190">
        <f>Q323*H323</f>
        <v>1.6440000000000001</v>
      </c>
      <c r="S323" s="190">
        <v>0</v>
      </c>
      <c r="T323" s="19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2" t="s">
        <v>213</v>
      </c>
      <c r="AT323" s="192" t="s">
        <v>331</v>
      </c>
      <c r="AU323" s="192" t="s">
        <v>89</v>
      </c>
      <c r="AY323" s="18" t="s">
        <v>155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87</v>
      </c>
      <c r="BK323" s="193">
        <f>ROUND(I323*H323,1)</f>
        <v>0</v>
      </c>
      <c r="BL323" s="18" t="s">
        <v>162</v>
      </c>
      <c r="BM323" s="192" t="s">
        <v>466</v>
      </c>
    </row>
    <row r="324" spans="1:47" s="2" customFormat="1" ht="19.5">
      <c r="A324" s="36"/>
      <c r="B324" s="37"/>
      <c r="C324" s="38"/>
      <c r="D324" s="194" t="s">
        <v>164</v>
      </c>
      <c r="E324" s="38"/>
      <c r="F324" s="195" t="s">
        <v>465</v>
      </c>
      <c r="G324" s="38"/>
      <c r="H324" s="38"/>
      <c r="I324" s="196"/>
      <c r="J324" s="38"/>
      <c r="K324" s="38"/>
      <c r="L324" s="41"/>
      <c r="M324" s="197"/>
      <c r="N324" s="198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8" t="s">
        <v>164</v>
      </c>
      <c r="AU324" s="18" t="s">
        <v>89</v>
      </c>
    </row>
    <row r="325" spans="1:47" s="2" customFormat="1" ht="11.25">
      <c r="A325" s="36"/>
      <c r="B325" s="37"/>
      <c r="C325" s="38"/>
      <c r="D325" s="199" t="s">
        <v>166</v>
      </c>
      <c r="E325" s="38"/>
      <c r="F325" s="200" t="s">
        <v>467</v>
      </c>
      <c r="G325" s="38"/>
      <c r="H325" s="38"/>
      <c r="I325" s="196"/>
      <c r="J325" s="38"/>
      <c r="K325" s="38"/>
      <c r="L325" s="41"/>
      <c r="M325" s="197"/>
      <c r="N325" s="198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8" t="s">
        <v>166</v>
      </c>
      <c r="AU325" s="18" t="s">
        <v>89</v>
      </c>
    </row>
    <row r="326" spans="2:51" s="13" customFormat="1" ht="11.25">
      <c r="B326" s="201"/>
      <c r="C326" s="202"/>
      <c r="D326" s="194" t="s">
        <v>168</v>
      </c>
      <c r="E326" s="203" t="s">
        <v>35</v>
      </c>
      <c r="F326" s="204" t="s">
        <v>400</v>
      </c>
      <c r="G326" s="202"/>
      <c r="H326" s="203" t="s">
        <v>35</v>
      </c>
      <c r="I326" s="205"/>
      <c r="J326" s="202"/>
      <c r="K326" s="202"/>
      <c r="L326" s="206"/>
      <c r="M326" s="207"/>
      <c r="N326" s="208"/>
      <c r="O326" s="208"/>
      <c r="P326" s="208"/>
      <c r="Q326" s="208"/>
      <c r="R326" s="208"/>
      <c r="S326" s="208"/>
      <c r="T326" s="209"/>
      <c r="AT326" s="210" t="s">
        <v>168</v>
      </c>
      <c r="AU326" s="210" t="s">
        <v>89</v>
      </c>
      <c r="AV326" s="13" t="s">
        <v>87</v>
      </c>
      <c r="AW326" s="13" t="s">
        <v>41</v>
      </c>
      <c r="AX326" s="13" t="s">
        <v>80</v>
      </c>
      <c r="AY326" s="210" t="s">
        <v>155</v>
      </c>
    </row>
    <row r="327" spans="2:51" s="14" customFormat="1" ht="11.25">
      <c r="B327" s="211"/>
      <c r="C327" s="212"/>
      <c r="D327" s="194" t="s">
        <v>168</v>
      </c>
      <c r="E327" s="213" t="s">
        <v>35</v>
      </c>
      <c r="F327" s="214" t="s">
        <v>179</v>
      </c>
      <c r="G327" s="212"/>
      <c r="H327" s="215">
        <v>3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168</v>
      </c>
      <c r="AU327" s="221" t="s">
        <v>89</v>
      </c>
      <c r="AV327" s="14" t="s">
        <v>89</v>
      </c>
      <c r="AW327" s="14" t="s">
        <v>41</v>
      </c>
      <c r="AX327" s="14" t="s">
        <v>87</v>
      </c>
      <c r="AY327" s="221" t="s">
        <v>155</v>
      </c>
    </row>
    <row r="328" spans="1:65" s="2" customFormat="1" ht="24.2" customHeight="1">
      <c r="A328" s="36"/>
      <c r="B328" s="37"/>
      <c r="C328" s="181" t="s">
        <v>468</v>
      </c>
      <c r="D328" s="181" t="s">
        <v>157</v>
      </c>
      <c r="E328" s="182" t="s">
        <v>469</v>
      </c>
      <c r="F328" s="183" t="s">
        <v>470</v>
      </c>
      <c r="G328" s="184" t="s">
        <v>391</v>
      </c>
      <c r="H328" s="185">
        <v>3</v>
      </c>
      <c r="I328" s="186"/>
      <c r="J328" s="187">
        <f>ROUND(I328*H328,1)</f>
        <v>0</v>
      </c>
      <c r="K328" s="183" t="s">
        <v>161</v>
      </c>
      <c r="L328" s="41"/>
      <c r="M328" s="188" t="s">
        <v>35</v>
      </c>
      <c r="N328" s="189" t="s">
        <v>51</v>
      </c>
      <c r="O328" s="66"/>
      <c r="P328" s="190">
        <f>O328*H328</f>
        <v>0</v>
      </c>
      <c r="Q328" s="190">
        <v>0.02854</v>
      </c>
      <c r="R328" s="190">
        <f>Q328*H328</f>
        <v>0.08562</v>
      </c>
      <c r="S328" s="190">
        <v>0</v>
      </c>
      <c r="T328" s="191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2" t="s">
        <v>162</v>
      </c>
      <c r="AT328" s="192" t="s">
        <v>157</v>
      </c>
      <c r="AU328" s="192" t="s">
        <v>89</v>
      </c>
      <c r="AY328" s="18" t="s">
        <v>155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87</v>
      </c>
      <c r="BK328" s="193">
        <f>ROUND(I328*H328,1)</f>
        <v>0</v>
      </c>
      <c r="BL328" s="18" t="s">
        <v>162</v>
      </c>
      <c r="BM328" s="192" t="s">
        <v>471</v>
      </c>
    </row>
    <row r="329" spans="1:47" s="2" customFormat="1" ht="19.5">
      <c r="A329" s="36"/>
      <c r="B329" s="37"/>
      <c r="C329" s="38"/>
      <c r="D329" s="194" t="s">
        <v>164</v>
      </c>
      <c r="E329" s="38"/>
      <c r="F329" s="195" t="s">
        <v>470</v>
      </c>
      <c r="G329" s="38"/>
      <c r="H329" s="38"/>
      <c r="I329" s="196"/>
      <c r="J329" s="38"/>
      <c r="K329" s="38"/>
      <c r="L329" s="41"/>
      <c r="M329" s="197"/>
      <c r="N329" s="198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8" t="s">
        <v>164</v>
      </c>
      <c r="AU329" s="18" t="s">
        <v>89</v>
      </c>
    </row>
    <row r="330" spans="1:47" s="2" customFormat="1" ht="11.25">
      <c r="A330" s="36"/>
      <c r="B330" s="37"/>
      <c r="C330" s="38"/>
      <c r="D330" s="199" t="s">
        <v>166</v>
      </c>
      <c r="E330" s="38"/>
      <c r="F330" s="200" t="s">
        <v>472</v>
      </c>
      <c r="G330" s="38"/>
      <c r="H330" s="38"/>
      <c r="I330" s="196"/>
      <c r="J330" s="38"/>
      <c r="K330" s="38"/>
      <c r="L330" s="41"/>
      <c r="M330" s="197"/>
      <c r="N330" s="198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8" t="s">
        <v>166</v>
      </c>
      <c r="AU330" s="18" t="s">
        <v>89</v>
      </c>
    </row>
    <row r="331" spans="1:65" s="2" customFormat="1" ht="21.75" customHeight="1">
      <c r="A331" s="36"/>
      <c r="B331" s="37"/>
      <c r="C331" s="244" t="s">
        <v>473</v>
      </c>
      <c r="D331" s="244" t="s">
        <v>331</v>
      </c>
      <c r="E331" s="245" t="s">
        <v>474</v>
      </c>
      <c r="F331" s="246" t="s">
        <v>475</v>
      </c>
      <c r="G331" s="247" t="s">
        <v>391</v>
      </c>
      <c r="H331" s="248">
        <v>3</v>
      </c>
      <c r="I331" s="249"/>
      <c r="J331" s="250">
        <f>ROUND(I331*H331,1)</f>
        <v>0</v>
      </c>
      <c r="K331" s="246" t="s">
        <v>161</v>
      </c>
      <c r="L331" s="251"/>
      <c r="M331" s="252" t="s">
        <v>35</v>
      </c>
      <c r="N331" s="253" t="s">
        <v>51</v>
      </c>
      <c r="O331" s="66"/>
      <c r="P331" s="190">
        <f>O331*H331</f>
        <v>0</v>
      </c>
      <c r="Q331" s="190">
        <v>1.87</v>
      </c>
      <c r="R331" s="190">
        <f>Q331*H331</f>
        <v>5.61</v>
      </c>
      <c r="S331" s="190">
        <v>0</v>
      </c>
      <c r="T331" s="191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92" t="s">
        <v>213</v>
      </c>
      <c r="AT331" s="192" t="s">
        <v>331</v>
      </c>
      <c r="AU331" s="192" t="s">
        <v>89</v>
      </c>
      <c r="AY331" s="18" t="s">
        <v>155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8" t="s">
        <v>87</v>
      </c>
      <c r="BK331" s="193">
        <f>ROUND(I331*H331,1)</f>
        <v>0</v>
      </c>
      <c r="BL331" s="18" t="s">
        <v>162</v>
      </c>
      <c r="BM331" s="192" t="s">
        <v>476</v>
      </c>
    </row>
    <row r="332" spans="1:47" s="2" customFormat="1" ht="11.25">
      <c r="A332" s="36"/>
      <c r="B332" s="37"/>
      <c r="C332" s="38"/>
      <c r="D332" s="194" t="s">
        <v>164</v>
      </c>
      <c r="E332" s="38"/>
      <c r="F332" s="195" t="s">
        <v>475</v>
      </c>
      <c r="G332" s="38"/>
      <c r="H332" s="38"/>
      <c r="I332" s="196"/>
      <c r="J332" s="38"/>
      <c r="K332" s="38"/>
      <c r="L332" s="41"/>
      <c r="M332" s="197"/>
      <c r="N332" s="198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8" t="s">
        <v>164</v>
      </c>
      <c r="AU332" s="18" t="s">
        <v>89</v>
      </c>
    </row>
    <row r="333" spans="1:47" s="2" customFormat="1" ht="11.25">
      <c r="A333" s="36"/>
      <c r="B333" s="37"/>
      <c r="C333" s="38"/>
      <c r="D333" s="199" t="s">
        <v>166</v>
      </c>
      <c r="E333" s="38"/>
      <c r="F333" s="200" t="s">
        <v>477</v>
      </c>
      <c r="G333" s="38"/>
      <c r="H333" s="38"/>
      <c r="I333" s="196"/>
      <c r="J333" s="38"/>
      <c r="K333" s="38"/>
      <c r="L333" s="41"/>
      <c r="M333" s="197"/>
      <c r="N333" s="198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8" t="s">
        <v>166</v>
      </c>
      <c r="AU333" s="18" t="s">
        <v>89</v>
      </c>
    </row>
    <row r="334" spans="2:51" s="13" customFormat="1" ht="11.25">
      <c r="B334" s="201"/>
      <c r="C334" s="202"/>
      <c r="D334" s="194" t="s">
        <v>168</v>
      </c>
      <c r="E334" s="203" t="s">
        <v>35</v>
      </c>
      <c r="F334" s="204" t="s">
        <v>400</v>
      </c>
      <c r="G334" s="202"/>
      <c r="H334" s="203" t="s">
        <v>35</v>
      </c>
      <c r="I334" s="205"/>
      <c r="J334" s="202"/>
      <c r="K334" s="202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168</v>
      </c>
      <c r="AU334" s="210" t="s">
        <v>89</v>
      </c>
      <c r="AV334" s="13" t="s">
        <v>87</v>
      </c>
      <c r="AW334" s="13" t="s">
        <v>41</v>
      </c>
      <c r="AX334" s="13" t="s">
        <v>80</v>
      </c>
      <c r="AY334" s="210" t="s">
        <v>155</v>
      </c>
    </row>
    <row r="335" spans="2:51" s="14" customFormat="1" ht="11.25">
      <c r="B335" s="211"/>
      <c r="C335" s="212"/>
      <c r="D335" s="194" t="s">
        <v>168</v>
      </c>
      <c r="E335" s="213" t="s">
        <v>35</v>
      </c>
      <c r="F335" s="214" t="s">
        <v>179</v>
      </c>
      <c r="G335" s="212"/>
      <c r="H335" s="215">
        <v>3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168</v>
      </c>
      <c r="AU335" s="221" t="s">
        <v>89</v>
      </c>
      <c r="AV335" s="14" t="s">
        <v>89</v>
      </c>
      <c r="AW335" s="14" t="s">
        <v>41</v>
      </c>
      <c r="AX335" s="14" t="s">
        <v>87</v>
      </c>
      <c r="AY335" s="221" t="s">
        <v>155</v>
      </c>
    </row>
    <row r="336" spans="1:65" s="2" customFormat="1" ht="24.2" customHeight="1">
      <c r="A336" s="36"/>
      <c r="B336" s="37"/>
      <c r="C336" s="181" t="s">
        <v>478</v>
      </c>
      <c r="D336" s="181" t="s">
        <v>157</v>
      </c>
      <c r="E336" s="182" t="s">
        <v>479</v>
      </c>
      <c r="F336" s="183" t="s">
        <v>480</v>
      </c>
      <c r="G336" s="184" t="s">
        <v>182</v>
      </c>
      <c r="H336" s="185">
        <v>7.5</v>
      </c>
      <c r="I336" s="186"/>
      <c r="J336" s="187">
        <f>ROUND(I336*H336,1)</f>
        <v>0</v>
      </c>
      <c r="K336" s="183" t="s">
        <v>161</v>
      </c>
      <c r="L336" s="41"/>
      <c r="M336" s="188" t="s">
        <v>35</v>
      </c>
      <c r="N336" s="189" t="s">
        <v>51</v>
      </c>
      <c r="O336" s="66"/>
      <c r="P336" s="190">
        <f>O336*H336</f>
        <v>0</v>
      </c>
      <c r="Q336" s="190">
        <v>5.52626</v>
      </c>
      <c r="R336" s="190">
        <f>Q336*H336</f>
        <v>41.44695</v>
      </c>
      <c r="S336" s="190">
        <v>0</v>
      </c>
      <c r="T336" s="191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2" t="s">
        <v>162</v>
      </c>
      <c r="AT336" s="192" t="s">
        <v>157</v>
      </c>
      <c r="AU336" s="192" t="s">
        <v>89</v>
      </c>
      <c r="AY336" s="18" t="s">
        <v>155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87</v>
      </c>
      <c r="BK336" s="193">
        <f>ROUND(I336*H336,1)</f>
        <v>0</v>
      </c>
      <c r="BL336" s="18" t="s">
        <v>162</v>
      </c>
      <c r="BM336" s="192" t="s">
        <v>481</v>
      </c>
    </row>
    <row r="337" spans="1:47" s="2" customFormat="1" ht="19.5">
      <c r="A337" s="36"/>
      <c r="B337" s="37"/>
      <c r="C337" s="38"/>
      <c r="D337" s="194" t="s">
        <v>164</v>
      </c>
      <c r="E337" s="38"/>
      <c r="F337" s="195" t="s">
        <v>482</v>
      </c>
      <c r="G337" s="38"/>
      <c r="H337" s="38"/>
      <c r="I337" s="196"/>
      <c r="J337" s="38"/>
      <c r="K337" s="38"/>
      <c r="L337" s="41"/>
      <c r="M337" s="197"/>
      <c r="N337" s="198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8" t="s">
        <v>164</v>
      </c>
      <c r="AU337" s="18" t="s">
        <v>89</v>
      </c>
    </row>
    <row r="338" spans="1:47" s="2" customFormat="1" ht="11.25">
      <c r="A338" s="36"/>
      <c r="B338" s="37"/>
      <c r="C338" s="38"/>
      <c r="D338" s="199" t="s">
        <v>166</v>
      </c>
      <c r="E338" s="38"/>
      <c r="F338" s="200" t="s">
        <v>483</v>
      </c>
      <c r="G338" s="38"/>
      <c r="H338" s="38"/>
      <c r="I338" s="196"/>
      <c r="J338" s="38"/>
      <c r="K338" s="38"/>
      <c r="L338" s="41"/>
      <c r="M338" s="197"/>
      <c r="N338" s="198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8" t="s">
        <v>166</v>
      </c>
      <c r="AU338" s="18" t="s">
        <v>89</v>
      </c>
    </row>
    <row r="339" spans="1:65" s="2" customFormat="1" ht="24.2" customHeight="1">
      <c r="A339" s="36"/>
      <c r="B339" s="37"/>
      <c r="C339" s="181" t="s">
        <v>484</v>
      </c>
      <c r="D339" s="181" t="s">
        <v>157</v>
      </c>
      <c r="E339" s="182" t="s">
        <v>485</v>
      </c>
      <c r="F339" s="183" t="s">
        <v>486</v>
      </c>
      <c r="G339" s="184" t="s">
        <v>391</v>
      </c>
      <c r="H339" s="185">
        <v>3</v>
      </c>
      <c r="I339" s="186"/>
      <c r="J339" s="187">
        <f>ROUND(I339*H339,1)</f>
        <v>0</v>
      </c>
      <c r="K339" s="183" t="s">
        <v>161</v>
      </c>
      <c r="L339" s="41"/>
      <c r="M339" s="188" t="s">
        <v>35</v>
      </c>
      <c r="N339" s="189" t="s">
        <v>51</v>
      </c>
      <c r="O339" s="66"/>
      <c r="P339" s="190">
        <f>O339*H339</f>
        <v>0</v>
      </c>
      <c r="Q339" s="190">
        <v>0.21734</v>
      </c>
      <c r="R339" s="190">
        <f>Q339*H339</f>
        <v>0.65202</v>
      </c>
      <c r="S339" s="190">
        <v>0</v>
      </c>
      <c r="T339" s="191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2" t="s">
        <v>162</v>
      </c>
      <c r="AT339" s="192" t="s">
        <v>157</v>
      </c>
      <c r="AU339" s="192" t="s">
        <v>89</v>
      </c>
      <c r="AY339" s="18" t="s">
        <v>155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87</v>
      </c>
      <c r="BK339" s="193">
        <f>ROUND(I339*H339,1)</f>
        <v>0</v>
      </c>
      <c r="BL339" s="18" t="s">
        <v>162</v>
      </c>
      <c r="BM339" s="192" t="s">
        <v>487</v>
      </c>
    </row>
    <row r="340" spans="1:47" s="2" customFormat="1" ht="19.5">
      <c r="A340" s="36"/>
      <c r="B340" s="37"/>
      <c r="C340" s="38"/>
      <c r="D340" s="194" t="s">
        <v>164</v>
      </c>
      <c r="E340" s="38"/>
      <c r="F340" s="195" t="s">
        <v>488</v>
      </c>
      <c r="G340" s="38"/>
      <c r="H340" s="38"/>
      <c r="I340" s="196"/>
      <c r="J340" s="38"/>
      <c r="K340" s="38"/>
      <c r="L340" s="41"/>
      <c r="M340" s="197"/>
      <c r="N340" s="198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8" t="s">
        <v>164</v>
      </c>
      <c r="AU340" s="18" t="s">
        <v>89</v>
      </c>
    </row>
    <row r="341" spans="1:47" s="2" customFormat="1" ht="11.25">
      <c r="A341" s="36"/>
      <c r="B341" s="37"/>
      <c r="C341" s="38"/>
      <c r="D341" s="199" t="s">
        <v>166</v>
      </c>
      <c r="E341" s="38"/>
      <c r="F341" s="200" t="s">
        <v>489</v>
      </c>
      <c r="G341" s="38"/>
      <c r="H341" s="38"/>
      <c r="I341" s="196"/>
      <c r="J341" s="38"/>
      <c r="K341" s="38"/>
      <c r="L341" s="41"/>
      <c r="M341" s="197"/>
      <c r="N341" s="198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8" t="s">
        <v>166</v>
      </c>
      <c r="AU341" s="18" t="s">
        <v>89</v>
      </c>
    </row>
    <row r="342" spans="1:65" s="2" customFormat="1" ht="21.75" customHeight="1">
      <c r="A342" s="36"/>
      <c r="B342" s="37"/>
      <c r="C342" s="244" t="s">
        <v>490</v>
      </c>
      <c r="D342" s="244" t="s">
        <v>331</v>
      </c>
      <c r="E342" s="245" t="s">
        <v>491</v>
      </c>
      <c r="F342" s="246" t="s">
        <v>492</v>
      </c>
      <c r="G342" s="247" t="s">
        <v>391</v>
      </c>
      <c r="H342" s="248">
        <v>3</v>
      </c>
      <c r="I342" s="249"/>
      <c r="J342" s="250">
        <f>ROUND(I342*H342,1)</f>
        <v>0</v>
      </c>
      <c r="K342" s="246" t="s">
        <v>161</v>
      </c>
      <c r="L342" s="251"/>
      <c r="M342" s="252" t="s">
        <v>35</v>
      </c>
      <c r="N342" s="253" t="s">
        <v>51</v>
      </c>
      <c r="O342" s="66"/>
      <c r="P342" s="190">
        <f>O342*H342</f>
        <v>0</v>
      </c>
      <c r="Q342" s="190">
        <v>0.196</v>
      </c>
      <c r="R342" s="190">
        <f>Q342*H342</f>
        <v>0.5880000000000001</v>
      </c>
      <c r="S342" s="190">
        <v>0</v>
      </c>
      <c r="T342" s="191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2" t="s">
        <v>213</v>
      </c>
      <c r="AT342" s="192" t="s">
        <v>331</v>
      </c>
      <c r="AU342" s="192" t="s">
        <v>89</v>
      </c>
      <c r="AY342" s="18" t="s">
        <v>155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8" t="s">
        <v>87</v>
      </c>
      <c r="BK342" s="193">
        <f>ROUND(I342*H342,1)</f>
        <v>0</v>
      </c>
      <c r="BL342" s="18" t="s">
        <v>162</v>
      </c>
      <c r="BM342" s="192" t="s">
        <v>493</v>
      </c>
    </row>
    <row r="343" spans="1:47" s="2" customFormat="1" ht="11.25">
      <c r="A343" s="36"/>
      <c r="B343" s="37"/>
      <c r="C343" s="38"/>
      <c r="D343" s="194" t="s">
        <v>164</v>
      </c>
      <c r="E343" s="38"/>
      <c r="F343" s="195" t="s">
        <v>492</v>
      </c>
      <c r="G343" s="38"/>
      <c r="H343" s="38"/>
      <c r="I343" s="196"/>
      <c r="J343" s="38"/>
      <c r="K343" s="38"/>
      <c r="L343" s="41"/>
      <c r="M343" s="197"/>
      <c r="N343" s="198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8" t="s">
        <v>164</v>
      </c>
      <c r="AU343" s="18" t="s">
        <v>89</v>
      </c>
    </row>
    <row r="344" spans="1:47" s="2" customFormat="1" ht="11.25">
      <c r="A344" s="36"/>
      <c r="B344" s="37"/>
      <c r="C344" s="38"/>
      <c r="D344" s="199" t="s">
        <v>166</v>
      </c>
      <c r="E344" s="38"/>
      <c r="F344" s="200" t="s">
        <v>494</v>
      </c>
      <c r="G344" s="38"/>
      <c r="H344" s="38"/>
      <c r="I344" s="196"/>
      <c r="J344" s="38"/>
      <c r="K344" s="38"/>
      <c r="L344" s="41"/>
      <c r="M344" s="197"/>
      <c r="N344" s="198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8" t="s">
        <v>166</v>
      </c>
      <c r="AU344" s="18" t="s">
        <v>89</v>
      </c>
    </row>
    <row r="345" spans="2:51" s="13" customFormat="1" ht="11.25">
      <c r="B345" s="201"/>
      <c r="C345" s="202"/>
      <c r="D345" s="194" t="s">
        <v>168</v>
      </c>
      <c r="E345" s="203" t="s">
        <v>35</v>
      </c>
      <c r="F345" s="204" t="s">
        <v>400</v>
      </c>
      <c r="G345" s="202"/>
      <c r="H345" s="203" t="s">
        <v>35</v>
      </c>
      <c r="I345" s="205"/>
      <c r="J345" s="202"/>
      <c r="K345" s="202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168</v>
      </c>
      <c r="AU345" s="210" t="s">
        <v>89</v>
      </c>
      <c r="AV345" s="13" t="s">
        <v>87</v>
      </c>
      <c r="AW345" s="13" t="s">
        <v>41</v>
      </c>
      <c r="AX345" s="13" t="s">
        <v>80</v>
      </c>
      <c r="AY345" s="210" t="s">
        <v>155</v>
      </c>
    </row>
    <row r="346" spans="2:51" s="14" customFormat="1" ht="11.25">
      <c r="B346" s="211"/>
      <c r="C346" s="212"/>
      <c r="D346" s="194" t="s">
        <v>168</v>
      </c>
      <c r="E346" s="213" t="s">
        <v>35</v>
      </c>
      <c r="F346" s="214" t="s">
        <v>179</v>
      </c>
      <c r="G346" s="212"/>
      <c r="H346" s="215">
        <v>3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168</v>
      </c>
      <c r="AU346" s="221" t="s">
        <v>89</v>
      </c>
      <c r="AV346" s="14" t="s">
        <v>89</v>
      </c>
      <c r="AW346" s="14" t="s">
        <v>41</v>
      </c>
      <c r="AX346" s="14" t="s">
        <v>87</v>
      </c>
      <c r="AY346" s="221" t="s">
        <v>155</v>
      </c>
    </row>
    <row r="347" spans="1:65" s="2" customFormat="1" ht="24.2" customHeight="1">
      <c r="A347" s="36"/>
      <c r="B347" s="37"/>
      <c r="C347" s="181" t="s">
        <v>495</v>
      </c>
      <c r="D347" s="181" t="s">
        <v>157</v>
      </c>
      <c r="E347" s="182" t="s">
        <v>496</v>
      </c>
      <c r="F347" s="183" t="s">
        <v>497</v>
      </c>
      <c r="G347" s="184" t="s">
        <v>391</v>
      </c>
      <c r="H347" s="185">
        <v>16</v>
      </c>
      <c r="I347" s="186"/>
      <c r="J347" s="187">
        <f>ROUND(I347*H347,1)</f>
        <v>0</v>
      </c>
      <c r="K347" s="183" t="s">
        <v>35</v>
      </c>
      <c r="L347" s="41"/>
      <c r="M347" s="188" t="s">
        <v>35</v>
      </c>
      <c r="N347" s="189" t="s">
        <v>51</v>
      </c>
      <c r="O347" s="66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162</v>
      </c>
      <c r="AT347" s="192" t="s">
        <v>157</v>
      </c>
      <c r="AU347" s="192" t="s">
        <v>89</v>
      </c>
      <c r="AY347" s="18" t="s">
        <v>155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87</v>
      </c>
      <c r="BK347" s="193">
        <f>ROUND(I347*H347,1)</f>
        <v>0</v>
      </c>
      <c r="BL347" s="18" t="s">
        <v>162</v>
      </c>
      <c r="BM347" s="192" t="s">
        <v>498</v>
      </c>
    </row>
    <row r="348" spans="1:47" s="2" customFormat="1" ht="19.5">
      <c r="A348" s="36"/>
      <c r="B348" s="37"/>
      <c r="C348" s="38"/>
      <c r="D348" s="194" t="s">
        <v>164</v>
      </c>
      <c r="E348" s="38"/>
      <c r="F348" s="195" t="s">
        <v>499</v>
      </c>
      <c r="G348" s="38"/>
      <c r="H348" s="38"/>
      <c r="I348" s="196"/>
      <c r="J348" s="38"/>
      <c r="K348" s="38"/>
      <c r="L348" s="41"/>
      <c r="M348" s="197"/>
      <c r="N348" s="198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8" t="s">
        <v>164</v>
      </c>
      <c r="AU348" s="18" t="s">
        <v>89</v>
      </c>
    </row>
    <row r="349" spans="2:51" s="13" customFormat="1" ht="33.75">
      <c r="B349" s="201"/>
      <c r="C349" s="202"/>
      <c r="D349" s="194" t="s">
        <v>168</v>
      </c>
      <c r="E349" s="203" t="s">
        <v>35</v>
      </c>
      <c r="F349" s="204" t="s">
        <v>500</v>
      </c>
      <c r="G349" s="202"/>
      <c r="H349" s="203" t="s">
        <v>35</v>
      </c>
      <c r="I349" s="205"/>
      <c r="J349" s="202"/>
      <c r="K349" s="202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168</v>
      </c>
      <c r="AU349" s="210" t="s">
        <v>89</v>
      </c>
      <c r="AV349" s="13" t="s">
        <v>87</v>
      </c>
      <c r="AW349" s="13" t="s">
        <v>41</v>
      </c>
      <c r="AX349" s="13" t="s">
        <v>80</v>
      </c>
      <c r="AY349" s="210" t="s">
        <v>155</v>
      </c>
    </row>
    <row r="350" spans="2:51" s="14" customFormat="1" ht="11.25">
      <c r="B350" s="211"/>
      <c r="C350" s="212"/>
      <c r="D350" s="194" t="s">
        <v>168</v>
      </c>
      <c r="E350" s="213" t="s">
        <v>35</v>
      </c>
      <c r="F350" s="214" t="s">
        <v>501</v>
      </c>
      <c r="G350" s="212"/>
      <c r="H350" s="215">
        <v>16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168</v>
      </c>
      <c r="AU350" s="221" t="s">
        <v>89</v>
      </c>
      <c r="AV350" s="14" t="s">
        <v>89</v>
      </c>
      <c r="AW350" s="14" t="s">
        <v>41</v>
      </c>
      <c r="AX350" s="14" t="s">
        <v>87</v>
      </c>
      <c r="AY350" s="221" t="s">
        <v>155</v>
      </c>
    </row>
    <row r="351" spans="1:65" s="2" customFormat="1" ht="37.9" customHeight="1">
      <c r="A351" s="36"/>
      <c r="B351" s="37"/>
      <c r="C351" s="181" t="s">
        <v>502</v>
      </c>
      <c r="D351" s="181" t="s">
        <v>157</v>
      </c>
      <c r="E351" s="182" t="s">
        <v>503</v>
      </c>
      <c r="F351" s="183" t="s">
        <v>504</v>
      </c>
      <c r="G351" s="184" t="s">
        <v>391</v>
      </c>
      <c r="H351" s="185">
        <v>1</v>
      </c>
      <c r="I351" s="186"/>
      <c r="J351" s="187">
        <f>ROUND(I351*H351,1)</f>
        <v>0</v>
      </c>
      <c r="K351" s="183" t="s">
        <v>35</v>
      </c>
      <c r="L351" s="41"/>
      <c r="M351" s="188" t="s">
        <v>35</v>
      </c>
      <c r="N351" s="189" t="s">
        <v>51</v>
      </c>
      <c r="O351" s="66"/>
      <c r="P351" s="190">
        <f>O351*H351</f>
        <v>0</v>
      </c>
      <c r="Q351" s="190">
        <v>0.1</v>
      </c>
      <c r="R351" s="190">
        <f>Q351*H351</f>
        <v>0.1</v>
      </c>
      <c r="S351" s="190">
        <v>0</v>
      </c>
      <c r="T351" s="191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2" t="s">
        <v>162</v>
      </c>
      <c r="AT351" s="192" t="s">
        <v>157</v>
      </c>
      <c r="AU351" s="192" t="s">
        <v>89</v>
      </c>
      <c r="AY351" s="18" t="s">
        <v>155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8" t="s">
        <v>87</v>
      </c>
      <c r="BK351" s="193">
        <f>ROUND(I351*H351,1)</f>
        <v>0</v>
      </c>
      <c r="BL351" s="18" t="s">
        <v>162</v>
      </c>
      <c r="BM351" s="192" t="s">
        <v>505</v>
      </c>
    </row>
    <row r="352" spans="1:47" s="2" customFormat="1" ht="29.25">
      <c r="A352" s="36"/>
      <c r="B352" s="37"/>
      <c r="C352" s="38"/>
      <c r="D352" s="194" t="s">
        <v>164</v>
      </c>
      <c r="E352" s="38"/>
      <c r="F352" s="195" t="s">
        <v>504</v>
      </c>
      <c r="G352" s="38"/>
      <c r="H352" s="38"/>
      <c r="I352" s="196"/>
      <c r="J352" s="38"/>
      <c r="K352" s="38"/>
      <c r="L352" s="41"/>
      <c r="M352" s="197"/>
      <c r="N352" s="198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8" t="s">
        <v>164</v>
      </c>
      <c r="AU352" s="18" t="s">
        <v>89</v>
      </c>
    </row>
    <row r="353" spans="2:51" s="13" customFormat="1" ht="33.75">
      <c r="B353" s="201"/>
      <c r="C353" s="202"/>
      <c r="D353" s="194" t="s">
        <v>168</v>
      </c>
      <c r="E353" s="203" t="s">
        <v>35</v>
      </c>
      <c r="F353" s="204" t="s">
        <v>500</v>
      </c>
      <c r="G353" s="202"/>
      <c r="H353" s="203" t="s">
        <v>35</v>
      </c>
      <c r="I353" s="205"/>
      <c r="J353" s="202"/>
      <c r="K353" s="202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168</v>
      </c>
      <c r="AU353" s="210" t="s">
        <v>89</v>
      </c>
      <c r="AV353" s="13" t="s">
        <v>87</v>
      </c>
      <c r="AW353" s="13" t="s">
        <v>41</v>
      </c>
      <c r="AX353" s="13" t="s">
        <v>80</v>
      </c>
      <c r="AY353" s="210" t="s">
        <v>155</v>
      </c>
    </row>
    <row r="354" spans="2:51" s="14" customFormat="1" ht="11.25">
      <c r="B354" s="211"/>
      <c r="C354" s="212"/>
      <c r="D354" s="194" t="s">
        <v>168</v>
      </c>
      <c r="E354" s="213" t="s">
        <v>35</v>
      </c>
      <c r="F354" s="214" t="s">
        <v>87</v>
      </c>
      <c r="G354" s="212"/>
      <c r="H354" s="215">
        <v>1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168</v>
      </c>
      <c r="AU354" s="221" t="s">
        <v>89</v>
      </c>
      <c r="AV354" s="14" t="s">
        <v>89</v>
      </c>
      <c r="AW354" s="14" t="s">
        <v>41</v>
      </c>
      <c r="AX354" s="14" t="s">
        <v>87</v>
      </c>
      <c r="AY354" s="221" t="s">
        <v>155</v>
      </c>
    </row>
    <row r="355" spans="1:65" s="2" customFormat="1" ht="21.75" customHeight="1">
      <c r="A355" s="36"/>
      <c r="B355" s="37"/>
      <c r="C355" s="181" t="s">
        <v>506</v>
      </c>
      <c r="D355" s="181" t="s">
        <v>157</v>
      </c>
      <c r="E355" s="182" t="s">
        <v>507</v>
      </c>
      <c r="F355" s="183" t="s">
        <v>508</v>
      </c>
      <c r="G355" s="184" t="s">
        <v>182</v>
      </c>
      <c r="H355" s="185">
        <v>85</v>
      </c>
      <c r="I355" s="186"/>
      <c r="J355" s="187">
        <f>ROUND(I355*H355,1)</f>
        <v>0</v>
      </c>
      <c r="K355" s="183" t="s">
        <v>161</v>
      </c>
      <c r="L355" s="41"/>
      <c r="M355" s="188" t="s">
        <v>35</v>
      </c>
      <c r="N355" s="189" t="s">
        <v>51</v>
      </c>
      <c r="O355" s="66"/>
      <c r="P355" s="190">
        <f>O355*H355</f>
        <v>0</v>
      </c>
      <c r="Q355" s="190">
        <v>9E-05</v>
      </c>
      <c r="R355" s="190">
        <f>Q355*H355</f>
        <v>0.0076500000000000005</v>
      </c>
      <c r="S355" s="190">
        <v>0</v>
      </c>
      <c r="T355" s="191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2" t="s">
        <v>162</v>
      </c>
      <c r="AT355" s="192" t="s">
        <v>157</v>
      </c>
      <c r="AU355" s="192" t="s">
        <v>89</v>
      </c>
      <c r="AY355" s="18" t="s">
        <v>155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8" t="s">
        <v>87</v>
      </c>
      <c r="BK355" s="193">
        <f>ROUND(I355*H355,1)</f>
        <v>0</v>
      </c>
      <c r="BL355" s="18" t="s">
        <v>162</v>
      </c>
      <c r="BM355" s="192" t="s">
        <v>509</v>
      </c>
    </row>
    <row r="356" spans="1:47" s="2" customFormat="1" ht="11.25">
      <c r="A356" s="36"/>
      <c r="B356" s="37"/>
      <c r="C356" s="38"/>
      <c r="D356" s="194" t="s">
        <v>164</v>
      </c>
      <c r="E356" s="38"/>
      <c r="F356" s="195" t="s">
        <v>510</v>
      </c>
      <c r="G356" s="38"/>
      <c r="H356" s="38"/>
      <c r="I356" s="196"/>
      <c r="J356" s="38"/>
      <c r="K356" s="38"/>
      <c r="L356" s="41"/>
      <c r="M356" s="197"/>
      <c r="N356" s="198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8" t="s">
        <v>164</v>
      </c>
      <c r="AU356" s="18" t="s">
        <v>89</v>
      </c>
    </row>
    <row r="357" spans="1:47" s="2" customFormat="1" ht="11.25">
      <c r="A357" s="36"/>
      <c r="B357" s="37"/>
      <c r="C357" s="38"/>
      <c r="D357" s="199" t="s">
        <v>166</v>
      </c>
      <c r="E357" s="38"/>
      <c r="F357" s="200" t="s">
        <v>511</v>
      </c>
      <c r="G357" s="38"/>
      <c r="H357" s="38"/>
      <c r="I357" s="196"/>
      <c r="J357" s="38"/>
      <c r="K357" s="38"/>
      <c r="L357" s="41"/>
      <c r="M357" s="197"/>
      <c r="N357" s="198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8" t="s">
        <v>166</v>
      </c>
      <c r="AU357" s="18" t="s">
        <v>89</v>
      </c>
    </row>
    <row r="358" spans="2:63" s="12" customFormat="1" ht="22.9" customHeight="1">
      <c r="B358" s="165"/>
      <c r="C358" s="166"/>
      <c r="D358" s="167" t="s">
        <v>79</v>
      </c>
      <c r="E358" s="179" t="s">
        <v>512</v>
      </c>
      <c r="F358" s="179" t="s">
        <v>513</v>
      </c>
      <c r="G358" s="166"/>
      <c r="H358" s="166"/>
      <c r="I358" s="169"/>
      <c r="J358" s="180">
        <f>BK358</f>
        <v>0</v>
      </c>
      <c r="K358" s="166"/>
      <c r="L358" s="171"/>
      <c r="M358" s="172"/>
      <c r="N358" s="173"/>
      <c r="O358" s="173"/>
      <c r="P358" s="174">
        <f>SUM(P359:P364)</f>
        <v>0</v>
      </c>
      <c r="Q358" s="173"/>
      <c r="R358" s="174">
        <f>SUM(R359:R364)</f>
        <v>0</v>
      </c>
      <c r="S358" s="173"/>
      <c r="T358" s="175">
        <f>SUM(T359:T364)</f>
        <v>0</v>
      </c>
      <c r="AR358" s="176" t="s">
        <v>87</v>
      </c>
      <c r="AT358" s="177" t="s">
        <v>79</v>
      </c>
      <c r="AU358" s="177" t="s">
        <v>87</v>
      </c>
      <c r="AY358" s="176" t="s">
        <v>155</v>
      </c>
      <c r="BK358" s="178">
        <f>SUM(BK359:BK364)</f>
        <v>0</v>
      </c>
    </row>
    <row r="359" spans="1:65" s="2" customFormat="1" ht="24.2" customHeight="1">
      <c r="A359" s="36"/>
      <c r="B359" s="37"/>
      <c r="C359" s="181" t="s">
        <v>514</v>
      </c>
      <c r="D359" s="181" t="s">
        <v>157</v>
      </c>
      <c r="E359" s="182" t="s">
        <v>515</v>
      </c>
      <c r="F359" s="183" t="s">
        <v>516</v>
      </c>
      <c r="G359" s="184" t="s">
        <v>312</v>
      </c>
      <c r="H359" s="185">
        <v>53.808</v>
      </c>
      <c r="I359" s="186"/>
      <c r="J359" s="187">
        <f>ROUND(I359*H359,1)</f>
        <v>0</v>
      </c>
      <c r="K359" s="183" t="s">
        <v>161</v>
      </c>
      <c r="L359" s="41"/>
      <c r="M359" s="188" t="s">
        <v>35</v>
      </c>
      <c r="N359" s="189" t="s">
        <v>51</v>
      </c>
      <c r="O359" s="66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92" t="s">
        <v>162</v>
      </c>
      <c r="AT359" s="192" t="s">
        <v>157</v>
      </c>
      <c r="AU359" s="192" t="s">
        <v>89</v>
      </c>
      <c r="AY359" s="18" t="s">
        <v>155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87</v>
      </c>
      <c r="BK359" s="193">
        <f>ROUND(I359*H359,1)</f>
        <v>0</v>
      </c>
      <c r="BL359" s="18" t="s">
        <v>162</v>
      </c>
      <c r="BM359" s="192" t="s">
        <v>517</v>
      </c>
    </row>
    <row r="360" spans="1:47" s="2" customFormat="1" ht="29.25">
      <c r="A360" s="36"/>
      <c r="B360" s="37"/>
      <c r="C360" s="38"/>
      <c r="D360" s="194" t="s">
        <v>164</v>
      </c>
      <c r="E360" s="38"/>
      <c r="F360" s="195" t="s">
        <v>518</v>
      </c>
      <c r="G360" s="38"/>
      <c r="H360" s="38"/>
      <c r="I360" s="196"/>
      <c r="J360" s="38"/>
      <c r="K360" s="38"/>
      <c r="L360" s="41"/>
      <c r="M360" s="197"/>
      <c r="N360" s="198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8" t="s">
        <v>164</v>
      </c>
      <c r="AU360" s="18" t="s">
        <v>89</v>
      </c>
    </row>
    <row r="361" spans="1:47" s="2" customFormat="1" ht="11.25">
      <c r="A361" s="36"/>
      <c r="B361" s="37"/>
      <c r="C361" s="38"/>
      <c r="D361" s="199" t="s">
        <v>166</v>
      </c>
      <c r="E361" s="38"/>
      <c r="F361" s="200" t="s">
        <v>519</v>
      </c>
      <c r="G361" s="38"/>
      <c r="H361" s="38"/>
      <c r="I361" s="196"/>
      <c r="J361" s="38"/>
      <c r="K361" s="38"/>
      <c r="L361" s="41"/>
      <c r="M361" s="197"/>
      <c r="N361" s="198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8" t="s">
        <v>166</v>
      </c>
      <c r="AU361" s="18" t="s">
        <v>89</v>
      </c>
    </row>
    <row r="362" spans="1:65" s="2" customFormat="1" ht="37.9" customHeight="1">
      <c r="A362" s="36"/>
      <c r="B362" s="37"/>
      <c r="C362" s="181" t="s">
        <v>520</v>
      </c>
      <c r="D362" s="181" t="s">
        <v>157</v>
      </c>
      <c r="E362" s="182" t="s">
        <v>521</v>
      </c>
      <c r="F362" s="183" t="s">
        <v>522</v>
      </c>
      <c r="G362" s="184" t="s">
        <v>312</v>
      </c>
      <c r="H362" s="185">
        <v>53.808</v>
      </c>
      <c r="I362" s="186"/>
      <c r="J362" s="187">
        <f>ROUND(I362*H362,1)</f>
        <v>0</v>
      </c>
      <c r="K362" s="183" t="s">
        <v>161</v>
      </c>
      <c r="L362" s="41"/>
      <c r="M362" s="188" t="s">
        <v>35</v>
      </c>
      <c r="N362" s="189" t="s">
        <v>51</v>
      </c>
      <c r="O362" s="66"/>
      <c r="P362" s="190">
        <f>O362*H362</f>
        <v>0</v>
      </c>
      <c r="Q362" s="190">
        <v>0</v>
      </c>
      <c r="R362" s="190">
        <f>Q362*H362</f>
        <v>0</v>
      </c>
      <c r="S362" s="190">
        <v>0</v>
      </c>
      <c r="T362" s="191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2" t="s">
        <v>162</v>
      </c>
      <c r="AT362" s="192" t="s">
        <v>157</v>
      </c>
      <c r="AU362" s="192" t="s">
        <v>89</v>
      </c>
      <c r="AY362" s="18" t="s">
        <v>155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8" t="s">
        <v>87</v>
      </c>
      <c r="BK362" s="193">
        <f>ROUND(I362*H362,1)</f>
        <v>0</v>
      </c>
      <c r="BL362" s="18" t="s">
        <v>162</v>
      </c>
      <c r="BM362" s="192" t="s">
        <v>523</v>
      </c>
    </row>
    <row r="363" spans="1:47" s="2" customFormat="1" ht="29.25">
      <c r="A363" s="36"/>
      <c r="B363" s="37"/>
      <c r="C363" s="38"/>
      <c r="D363" s="194" t="s">
        <v>164</v>
      </c>
      <c r="E363" s="38"/>
      <c r="F363" s="195" t="s">
        <v>524</v>
      </c>
      <c r="G363" s="38"/>
      <c r="H363" s="38"/>
      <c r="I363" s="196"/>
      <c r="J363" s="38"/>
      <c r="K363" s="38"/>
      <c r="L363" s="41"/>
      <c r="M363" s="197"/>
      <c r="N363" s="198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8" t="s">
        <v>164</v>
      </c>
      <c r="AU363" s="18" t="s">
        <v>89</v>
      </c>
    </row>
    <row r="364" spans="1:47" s="2" customFormat="1" ht="11.25">
      <c r="A364" s="36"/>
      <c r="B364" s="37"/>
      <c r="C364" s="38"/>
      <c r="D364" s="199" t="s">
        <v>166</v>
      </c>
      <c r="E364" s="38"/>
      <c r="F364" s="200" t="s">
        <v>525</v>
      </c>
      <c r="G364" s="38"/>
      <c r="H364" s="38"/>
      <c r="I364" s="196"/>
      <c r="J364" s="38"/>
      <c r="K364" s="38"/>
      <c r="L364" s="41"/>
      <c r="M364" s="254"/>
      <c r="N364" s="255"/>
      <c r="O364" s="256"/>
      <c r="P364" s="256"/>
      <c r="Q364" s="256"/>
      <c r="R364" s="256"/>
      <c r="S364" s="256"/>
      <c r="T364" s="25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8" t="s">
        <v>166</v>
      </c>
      <c r="AU364" s="18" t="s">
        <v>89</v>
      </c>
    </row>
    <row r="365" spans="1:31" s="2" customFormat="1" ht="6.95" customHeight="1">
      <c r="A365" s="36"/>
      <c r="B365" s="49"/>
      <c r="C365" s="50"/>
      <c r="D365" s="50"/>
      <c r="E365" s="50"/>
      <c r="F365" s="50"/>
      <c r="G365" s="50"/>
      <c r="H365" s="50"/>
      <c r="I365" s="50"/>
      <c r="J365" s="50"/>
      <c r="K365" s="50"/>
      <c r="L365" s="41"/>
      <c r="M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</row>
  </sheetData>
  <sheetProtection algorithmName="SHA-512" hashValue="P1zuwworYmRi229wjCwgyx3FkXxkF+OkQ9RdEscQZatj9UyXofuzVK8EDm36T7N3SfaLKMm+lFjEQF8vXPa+Fw==" saltValue="YxMELOligvdQxlaYVOBpZm+A3RdmpP/miJRZhwnE4u0KcdzZXvyVgkbYD+BfBL0lgZcLCrwG9xvWplX6HqJ6Jg==" spinCount="100000" sheet="1" objects="1" scenarios="1" formatColumns="0" formatRows="0" autoFilter="0"/>
  <autoFilter ref="C90:K36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1_02/115101201"/>
    <hyperlink ref="F102" r:id="rId2" display="https://podminky.urs.cz/item/CS_URS_2021_02/115101301"/>
    <hyperlink ref="F108" r:id="rId3" display="https://podminky.urs.cz/item/CS_URS_2021_02/119001402"/>
    <hyperlink ref="F113" r:id="rId4" display="https://podminky.urs.cz/item/CS_URS_2021_02/119001405"/>
    <hyperlink ref="F118" r:id="rId5" display="https://podminky.urs.cz/item/CS_URS_2021_02/119001421"/>
    <hyperlink ref="F123" r:id="rId6" display="https://podminky.urs.cz/item/CS_URS_2021_02/119003223"/>
    <hyperlink ref="F128" r:id="rId7" display="https://podminky.urs.cz/item/CS_URS_2021_02/119003224"/>
    <hyperlink ref="F133" r:id="rId8" display="https://podminky.urs.cz/item/CS_URS_2021_02/119004111"/>
    <hyperlink ref="F138" r:id="rId9" display="https://podminky.urs.cz/item/CS_URS_2021_02/119004112"/>
    <hyperlink ref="F143" r:id="rId10" display="https://podminky.urs.cz/item/CS_URS_2021_02/132254203"/>
    <hyperlink ref="F166" r:id="rId11" display="https://podminky.urs.cz/item/CS_URS_2021_02/132354203"/>
    <hyperlink ref="F172" r:id="rId12" display="https://podminky.urs.cz/item/CS_URS_2021_02/132454202"/>
    <hyperlink ref="F178" r:id="rId13" display="https://podminky.urs.cz/item/CS_URS_2021_02/139001101"/>
    <hyperlink ref="F186" r:id="rId14" display="https://podminky.urs.cz/item/CS_URS_2021_02/151101101"/>
    <hyperlink ref="F193" r:id="rId15" display="https://podminky.urs.cz/item/CS_URS_2021_02/151101111"/>
    <hyperlink ref="F213" r:id="rId16" display="https://podminky.urs.cz/item/CS_URS_2021_02/167151101"/>
    <hyperlink ref="F218" r:id="rId17" display="https://podminky.urs.cz/item/CS_URS_2021_02/171201231"/>
    <hyperlink ref="F224" r:id="rId18" display="https://podminky.urs.cz/item/CS_URS_2021_02/171251201"/>
    <hyperlink ref="F229" r:id="rId19" display="https://podminky.urs.cz/item/CS_URS_2021_02/174151101"/>
    <hyperlink ref="F234" r:id="rId20" display="https://podminky.urs.cz/item/CS_URS_2021_02/58344197"/>
    <hyperlink ref="F238" r:id="rId21" display="https://podminky.urs.cz/item/CS_URS_2021_02/175151101"/>
    <hyperlink ref="F243" r:id="rId22" display="https://podminky.urs.cz/item/CS_URS_2021_02/58337344"/>
    <hyperlink ref="F247" r:id="rId23" display="https://podminky.urs.cz/item/CS_URS_2021_02/181951114"/>
    <hyperlink ref="F253" r:id="rId24" display="https://podminky.urs.cz/item/CS_URS_2021_02/359901111"/>
    <hyperlink ref="F256" r:id="rId25" display="https://podminky.urs.cz/item/CS_URS_2021_02/359901211"/>
    <hyperlink ref="F261" r:id="rId26" display="https://podminky.urs.cz/item/CS_URS_2021_02/359901212"/>
    <hyperlink ref="F265" r:id="rId27" display="https://podminky.urs.cz/item/CS_URS_2021_02/451573111"/>
    <hyperlink ref="F272" r:id="rId28" display="https://podminky.urs.cz/item/CS_URS_2021_02/452112112"/>
    <hyperlink ref="F275" r:id="rId29" display="https://podminky.urs.cz/item/CS_URS_2021_02/59224185"/>
    <hyperlink ref="F280" r:id="rId30" display="https://podminky.urs.cz/item/CS_URS_2021_02/59224187"/>
    <hyperlink ref="F285" r:id="rId31" display="https://podminky.urs.cz/item/CS_URS_2021_02/452311131"/>
    <hyperlink ref="F291" r:id="rId32" display="https://podminky.urs.cz/item/CS_URS_2021_02/871390420"/>
    <hyperlink ref="F294" r:id="rId33" display="https://podminky.urs.cz/item/CS_URS_2021_02/28614141"/>
    <hyperlink ref="F300" r:id="rId34" display="https://podminky.urs.cz/item/CS_URS_2021_02/877390420"/>
    <hyperlink ref="F303" r:id="rId35" display="https://podminky.urs.cz/item/CS_URS_2021_02/28617363"/>
    <hyperlink ref="F309" r:id="rId36" display="https://podminky.urs.cz/item/CS_URS_2021_02/892392121"/>
    <hyperlink ref="F314" r:id="rId37" display="https://podminky.urs.cz/item/CS_URS_2021_02/894411311"/>
    <hyperlink ref="F317" r:id="rId38" display="https://podminky.urs.cz/item/CS_URS_2021_02/59224160"/>
    <hyperlink ref="F322" r:id="rId39" display="https://podminky.urs.cz/item/CS_URS_2021_02/894412411"/>
    <hyperlink ref="F325" r:id="rId40" display="https://podminky.urs.cz/item/CS_URS_2021_02/59224168"/>
    <hyperlink ref="F330" r:id="rId41" display="https://podminky.urs.cz/item/CS_URS_2021_02/894414111"/>
    <hyperlink ref="F333" r:id="rId42" display="https://podminky.urs.cz/item/CS_URS_2021_02/59224338"/>
    <hyperlink ref="F338" r:id="rId43" display="https://podminky.urs.cz/item/CS_URS_2021_02/898161214"/>
    <hyperlink ref="F341" r:id="rId44" display="https://podminky.urs.cz/item/CS_URS_2021_02/899104112"/>
    <hyperlink ref="F344" r:id="rId45" display="https://podminky.urs.cz/item/CS_URS_2021_02/28661935"/>
    <hyperlink ref="F357" r:id="rId46" display="https://podminky.urs.cz/item/CS_URS_2021_02/899722113"/>
    <hyperlink ref="F361" r:id="rId47" display="https://podminky.urs.cz/item/CS_URS_2021_02/998276101"/>
    <hyperlink ref="F364" r:id="rId48" display="https://podminky.urs.cz/item/CS_URS_2021_02/99827612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97</v>
      </c>
      <c r="AZ2" s="110" t="s">
        <v>118</v>
      </c>
      <c r="BA2" s="110" t="s">
        <v>35</v>
      </c>
      <c r="BB2" s="110" t="s">
        <v>35</v>
      </c>
      <c r="BC2" s="110" t="s">
        <v>526</v>
      </c>
      <c r="BD2" s="110" t="s">
        <v>89</v>
      </c>
    </row>
    <row r="3" spans="2:5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  <c r="AZ3" s="110" t="s">
        <v>120</v>
      </c>
      <c r="BA3" s="110" t="s">
        <v>35</v>
      </c>
      <c r="BB3" s="110" t="s">
        <v>35</v>
      </c>
      <c r="BC3" s="110" t="s">
        <v>527</v>
      </c>
      <c r="BD3" s="110" t="s">
        <v>89</v>
      </c>
    </row>
    <row r="4" spans="2:5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  <c r="AZ4" s="110" t="s">
        <v>122</v>
      </c>
      <c r="BA4" s="110" t="s">
        <v>35</v>
      </c>
      <c r="BB4" s="110" t="s">
        <v>35</v>
      </c>
      <c r="BC4" s="110" t="s">
        <v>528</v>
      </c>
      <c r="BD4" s="110" t="s">
        <v>89</v>
      </c>
    </row>
    <row r="5" spans="2:56" s="1" customFormat="1" ht="6.95" customHeight="1" hidden="1">
      <c r="B5" s="21"/>
      <c r="L5" s="21"/>
      <c r="AZ5" s="110" t="s">
        <v>124</v>
      </c>
      <c r="BA5" s="110" t="s">
        <v>35</v>
      </c>
      <c r="BB5" s="110" t="s">
        <v>35</v>
      </c>
      <c r="BC5" s="110" t="s">
        <v>529</v>
      </c>
      <c r="BD5" s="110" t="s">
        <v>89</v>
      </c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2:12" s="1" customFormat="1" ht="12" customHeight="1" hidden="1">
      <c r="B8" s="21"/>
      <c r="D8" s="115" t="s">
        <v>126</v>
      </c>
      <c r="L8" s="21"/>
    </row>
    <row r="9" spans="1:31" s="2" customFormat="1" ht="16.5" customHeight="1" hidden="1">
      <c r="A9" s="36"/>
      <c r="B9" s="41"/>
      <c r="C9" s="36"/>
      <c r="D9" s="36"/>
      <c r="E9" s="319" t="s">
        <v>127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 hidden="1">
      <c r="A10" s="36"/>
      <c r="B10" s="41"/>
      <c r="C10" s="36"/>
      <c r="D10" s="115" t="s">
        <v>128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 hidden="1">
      <c r="A11" s="36"/>
      <c r="B11" s="41"/>
      <c r="C11" s="36"/>
      <c r="D11" s="36"/>
      <c r="E11" s="322" t="s">
        <v>530</v>
      </c>
      <c r="F11" s="321"/>
      <c r="G11" s="321"/>
      <c r="H11" s="321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 hidden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 hidden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35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15. 11. 2021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 hidden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 hidden="1">
      <c r="A16" s="36"/>
      <c r="B16" s="41"/>
      <c r="C16" s="36"/>
      <c r="D16" s="115" t="s">
        <v>30</v>
      </c>
      <c r="E16" s="36"/>
      <c r="F16" s="36"/>
      <c r="G16" s="36"/>
      <c r="H16" s="36"/>
      <c r="I16" s="115" t="s">
        <v>31</v>
      </c>
      <c r="J16" s="105" t="s">
        <v>32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hidden="1">
      <c r="A17" s="36"/>
      <c r="B17" s="41"/>
      <c r="C17" s="36"/>
      <c r="D17" s="36"/>
      <c r="E17" s="105" t="s">
        <v>33</v>
      </c>
      <c r="F17" s="36"/>
      <c r="G17" s="36"/>
      <c r="H17" s="36"/>
      <c r="I17" s="115" t="s">
        <v>34</v>
      </c>
      <c r="J17" s="105" t="s">
        <v>35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hidden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hidden="1">
      <c r="A19" s="36"/>
      <c r="B19" s="41"/>
      <c r="C19" s="36"/>
      <c r="D19" s="115" t="s">
        <v>36</v>
      </c>
      <c r="E19" s="36"/>
      <c r="F19" s="36"/>
      <c r="G19" s="36"/>
      <c r="H19" s="36"/>
      <c r="I19" s="115" t="s">
        <v>31</v>
      </c>
      <c r="J19" s="31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hidden="1">
      <c r="A20" s="36"/>
      <c r="B20" s="41"/>
      <c r="C20" s="36"/>
      <c r="D20" s="36"/>
      <c r="E20" s="323" t="str">
        <f>'Rekapitulace stavby'!E14</f>
        <v>Vyplň údaj</v>
      </c>
      <c r="F20" s="324"/>
      <c r="G20" s="324"/>
      <c r="H20" s="324"/>
      <c r="I20" s="115" t="s">
        <v>34</v>
      </c>
      <c r="J20" s="31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hidden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hidden="1">
      <c r="A22" s="36"/>
      <c r="B22" s="41"/>
      <c r="C22" s="36"/>
      <c r="D22" s="115" t="s">
        <v>38</v>
      </c>
      <c r="E22" s="36"/>
      <c r="F22" s="36"/>
      <c r="G22" s="36"/>
      <c r="H22" s="36"/>
      <c r="I22" s="115" t="s">
        <v>31</v>
      </c>
      <c r="J22" s="105" t="s">
        <v>39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hidden="1">
      <c r="A23" s="36"/>
      <c r="B23" s="41"/>
      <c r="C23" s="36"/>
      <c r="D23" s="36"/>
      <c r="E23" s="105" t="s">
        <v>40</v>
      </c>
      <c r="F23" s="36"/>
      <c r="G23" s="36"/>
      <c r="H23" s="36"/>
      <c r="I23" s="115" t="s">
        <v>34</v>
      </c>
      <c r="J23" s="105" t="s">
        <v>35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hidden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hidden="1">
      <c r="A25" s="36"/>
      <c r="B25" s="41"/>
      <c r="C25" s="36"/>
      <c r="D25" s="115" t="s">
        <v>42</v>
      </c>
      <c r="E25" s="36"/>
      <c r="F25" s="36"/>
      <c r="G25" s="36"/>
      <c r="H25" s="36"/>
      <c r="I25" s="115" t="s">
        <v>31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hidden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34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hidden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hidden="1">
      <c r="A28" s="36"/>
      <c r="B28" s="41"/>
      <c r="C28" s="36"/>
      <c r="D28" s="115" t="s">
        <v>44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hidden="1">
      <c r="A29" s="118"/>
      <c r="B29" s="119"/>
      <c r="C29" s="118"/>
      <c r="D29" s="118"/>
      <c r="E29" s="325" t="s">
        <v>45</v>
      </c>
      <c r="F29" s="325"/>
      <c r="G29" s="325"/>
      <c r="H29" s="325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 hidden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hidden="1">
      <c r="A32" s="36"/>
      <c r="B32" s="41"/>
      <c r="C32" s="36"/>
      <c r="D32" s="122" t="s">
        <v>46</v>
      </c>
      <c r="E32" s="36"/>
      <c r="F32" s="36"/>
      <c r="G32" s="36"/>
      <c r="H32" s="36"/>
      <c r="I32" s="36"/>
      <c r="J32" s="123">
        <f>ROUND(J91,1)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36"/>
      <c r="F34" s="124" t="s">
        <v>48</v>
      </c>
      <c r="G34" s="36"/>
      <c r="H34" s="36"/>
      <c r="I34" s="124" t="s">
        <v>47</v>
      </c>
      <c r="J34" s="124" t="s">
        <v>49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50</v>
      </c>
      <c r="E35" s="115" t="s">
        <v>51</v>
      </c>
      <c r="F35" s="126">
        <f>ROUND((SUM(BE91:BE314)),1)</f>
        <v>0</v>
      </c>
      <c r="G35" s="36"/>
      <c r="H35" s="36"/>
      <c r="I35" s="127">
        <v>0.21</v>
      </c>
      <c r="J35" s="126">
        <f>ROUND(((SUM(BE91:BE314))*I35),1)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52</v>
      </c>
      <c r="F36" s="126">
        <f>ROUND((SUM(BF91:BF314)),1)</f>
        <v>0</v>
      </c>
      <c r="G36" s="36"/>
      <c r="H36" s="36"/>
      <c r="I36" s="127">
        <v>0.15</v>
      </c>
      <c r="J36" s="126">
        <f>ROUND(((SUM(BF91:BF314))*I36),1)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53</v>
      </c>
      <c r="F37" s="126">
        <f>ROUND((SUM(BG91:BG314)),1)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54</v>
      </c>
      <c r="F38" s="126">
        <f>ROUND((SUM(BH91:BH314)),1)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55</v>
      </c>
      <c r="F39" s="126">
        <f>ROUND((SUM(BI91:BI314)),1)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hidden="1">
      <c r="A41" s="36"/>
      <c r="B41" s="41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hidden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ht="11.25" hidden="1"/>
    <row r="44" ht="11.25" hidden="1"/>
    <row r="45" ht="11.25" hidden="1"/>
    <row r="46" spans="1:31" s="2" customFormat="1" ht="6.95" customHeight="1" hidden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 hidden="1">
      <c r="A47" s="36"/>
      <c r="B47" s="37"/>
      <c r="C47" s="24" t="s">
        <v>130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 hidden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326" t="str">
        <f>E7</f>
        <v>Rekonstrukce kanalizační stoky CHVc, ul. Zličská, Kolín</v>
      </c>
      <c r="F50" s="327"/>
      <c r="G50" s="327"/>
      <c r="H50" s="327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 hidden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 hidden="1">
      <c r="A52" s="36"/>
      <c r="B52" s="37"/>
      <c r="C52" s="38"/>
      <c r="D52" s="38"/>
      <c r="E52" s="326" t="s">
        <v>127</v>
      </c>
      <c r="F52" s="328"/>
      <c r="G52" s="328"/>
      <c r="H52" s="328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 hidden="1">
      <c r="A53" s="36"/>
      <c r="B53" s="37"/>
      <c r="C53" s="30" t="s">
        <v>128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 hidden="1">
      <c r="A54" s="36"/>
      <c r="B54" s="37"/>
      <c r="C54" s="38"/>
      <c r="D54" s="38"/>
      <c r="E54" s="275" t="str">
        <f>E11</f>
        <v>SO 01.2 - Rekonstrukce kanalizačních přípojek</v>
      </c>
      <c r="F54" s="328"/>
      <c r="G54" s="328"/>
      <c r="H54" s="328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 hidden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 hidden="1">
      <c r="A56" s="36"/>
      <c r="B56" s="37"/>
      <c r="C56" s="30" t="s">
        <v>22</v>
      </c>
      <c r="D56" s="38"/>
      <c r="E56" s="38"/>
      <c r="F56" s="28" t="str">
        <f>F14</f>
        <v>Kolín</v>
      </c>
      <c r="G56" s="38"/>
      <c r="H56" s="38"/>
      <c r="I56" s="30" t="s">
        <v>24</v>
      </c>
      <c r="J56" s="61" t="str">
        <f>IF(J14="","",J14)</f>
        <v>15. 11. 2021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 hidden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 hidden="1">
      <c r="A58" s="36"/>
      <c r="B58" s="37"/>
      <c r="C58" s="30" t="s">
        <v>30</v>
      </c>
      <c r="D58" s="38"/>
      <c r="E58" s="38"/>
      <c r="F58" s="28" t="str">
        <f>E17</f>
        <v>Město Kolín</v>
      </c>
      <c r="G58" s="38"/>
      <c r="H58" s="38"/>
      <c r="I58" s="30" t="s">
        <v>38</v>
      </c>
      <c r="J58" s="34" t="str">
        <f>E23</f>
        <v>LK PROJEKT s.r.o.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 hidden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 hidden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 hidden="1">
      <c r="A61" s="36"/>
      <c r="B61" s="37"/>
      <c r="C61" s="139" t="s">
        <v>131</v>
      </c>
      <c r="D61" s="140"/>
      <c r="E61" s="140"/>
      <c r="F61" s="140"/>
      <c r="G61" s="140"/>
      <c r="H61" s="140"/>
      <c r="I61" s="140"/>
      <c r="J61" s="141" t="s">
        <v>132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 hidden="1">
      <c r="A63" s="36"/>
      <c r="B63" s="37"/>
      <c r="C63" s="142" t="s">
        <v>78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133</v>
      </c>
    </row>
    <row r="64" spans="2:12" s="9" customFormat="1" ht="24.95" customHeight="1" hidden="1">
      <c r="B64" s="143"/>
      <c r="C64" s="144"/>
      <c r="D64" s="145" t="s">
        <v>134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 hidden="1">
      <c r="B65" s="149"/>
      <c r="C65" s="99"/>
      <c r="D65" s="150" t="s">
        <v>135</v>
      </c>
      <c r="E65" s="151"/>
      <c r="F65" s="151"/>
      <c r="G65" s="151"/>
      <c r="H65" s="151"/>
      <c r="I65" s="151"/>
      <c r="J65" s="152">
        <f>J93</f>
        <v>0</v>
      </c>
      <c r="K65" s="99"/>
      <c r="L65" s="153"/>
    </row>
    <row r="66" spans="2:12" s="10" customFormat="1" ht="19.9" customHeight="1" hidden="1">
      <c r="B66" s="149"/>
      <c r="C66" s="99"/>
      <c r="D66" s="150" t="s">
        <v>136</v>
      </c>
      <c r="E66" s="151"/>
      <c r="F66" s="151"/>
      <c r="G66" s="151"/>
      <c r="H66" s="151"/>
      <c r="I66" s="151"/>
      <c r="J66" s="152">
        <f>J248</f>
        <v>0</v>
      </c>
      <c r="K66" s="99"/>
      <c r="L66" s="153"/>
    </row>
    <row r="67" spans="2:12" s="10" customFormat="1" ht="19.9" customHeight="1" hidden="1">
      <c r="B67" s="149"/>
      <c r="C67" s="99"/>
      <c r="D67" s="150" t="s">
        <v>137</v>
      </c>
      <c r="E67" s="151"/>
      <c r="F67" s="151"/>
      <c r="G67" s="151"/>
      <c r="H67" s="151"/>
      <c r="I67" s="151"/>
      <c r="J67" s="152">
        <f>J254</f>
        <v>0</v>
      </c>
      <c r="K67" s="99"/>
      <c r="L67" s="153"/>
    </row>
    <row r="68" spans="2:12" s="10" customFormat="1" ht="19.9" customHeight="1" hidden="1">
      <c r="B68" s="149"/>
      <c r="C68" s="99"/>
      <c r="D68" s="150" t="s">
        <v>138</v>
      </c>
      <c r="E68" s="151"/>
      <c r="F68" s="151"/>
      <c r="G68" s="151"/>
      <c r="H68" s="151"/>
      <c r="I68" s="151"/>
      <c r="J68" s="152">
        <f>J262</f>
        <v>0</v>
      </c>
      <c r="K68" s="99"/>
      <c r="L68" s="153"/>
    </row>
    <row r="69" spans="2:12" s="10" customFormat="1" ht="19.9" customHeight="1" hidden="1">
      <c r="B69" s="149"/>
      <c r="C69" s="99"/>
      <c r="D69" s="150" t="s">
        <v>139</v>
      </c>
      <c r="E69" s="151"/>
      <c r="F69" s="151"/>
      <c r="G69" s="151"/>
      <c r="H69" s="151"/>
      <c r="I69" s="151"/>
      <c r="J69" s="152">
        <f>J308</f>
        <v>0</v>
      </c>
      <c r="K69" s="99"/>
      <c r="L69" s="153"/>
    </row>
    <row r="70" spans="1:31" s="2" customFormat="1" ht="21.75" customHeight="1" hidden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 hidden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ht="11.25" hidden="1"/>
    <row r="73" ht="11.25" hidden="1"/>
    <row r="74" ht="11.25" hidden="1"/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140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26" t="str">
        <f>E7</f>
        <v>Rekonstrukce kanalizační stoky CHVc, ul. Zličská, Kolín</v>
      </c>
      <c r="F79" s="327"/>
      <c r="G79" s="327"/>
      <c r="H79" s="327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126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26" t="s">
        <v>127</v>
      </c>
      <c r="F81" s="328"/>
      <c r="G81" s="328"/>
      <c r="H81" s="32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128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275" t="str">
        <f>E11</f>
        <v>SO 01.2 - Rekonstrukce kanalizačních přípojek</v>
      </c>
      <c r="F83" s="328"/>
      <c r="G83" s="328"/>
      <c r="H83" s="32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22</v>
      </c>
      <c r="D85" s="38"/>
      <c r="E85" s="38"/>
      <c r="F85" s="28" t="str">
        <f>F14</f>
        <v>Kolín</v>
      </c>
      <c r="G85" s="38"/>
      <c r="H85" s="38"/>
      <c r="I85" s="30" t="s">
        <v>24</v>
      </c>
      <c r="J85" s="61" t="str">
        <f>IF(J14="","",J14)</f>
        <v>15. 11. 2021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30</v>
      </c>
      <c r="D87" s="38"/>
      <c r="E87" s="38"/>
      <c r="F87" s="28" t="str">
        <f>E17</f>
        <v>Město Kolín</v>
      </c>
      <c r="G87" s="38"/>
      <c r="H87" s="38"/>
      <c r="I87" s="30" t="s">
        <v>38</v>
      </c>
      <c r="J87" s="34" t="str">
        <f>E23</f>
        <v>LK PROJEKT s.r.o.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36</v>
      </c>
      <c r="D88" s="38"/>
      <c r="E88" s="38"/>
      <c r="F88" s="28" t="str">
        <f>IF(E20="","",E20)</f>
        <v>Vyplň údaj</v>
      </c>
      <c r="G88" s="38"/>
      <c r="H88" s="38"/>
      <c r="I88" s="30" t="s">
        <v>42</v>
      </c>
      <c r="J88" s="34" t="str">
        <f>E26</f>
        <v xml:space="preserve"> 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4"/>
      <c r="B90" s="155"/>
      <c r="C90" s="156" t="s">
        <v>141</v>
      </c>
      <c r="D90" s="157" t="s">
        <v>65</v>
      </c>
      <c r="E90" s="157" t="s">
        <v>61</v>
      </c>
      <c r="F90" s="157" t="s">
        <v>62</v>
      </c>
      <c r="G90" s="157" t="s">
        <v>142</v>
      </c>
      <c r="H90" s="157" t="s">
        <v>143</v>
      </c>
      <c r="I90" s="157" t="s">
        <v>144</v>
      </c>
      <c r="J90" s="157" t="s">
        <v>132</v>
      </c>
      <c r="K90" s="158" t="s">
        <v>145</v>
      </c>
      <c r="L90" s="159"/>
      <c r="M90" s="70" t="s">
        <v>35</v>
      </c>
      <c r="N90" s="71" t="s">
        <v>50</v>
      </c>
      <c r="O90" s="71" t="s">
        <v>146</v>
      </c>
      <c r="P90" s="71" t="s">
        <v>147</v>
      </c>
      <c r="Q90" s="71" t="s">
        <v>148</v>
      </c>
      <c r="R90" s="71" t="s">
        <v>149</v>
      </c>
      <c r="S90" s="71" t="s">
        <v>150</v>
      </c>
      <c r="T90" s="72" t="s">
        <v>151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6"/>
      <c r="B91" s="37"/>
      <c r="C91" s="77" t="s">
        <v>152</v>
      </c>
      <c r="D91" s="38"/>
      <c r="E91" s="38"/>
      <c r="F91" s="38"/>
      <c r="G91" s="38"/>
      <c r="H91" s="38"/>
      <c r="I91" s="38"/>
      <c r="J91" s="160">
        <f>BK91</f>
        <v>0</v>
      </c>
      <c r="K91" s="38"/>
      <c r="L91" s="41"/>
      <c r="M91" s="73"/>
      <c r="N91" s="161"/>
      <c r="O91" s="74"/>
      <c r="P91" s="162">
        <f>P92</f>
        <v>0</v>
      </c>
      <c r="Q91" s="74"/>
      <c r="R91" s="162">
        <f>R92</f>
        <v>2.3663574999999994</v>
      </c>
      <c r="S91" s="74"/>
      <c r="T91" s="163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79</v>
      </c>
      <c r="AU91" s="18" t="s">
        <v>133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79</v>
      </c>
      <c r="E92" s="168" t="s">
        <v>153</v>
      </c>
      <c r="F92" s="168" t="s">
        <v>154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P93+P248+P254+P262+P308</f>
        <v>0</v>
      </c>
      <c r="Q92" s="173"/>
      <c r="R92" s="174">
        <f>R93+R248+R254+R262+R308</f>
        <v>2.3663574999999994</v>
      </c>
      <c r="S92" s="173"/>
      <c r="T92" s="175">
        <f>T93+T248+T254+T262+T308</f>
        <v>0</v>
      </c>
      <c r="AR92" s="176" t="s">
        <v>87</v>
      </c>
      <c r="AT92" s="177" t="s">
        <v>79</v>
      </c>
      <c r="AU92" s="177" t="s">
        <v>80</v>
      </c>
      <c r="AY92" s="176" t="s">
        <v>155</v>
      </c>
      <c r="BK92" s="178">
        <f>BK93+BK248+BK254+BK262+BK308</f>
        <v>0</v>
      </c>
    </row>
    <row r="93" spans="2:63" s="12" customFormat="1" ht="22.9" customHeight="1">
      <c r="B93" s="165"/>
      <c r="C93" s="166"/>
      <c r="D93" s="167" t="s">
        <v>79</v>
      </c>
      <c r="E93" s="179" t="s">
        <v>87</v>
      </c>
      <c r="F93" s="179" t="s">
        <v>156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SUM(P94:P247)</f>
        <v>0</v>
      </c>
      <c r="Q93" s="173"/>
      <c r="R93" s="174">
        <f>SUM(R94:R247)</f>
        <v>1.0054269999999998</v>
      </c>
      <c r="S93" s="173"/>
      <c r="T93" s="175">
        <f>SUM(T94:T247)</f>
        <v>0</v>
      </c>
      <c r="AR93" s="176" t="s">
        <v>87</v>
      </c>
      <c r="AT93" s="177" t="s">
        <v>79</v>
      </c>
      <c r="AU93" s="177" t="s">
        <v>87</v>
      </c>
      <c r="AY93" s="176" t="s">
        <v>155</v>
      </c>
      <c r="BK93" s="178">
        <f>SUM(BK94:BK247)</f>
        <v>0</v>
      </c>
    </row>
    <row r="94" spans="1:65" s="2" customFormat="1" ht="24.2" customHeight="1">
      <c r="A94" s="36"/>
      <c r="B94" s="37"/>
      <c r="C94" s="181" t="s">
        <v>87</v>
      </c>
      <c r="D94" s="181" t="s">
        <v>157</v>
      </c>
      <c r="E94" s="182" t="s">
        <v>158</v>
      </c>
      <c r="F94" s="183" t="s">
        <v>159</v>
      </c>
      <c r="G94" s="184" t="s">
        <v>160</v>
      </c>
      <c r="H94" s="185">
        <v>120</v>
      </c>
      <c r="I94" s="186"/>
      <c r="J94" s="187">
        <f>ROUND(I94*H94,1)</f>
        <v>0</v>
      </c>
      <c r="K94" s="183" t="s">
        <v>161</v>
      </c>
      <c r="L94" s="41"/>
      <c r="M94" s="188" t="s">
        <v>35</v>
      </c>
      <c r="N94" s="189" t="s">
        <v>51</v>
      </c>
      <c r="O94" s="66"/>
      <c r="P94" s="190">
        <f>O94*H94</f>
        <v>0</v>
      </c>
      <c r="Q94" s="190">
        <v>3E-05</v>
      </c>
      <c r="R94" s="190">
        <f>Q94*H94</f>
        <v>0.0036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162</v>
      </c>
      <c r="AT94" s="192" t="s">
        <v>157</v>
      </c>
      <c r="AU94" s="192" t="s">
        <v>89</v>
      </c>
      <c r="AY94" s="18" t="s">
        <v>155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8" t="s">
        <v>87</v>
      </c>
      <c r="BK94" s="193">
        <f>ROUND(I94*H94,1)</f>
        <v>0</v>
      </c>
      <c r="BL94" s="18" t="s">
        <v>162</v>
      </c>
      <c r="BM94" s="192" t="s">
        <v>163</v>
      </c>
    </row>
    <row r="95" spans="1:47" s="2" customFormat="1" ht="19.5">
      <c r="A95" s="36"/>
      <c r="B95" s="37"/>
      <c r="C95" s="38"/>
      <c r="D95" s="194" t="s">
        <v>164</v>
      </c>
      <c r="E95" s="38"/>
      <c r="F95" s="195" t="s">
        <v>165</v>
      </c>
      <c r="G95" s="38"/>
      <c r="H95" s="38"/>
      <c r="I95" s="196"/>
      <c r="J95" s="38"/>
      <c r="K95" s="38"/>
      <c r="L95" s="41"/>
      <c r="M95" s="197"/>
      <c r="N95" s="198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164</v>
      </c>
      <c r="AU95" s="18" t="s">
        <v>89</v>
      </c>
    </row>
    <row r="96" spans="1:47" s="2" customFormat="1" ht="11.25">
      <c r="A96" s="36"/>
      <c r="B96" s="37"/>
      <c r="C96" s="38"/>
      <c r="D96" s="199" t="s">
        <v>166</v>
      </c>
      <c r="E96" s="38"/>
      <c r="F96" s="200" t="s">
        <v>167</v>
      </c>
      <c r="G96" s="38"/>
      <c r="H96" s="38"/>
      <c r="I96" s="196"/>
      <c r="J96" s="38"/>
      <c r="K96" s="38"/>
      <c r="L96" s="41"/>
      <c r="M96" s="197"/>
      <c r="N96" s="198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166</v>
      </c>
      <c r="AU96" s="18" t="s">
        <v>89</v>
      </c>
    </row>
    <row r="97" spans="2:51" s="13" customFormat="1" ht="33.75">
      <c r="B97" s="201"/>
      <c r="C97" s="202"/>
      <c r="D97" s="194" t="s">
        <v>168</v>
      </c>
      <c r="E97" s="203" t="s">
        <v>35</v>
      </c>
      <c r="F97" s="204" t="s">
        <v>531</v>
      </c>
      <c r="G97" s="202"/>
      <c r="H97" s="203" t="s">
        <v>35</v>
      </c>
      <c r="I97" s="205"/>
      <c r="J97" s="202"/>
      <c r="K97" s="202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168</v>
      </c>
      <c r="AU97" s="210" t="s">
        <v>89</v>
      </c>
      <c r="AV97" s="13" t="s">
        <v>87</v>
      </c>
      <c r="AW97" s="13" t="s">
        <v>41</v>
      </c>
      <c r="AX97" s="13" t="s">
        <v>80</v>
      </c>
      <c r="AY97" s="210" t="s">
        <v>155</v>
      </c>
    </row>
    <row r="98" spans="2:51" s="13" customFormat="1" ht="11.25">
      <c r="B98" s="201"/>
      <c r="C98" s="202"/>
      <c r="D98" s="194" t="s">
        <v>168</v>
      </c>
      <c r="E98" s="203" t="s">
        <v>35</v>
      </c>
      <c r="F98" s="204" t="s">
        <v>532</v>
      </c>
      <c r="G98" s="202"/>
      <c r="H98" s="203" t="s">
        <v>35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168</v>
      </c>
      <c r="AU98" s="210" t="s">
        <v>89</v>
      </c>
      <c r="AV98" s="13" t="s">
        <v>87</v>
      </c>
      <c r="AW98" s="13" t="s">
        <v>41</v>
      </c>
      <c r="AX98" s="13" t="s">
        <v>80</v>
      </c>
      <c r="AY98" s="210" t="s">
        <v>155</v>
      </c>
    </row>
    <row r="99" spans="2:51" s="14" customFormat="1" ht="11.25">
      <c r="B99" s="211"/>
      <c r="C99" s="212"/>
      <c r="D99" s="194" t="s">
        <v>168</v>
      </c>
      <c r="E99" s="213" t="s">
        <v>35</v>
      </c>
      <c r="F99" s="214" t="s">
        <v>533</v>
      </c>
      <c r="G99" s="212"/>
      <c r="H99" s="215">
        <v>120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168</v>
      </c>
      <c r="AU99" s="221" t="s">
        <v>89</v>
      </c>
      <c r="AV99" s="14" t="s">
        <v>89</v>
      </c>
      <c r="AW99" s="14" t="s">
        <v>41</v>
      </c>
      <c r="AX99" s="14" t="s">
        <v>87</v>
      </c>
      <c r="AY99" s="221" t="s">
        <v>155</v>
      </c>
    </row>
    <row r="100" spans="1:65" s="2" customFormat="1" ht="24.2" customHeight="1">
      <c r="A100" s="36"/>
      <c r="B100" s="37"/>
      <c r="C100" s="181" t="s">
        <v>89</v>
      </c>
      <c r="D100" s="181" t="s">
        <v>157</v>
      </c>
      <c r="E100" s="182" t="s">
        <v>172</v>
      </c>
      <c r="F100" s="183" t="s">
        <v>173</v>
      </c>
      <c r="G100" s="184" t="s">
        <v>174</v>
      </c>
      <c r="H100" s="185">
        <v>12</v>
      </c>
      <c r="I100" s="186"/>
      <c r="J100" s="187">
        <f>ROUND(I100*H100,1)</f>
        <v>0</v>
      </c>
      <c r="K100" s="183" t="s">
        <v>161</v>
      </c>
      <c r="L100" s="41"/>
      <c r="M100" s="188" t="s">
        <v>35</v>
      </c>
      <c r="N100" s="189" t="s">
        <v>51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162</v>
      </c>
      <c r="AT100" s="192" t="s">
        <v>157</v>
      </c>
      <c r="AU100" s="192" t="s">
        <v>89</v>
      </c>
      <c r="AY100" s="18" t="s">
        <v>155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87</v>
      </c>
      <c r="BK100" s="193">
        <f>ROUND(I100*H100,1)</f>
        <v>0</v>
      </c>
      <c r="BL100" s="18" t="s">
        <v>162</v>
      </c>
      <c r="BM100" s="192" t="s">
        <v>175</v>
      </c>
    </row>
    <row r="101" spans="1:47" s="2" customFormat="1" ht="19.5">
      <c r="A101" s="36"/>
      <c r="B101" s="37"/>
      <c r="C101" s="38"/>
      <c r="D101" s="194" t="s">
        <v>164</v>
      </c>
      <c r="E101" s="38"/>
      <c r="F101" s="195" t="s">
        <v>176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164</v>
      </c>
      <c r="AU101" s="18" t="s">
        <v>89</v>
      </c>
    </row>
    <row r="102" spans="1:47" s="2" customFormat="1" ht="11.25">
      <c r="A102" s="36"/>
      <c r="B102" s="37"/>
      <c r="C102" s="38"/>
      <c r="D102" s="199" t="s">
        <v>166</v>
      </c>
      <c r="E102" s="38"/>
      <c r="F102" s="200" t="s">
        <v>177</v>
      </c>
      <c r="G102" s="38"/>
      <c r="H102" s="38"/>
      <c r="I102" s="196"/>
      <c r="J102" s="38"/>
      <c r="K102" s="38"/>
      <c r="L102" s="41"/>
      <c r="M102" s="197"/>
      <c r="N102" s="198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166</v>
      </c>
      <c r="AU102" s="18" t="s">
        <v>89</v>
      </c>
    </row>
    <row r="103" spans="2:51" s="13" customFormat="1" ht="33.75">
      <c r="B103" s="201"/>
      <c r="C103" s="202"/>
      <c r="D103" s="194" t="s">
        <v>168</v>
      </c>
      <c r="E103" s="203" t="s">
        <v>35</v>
      </c>
      <c r="F103" s="204" t="s">
        <v>531</v>
      </c>
      <c r="G103" s="202"/>
      <c r="H103" s="203" t="s">
        <v>35</v>
      </c>
      <c r="I103" s="205"/>
      <c r="J103" s="202"/>
      <c r="K103" s="202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168</v>
      </c>
      <c r="AU103" s="210" t="s">
        <v>89</v>
      </c>
      <c r="AV103" s="13" t="s">
        <v>87</v>
      </c>
      <c r="AW103" s="13" t="s">
        <v>41</v>
      </c>
      <c r="AX103" s="13" t="s">
        <v>80</v>
      </c>
      <c r="AY103" s="210" t="s">
        <v>155</v>
      </c>
    </row>
    <row r="104" spans="2:51" s="13" customFormat="1" ht="11.25">
      <c r="B104" s="201"/>
      <c r="C104" s="202"/>
      <c r="D104" s="194" t="s">
        <v>168</v>
      </c>
      <c r="E104" s="203" t="s">
        <v>35</v>
      </c>
      <c r="F104" s="204" t="s">
        <v>532</v>
      </c>
      <c r="G104" s="202"/>
      <c r="H104" s="203" t="s">
        <v>35</v>
      </c>
      <c r="I104" s="205"/>
      <c r="J104" s="202"/>
      <c r="K104" s="202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168</v>
      </c>
      <c r="AU104" s="210" t="s">
        <v>89</v>
      </c>
      <c r="AV104" s="13" t="s">
        <v>87</v>
      </c>
      <c r="AW104" s="13" t="s">
        <v>41</v>
      </c>
      <c r="AX104" s="13" t="s">
        <v>80</v>
      </c>
      <c r="AY104" s="210" t="s">
        <v>155</v>
      </c>
    </row>
    <row r="105" spans="2:51" s="14" customFormat="1" ht="11.25">
      <c r="B105" s="211"/>
      <c r="C105" s="212"/>
      <c r="D105" s="194" t="s">
        <v>168</v>
      </c>
      <c r="E105" s="213" t="s">
        <v>35</v>
      </c>
      <c r="F105" s="214" t="s">
        <v>256</v>
      </c>
      <c r="G105" s="212"/>
      <c r="H105" s="215">
        <v>12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168</v>
      </c>
      <c r="AU105" s="221" t="s">
        <v>89</v>
      </c>
      <c r="AV105" s="14" t="s">
        <v>89</v>
      </c>
      <c r="AW105" s="14" t="s">
        <v>41</v>
      </c>
      <c r="AX105" s="14" t="s">
        <v>87</v>
      </c>
      <c r="AY105" s="221" t="s">
        <v>155</v>
      </c>
    </row>
    <row r="106" spans="1:65" s="2" customFormat="1" ht="24.2" customHeight="1">
      <c r="A106" s="36"/>
      <c r="B106" s="37"/>
      <c r="C106" s="181" t="s">
        <v>179</v>
      </c>
      <c r="D106" s="181" t="s">
        <v>157</v>
      </c>
      <c r="E106" s="182" t="s">
        <v>180</v>
      </c>
      <c r="F106" s="183" t="s">
        <v>181</v>
      </c>
      <c r="G106" s="184" t="s">
        <v>182</v>
      </c>
      <c r="H106" s="185">
        <v>5</v>
      </c>
      <c r="I106" s="186"/>
      <c r="J106" s="187">
        <f>ROUND(I106*H106,1)</f>
        <v>0</v>
      </c>
      <c r="K106" s="183" t="s">
        <v>161</v>
      </c>
      <c r="L106" s="41"/>
      <c r="M106" s="188" t="s">
        <v>35</v>
      </c>
      <c r="N106" s="189" t="s">
        <v>51</v>
      </c>
      <c r="O106" s="66"/>
      <c r="P106" s="190">
        <f>O106*H106</f>
        <v>0</v>
      </c>
      <c r="Q106" s="190">
        <v>0.01269</v>
      </c>
      <c r="R106" s="190">
        <f>Q106*H106</f>
        <v>0.06345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162</v>
      </c>
      <c r="AT106" s="192" t="s">
        <v>157</v>
      </c>
      <c r="AU106" s="192" t="s">
        <v>89</v>
      </c>
      <c r="AY106" s="18" t="s">
        <v>155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87</v>
      </c>
      <c r="BK106" s="193">
        <f>ROUND(I106*H106,1)</f>
        <v>0</v>
      </c>
      <c r="BL106" s="18" t="s">
        <v>162</v>
      </c>
      <c r="BM106" s="192" t="s">
        <v>183</v>
      </c>
    </row>
    <row r="107" spans="1:47" s="2" customFormat="1" ht="58.5">
      <c r="A107" s="36"/>
      <c r="B107" s="37"/>
      <c r="C107" s="38"/>
      <c r="D107" s="194" t="s">
        <v>164</v>
      </c>
      <c r="E107" s="38"/>
      <c r="F107" s="195" t="s">
        <v>184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164</v>
      </c>
      <c r="AU107" s="18" t="s">
        <v>89</v>
      </c>
    </row>
    <row r="108" spans="1:47" s="2" customFormat="1" ht="11.25">
      <c r="A108" s="36"/>
      <c r="B108" s="37"/>
      <c r="C108" s="38"/>
      <c r="D108" s="199" t="s">
        <v>166</v>
      </c>
      <c r="E108" s="38"/>
      <c r="F108" s="200" t="s">
        <v>185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166</v>
      </c>
      <c r="AU108" s="18" t="s">
        <v>89</v>
      </c>
    </row>
    <row r="109" spans="2:51" s="13" customFormat="1" ht="33.75">
      <c r="B109" s="201"/>
      <c r="C109" s="202"/>
      <c r="D109" s="194" t="s">
        <v>168</v>
      </c>
      <c r="E109" s="203" t="s">
        <v>35</v>
      </c>
      <c r="F109" s="204" t="s">
        <v>531</v>
      </c>
      <c r="G109" s="202"/>
      <c r="H109" s="203" t="s">
        <v>35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168</v>
      </c>
      <c r="AU109" s="210" t="s">
        <v>89</v>
      </c>
      <c r="AV109" s="13" t="s">
        <v>87</v>
      </c>
      <c r="AW109" s="13" t="s">
        <v>41</v>
      </c>
      <c r="AX109" s="13" t="s">
        <v>80</v>
      </c>
      <c r="AY109" s="210" t="s">
        <v>155</v>
      </c>
    </row>
    <row r="110" spans="2:51" s="14" customFormat="1" ht="11.25">
      <c r="B110" s="211"/>
      <c r="C110" s="212"/>
      <c r="D110" s="194" t="s">
        <v>168</v>
      </c>
      <c r="E110" s="213" t="s">
        <v>35</v>
      </c>
      <c r="F110" s="214" t="s">
        <v>534</v>
      </c>
      <c r="G110" s="212"/>
      <c r="H110" s="215">
        <v>5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168</v>
      </c>
      <c r="AU110" s="221" t="s">
        <v>89</v>
      </c>
      <c r="AV110" s="14" t="s">
        <v>89</v>
      </c>
      <c r="AW110" s="14" t="s">
        <v>41</v>
      </c>
      <c r="AX110" s="14" t="s">
        <v>87</v>
      </c>
      <c r="AY110" s="221" t="s">
        <v>155</v>
      </c>
    </row>
    <row r="111" spans="1:65" s="2" customFormat="1" ht="16.5" customHeight="1">
      <c r="A111" s="36"/>
      <c r="B111" s="37"/>
      <c r="C111" s="181" t="s">
        <v>162</v>
      </c>
      <c r="D111" s="181" t="s">
        <v>157</v>
      </c>
      <c r="E111" s="182" t="s">
        <v>187</v>
      </c>
      <c r="F111" s="183" t="s">
        <v>188</v>
      </c>
      <c r="G111" s="184" t="s">
        <v>182</v>
      </c>
      <c r="H111" s="185">
        <v>5</v>
      </c>
      <c r="I111" s="186"/>
      <c r="J111" s="187">
        <f>ROUND(I111*H111,1)</f>
        <v>0</v>
      </c>
      <c r="K111" s="183" t="s">
        <v>161</v>
      </c>
      <c r="L111" s="41"/>
      <c r="M111" s="188" t="s">
        <v>35</v>
      </c>
      <c r="N111" s="189" t="s">
        <v>51</v>
      </c>
      <c r="O111" s="66"/>
      <c r="P111" s="190">
        <f>O111*H111</f>
        <v>0</v>
      </c>
      <c r="Q111" s="190">
        <v>0.0369</v>
      </c>
      <c r="R111" s="190">
        <f>Q111*H111</f>
        <v>0.1845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162</v>
      </c>
      <c r="AT111" s="192" t="s">
        <v>157</v>
      </c>
      <c r="AU111" s="192" t="s">
        <v>89</v>
      </c>
      <c r="AY111" s="18" t="s">
        <v>155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87</v>
      </c>
      <c r="BK111" s="193">
        <f>ROUND(I111*H111,1)</f>
        <v>0</v>
      </c>
      <c r="BL111" s="18" t="s">
        <v>162</v>
      </c>
      <c r="BM111" s="192" t="s">
        <v>189</v>
      </c>
    </row>
    <row r="112" spans="1:47" s="2" customFormat="1" ht="58.5">
      <c r="A112" s="36"/>
      <c r="B112" s="37"/>
      <c r="C112" s="38"/>
      <c r="D112" s="194" t="s">
        <v>164</v>
      </c>
      <c r="E112" s="38"/>
      <c r="F112" s="195" t="s">
        <v>190</v>
      </c>
      <c r="G112" s="38"/>
      <c r="H112" s="38"/>
      <c r="I112" s="196"/>
      <c r="J112" s="38"/>
      <c r="K112" s="38"/>
      <c r="L112" s="41"/>
      <c r="M112" s="197"/>
      <c r="N112" s="198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164</v>
      </c>
      <c r="AU112" s="18" t="s">
        <v>89</v>
      </c>
    </row>
    <row r="113" spans="1:47" s="2" customFormat="1" ht="11.25">
      <c r="A113" s="36"/>
      <c r="B113" s="37"/>
      <c r="C113" s="38"/>
      <c r="D113" s="199" t="s">
        <v>166</v>
      </c>
      <c r="E113" s="38"/>
      <c r="F113" s="200" t="s">
        <v>191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166</v>
      </c>
      <c r="AU113" s="18" t="s">
        <v>89</v>
      </c>
    </row>
    <row r="114" spans="2:51" s="13" customFormat="1" ht="33.75">
      <c r="B114" s="201"/>
      <c r="C114" s="202"/>
      <c r="D114" s="194" t="s">
        <v>168</v>
      </c>
      <c r="E114" s="203" t="s">
        <v>35</v>
      </c>
      <c r="F114" s="204" t="s">
        <v>531</v>
      </c>
      <c r="G114" s="202"/>
      <c r="H114" s="203" t="s">
        <v>35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168</v>
      </c>
      <c r="AU114" s="210" t="s">
        <v>89</v>
      </c>
      <c r="AV114" s="13" t="s">
        <v>87</v>
      </c>
      <c r="AW114" s="13" t="s">
        <v>41</v>
      </c>
      <c r="AX114" s="13" t="s">
        <v>80</v>
      </c>
      <c r="AY114" s="210" t="s">
        <v>155</v>
      </c>
    </row>
    <row r="115" spans="2:51" s="14" customFormat="1" ht="11.25">
      <c r="B115" s="211"/>
      <c r="C115" s="212"/>
      <c r="D115" s="194" t="s">
        <v>168</v>
      </c>
      <c r="E115" s="213" t="s">
        <v>35</v>
      </c>
      <c r="F115" s="214" t="s">
        <v>535</v>
      </c>
      <c r="G115" s="212"/>
      <c r="H115" s="215">
        <v>5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168</v>
      </c>
      <c r="AU115" s="221" t="s">
        <v>89</v>
      </c>
      <c r="AV115" s="14" t="s">
        <v>89</v>
      </c>
      <c r="AW115" s="14" t="s">
        <v>41</v>
      </c>
      <c r="AX115" s="14" t="s">
        <v>87</v>
      </c>
      <c r="AY115" s="221" t="s">
        <v>155</v>
      </c>
    </row>
    <row r="116" spans="1:65" s="2" customFormat="1" ht="24.2" customHeight="1">
      <c r="A116" s="36"/>
      <c r="B116" s="37"/>
      <c r="C116" s="181" t="s">
        <v>193</v>
      </c>
      <c r="D116" s="181" t="s">
        <v>157</v>
      </c>
      <c r="E116" s="182" t="s">
        <v>194</v>
      </c>
      <c r="F116" s="183" t="s">
        <v>195</v>
      </c>
      <c r="G116" s="184" t="s">
        <v>182</v>
      </c>
      <c r="H116" s="185">
        <v>13</v>
      </c>
      <c r="I116" s="186"/>
      <c r="J116" s="187">
        <f>ROUND(I116*H116,1)</f>
        <v>0</v>
      </c>
      <c r="K116" s="183" t="s">
        <v>161</v>
      </c>
      <c r="L116" s="41"/>
      <c r="M116" s="188" t="s">
        <v>35</v>
      </c>
      <c r="N116" s="189" t="s">
        <v>51</v>
      </c>
      <c r="O116" s="66"/>
      <c r="P116" s="190">
        <f>O116*H116</f>
        <v>0</v>
      </c>
      <c r="Q116" s="190">
        <v>0.0369</v>
      </c>
      <c r="R116" s="190">
        <f>Q116*H116</f>
        <v>0.4797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162</v>
      </c>
      <c r="AT116" s="192" t="s">
        <v>157</v>
      </c>
      <c r="AU116" s="192" t="s">
        <v>89</v>
      </c>
      <c r="AY116" s="18" t="s">
        <v>155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87</v>
      </c>
      <c r="BK116" s="193">
        <f>ROUND(I116*H116,1)</f>
        <v>0</v>
      </c>
      <c r="BL116" s="18" t="s">
        <v>162</v>
      </c>
      <c r="BM116" s="192" t="s">
        <v>196</v>
      </c>
    </row>
    <row r="117" spans="1:47" s="2" customFormat="1" ht="58.5">
      <c r="A117" s="36"/>
      <c r="B117" s="37"/>
      <c r="C117" s="38"/>
      <c r="D117" s="194" t="s">
        <v>164</v>
      </c>
      <c r="E117" s="38"/>
      <c r="F117" s="195" t="s">
        <v>197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164</v>
      </c>
      <c r="AU117" s="18" t="s">
        <v>89</v>
      </c>
    </row>
    <row r="118" spans="1:47" s="2" customFormat="1" ht="11.25">
      <c r="A118" s="36"/>
      <c r="B118" s="37"/>
      <c r="C118" s="38"/>
      <c r="D118" s="199" t="s">
        <v>166</v>
      </c>
      <c r="E118" s="38"/>
      <c r="F118" s="200" t="s">
        <v>198</v>
      </c>
      <c r="G118" s="38"/>
      <c r="H118" s="38"/>
      <c r="I118" s="196"/>
      <c r="J118" s="38"/>
      <c r="K118" s="38"/>
      <c r="L118" s="41"/>
      <c r="M118" s="197"/>
      <c r="N118" s="198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166</v>
      </c>
      <c r="AU118" s="18" t="s">
        <v>89</v>
      </c>
    </row>
    <row r="119" spans="2:51" s="13" customFormat="1" ht="33.75">
      <c r="B119" s="201"/>
      <c r="C119" s="202"/>
      <c r="D119" s="194" t="s">
        <v>168</v>
      </c>
      <c r="E119" s="203" t="s">
        <v>35</v>
      </c>
      <c r="F119" s="204" t="s">
        <v>531</v>
      </c>
      <c r="G119" s="202"/>
      <c r="H119" s="203" t="s">
        <v>35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168</v>
      </c>
      <c r="AU119" s="210" t="s">
        <v>89</v>
      </c>
      <c r="AV119" s="13" t="s">
        <v>87</v>
      </c>
      <c r="AW119" s="13" t="s">
        <v>41</v>
      </c>
      <c r="AX119" s="13" t="s">
        <v>80</v>
      </c>
      <c r="AY119" s="210" t="s">
        <v>155</v>
      </c>
    </row>
    <row r="120" spans="2:51" s="14" customFormat="1" ht="11.25">
      <c r="B120" s="211"/>
      <c r="C120" s="212"/>
      <c r="D120" s="194" t="s">
        <v>168</v>
      </c>
      <c r="E120" s="213" t="s">
        <v>35</v>
      </c>
      <c r="F120" s="214" t="s">
        <v>536</v>
      </c>
      <c r="G120" s="212"/>
      <c r="H120" s="215">
        <v>13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89</v>
      </c>
      <c r="AV120" s="14" t="s">
        <v>89</v>
      </c>
      <c r="AW120" s="14" t="s">
        <v>41</v>
      </c>
      <c r="AX120" s="14" t="s">
        <v>87</v>
      </c>
      <c r="AY120" s="221" t="s">
        <v>155</v>
      </c>
    </row>
    <row r="121" spans="1:65" s="2" customFormat="1" ht="24.2" customHeight="1">
      <c r="A121" s="36"/>
      <c r="B121" s="37"/>
      <c r="C121" s="181" t="s">
        <v>200</v>
      </c>
      <c r="D121" s="181" t="s">
        <v>157</v>
      </c>
      <c r="E121" s="182" t="s">
        <v>537</v>
      </c>
      <c r="F121" s="183" t="s">
        <v>538</v>
      </c>
      <c r="G121" s="184" t="s">
        <v>391</v>
      </c>
      <c r="H121" s="185">
        <v>13</v>
      </c>
      <c r="I121" s="186"/>
      <c r="J121" s="187">
        <f>ROUND(I121*H121,1)</f>
        <v>0</v>
      </c>
      <c r="K121" s="183" t="s">
        <v>161</v>
      </c>
      <c r="L121" s="41"/>
      <c r="M121" s="188" t="s">
        <v>35</v>
      </c>
      <c r="N121" s="189" t="s">
        <v>51</v>
      </c>
      <c r="O121" s="66"/>
      <c r="P121" s="190">
        <f>O121*H121</f>
        <v>0</v>
      </c>
      <c r="Q121" s="190">
        <v>0.00065</v>
      </c>
      <c r="R121" s="190">
        <f>Q121*H121</f>
        <v>0.00845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162</v>
      </c>
      <c r="AT121" s="192" t="s">
        <v>157</v>
      </c>
      <c r="AU121" s="192" t="s">
        <v>89</v>
      </c>
      <c r="AY121" s="18" t="s">
        <v>155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87</v>
      </c>
      <c r="BK121" s="193">
        <f>ROUND(I121*H121,1)</f>
        <v>0</v>
      </c>
      <c r="BL121" s="18" t="s">
        <v>162</v>
      </c>
      <c r="BM121" s="192" t="s">
        <v>539</v>
      </c>
    </row>
    <row r="122" spans="1:47" s="2" customFormat="1" ht="19.5">
      <c r="A122" s="36"/>
      <c r="B122" s="37"/>
      <c r="C122" s="38"/>
      <c r="D122" s="194" t="s">
        <v>164</v>
      </c>
      <c r="E122" s="38"/>
      <c r="F122" s="195" t="s">
        <v>540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164</v>
      </c>
      <c r="AU122" s="18" t="s">
        <v>89</v>
      </c>
    </row>
    <row r="123" spans="1:47" s="2" customFormat="1" ht="11.25">
      <c r="A123" s="36"/>
      <c r="B123" s="37"/>
      <c r="C123" s="38"/>
      <c r="D123" s="199" t="s">
        <v>166</v>
      </c>
      <c r="E123" s="38"/>
      <c r="F123" s="200" t="s">
        <v>541</v>
      </c>
      <c r="G123" s="38"/>
      <c r="H123" s="38"/>
      <c r="I123" s="196"/>
      <c r="J123" s="38"/>
      <c r="K123" s="38"/>
      <c r="L123" s="41"/>
      <c r="M123" s="197"/>
      <c r="N123" s="198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166</v>
      </c>
      <c r="AU123" s="18" t="s">
        <v>89</v>
      </c>
    </row>
    <row r="124" spans="2:51" s="13" customFormat="1" ht="33.75">
      <c r="B124" s="201"/>
      <c r="C124" s="202"/>
      <c r="D124" s="194" t="s">
        <v>168</v>
      </c>
      <c r="E124" s="203" t="s">
        <v>35</v>
      </c>
      <c r="F124" s="204" t="s">
        <v>531</v>
      </c>
      <c r="G124" s="202"/>
      <c r="H124" s="203" t="s">
        <v>35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168</v>
      </c>
      <c r="AU124" s="210" t="s">
        <v>89</v>
      </c>
      <c r="AV124" s="13" t="s">
        <v>87</v>
      </c>
      <c r="AW124" s="13" t="s">
        <v>41</v>
      </c>
      <c r="AX124" s="13" t="s">
        <v>80</v>
      </c>
      <c r="AY124" s="210" t="s">
        <v>155</v>
      </c>
    </row>
    <row r="125" spans="2:51" s="14" customFormat="1" ht="11.25">
      <c r="B125" s="211"/>
      <c r="C125" s="212"/>
      <c r="D125" s="194" t="s">
        <v>168</v>
      </c>
      <c r="E125" s="213" t="s">
        <v>35</v>
      </c>
      <c r="F125" s="214" t="s">
        <v>263</v>
      </c>
      <c r="G125" s="212"/>
      <c r="H125" s="215">
        <v>13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168</v>
      </c>
      <c r="AU125" s="221" t="s">
        <v>89</v>
      </c>
      <c r="AV125" s="14" t="s">
        <v>89</v>
      </c>
      <c r="AW125" s="14" t="s">
        <v>41</v>
      </c>
      <c r="AX125" s="14" t="s">
        <v>87</v>
      </c>
      <c r="AY125" s="221" t="s">
        <v>155</v>
      </c>
    </row>
    <row r="126" spans="1:65" s="2" customFormat="1" ht="24.2" customHeight="1">
      <c r="A126" s="36"/>
      <c r="B126" s="37"/>
      <c r="C126" s="181" t="s">
        <v>207</v>
      </c>
      <c r="D126" s="181" t="s">
        <v>157</v>
      </c>
      <c r="E126" s="182" t="s">
        <v>542</v>
      </c>
      <c r="F126" s="183" t="s">
        <v>543</v>
      </c>
      <c r="G126" s="184" t="s">
        <v>391</v>
      </c>
      <c r="H126" s="185">
        <v>13</v>
      </c>
      <c r="I126" s="186"/>
      <c r="J126" s="187">
        <f>ROUND(I126*H126,1)</f>
        <v>0</v>
      </c>
      <c r="K126" s="183" t="s">
        <v>161</v>
      </c>
      <c r="L126" s="41"/>
      <c r="M126" s="188" t="s">
        <v>35</v>
      </c>
      <c r="N126" s="189" t="s">
        <v>51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162</v>
      </c>
      <c r="AT126" s="192" t="s">
        <v>157</v>
      </c>
      <c r="AU126" s="192" t="s">
        <v>89</v>
      </c>
      <c r="AY126" s="18" t="s">
        <v>155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87</v>
      </c>
      <c r="BK126" s="193">
        <f>ROUND(I126*H126,1)</f>
        <v>0</v>
      </c>
      <c r="BL126" s="18" t="s">
        <v>162</v>
      </c>
      <c r="BM126" s="192" t="s">
        <v>544</v>
      </c>
    </row>
    <row r="127" spans="1:47" s="2" customFormat="1" ht="19.5">
      <c r="A127" s="36"/>
      <c r="B127" s="37"/>
      <c r="C127" s="38"/>
      <c r="D127" s="194" t="s">
        <v>164</v>
      </c>
      <c r="E127" s="38"/>
      <c r="F127" s="195" t="s">
        <v>545</v>
      </c>
      <c r="G127" s="38"/>
      <c r="H127" s="38"/>
      <c r="I127" s="196"/>
      <c r="J127" s="38"/>
      <c r="K127" s="38"/>
      <c r="L127" s="41"/>
      <c r="M127" s="197"/>
      <c r="N127" s="198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164</v>
      </c>
      <c r="AU127" s="18" t="s">
        <v>89</v>
      </c>
    </row>
    <row r="128" spans="1:47" s="2" customFormat="1" ht="11.25">
      <c r="A128" s="36"/>
      <c r="B128" s="37"/>
      <c r="C128" s="38"/>
      <c r="D128" s="199" t="s">
        <v>166</v>
      </c>
      <c r="E128" s="38"/>
      <c r="F128" s="200" t="s">
        <v>546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166</v>
      </c>
      <c r="AU128" s="18" t="s">
        <v>89</v>
      </c>
    </row>
    <row r="129" spans="2:51" s="13" customFormat="1" ht="33.75">
      <c r="B129" s="201"/>
      <c r="C129" s="202"/>
      <c r="D129" s="194" t="s">
        <v>168</v>
      </c>
      <c r="E129" s="203" t="s">
        <v>35</v>
      </c>
      <c r="F129" s="204" t="s">
        <v>531</v>
      </c>
      <c r="G129" s="202"/>
      <c r="H129" s="203" t="s">
        <v>35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168</v>
      </c>
      <c r="AU129" s="210" t="s">
        <v>89</v>
      </c>
      <c r="AV129" s="13" t="s">
        <v>87</v>
      </c>
      <c r="AW129" s="13" t="s">
        <v>41</v>
      </c>
      <c r="AX129" s="13" t="s">
        <v>80</v>
      </c>
      <c r="AY129" s="210" t="s">
        <v>155</v>
      </c>
    </row>
    <row r="130" spans="2:51" s="14" customFormat="1" ht="11.25">
      <c r="B130" s="211"/>
      <c r="C130" s="212"/>
      <c r="D130" s="194" t="s">
        <v>168</v>
      </c>
      <c r="E130" s="213" t="s">
        <v>35</v>
      </c>
      <c r="F130" s="214" t="s">
        <v>263</v>
      </c>
      <c r="G130" s="212"/>
      <c r="H130" s="215">
        <v>13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168</v>
      </c>
      <c r="AU130" s="221" t="s">
        <v>89</v>
      </c>
      <c r="AV130" s="14" t="s">
        <v>89</v>
      </c>
      <c r="AW130" s="14" t="s">
        <v>41</v>
      </c>
      <c r="AX130" s="14" t="s">
        <v>87</v>
      </c>
      <c r="AY130" s="221" t="s">
        <v>155</v>
      </c>
    </row>
    <row r="131" spans="1:65" s="2" customFormat="1" ht="33" customHeight="1">
      <c r="A131" s="36"/>
      <c r="B131" s="37"/>
      <c r="C131" s="181" t="s">
        <v>213</v>
      </c>
      <c r="D131" s="181" t="s">
        <v>157</v>
      </c>
      <c r="E131" s="182" t="s">
        <v>201</v>
      </c>
      <c r="F131" s="183" t="s">
        <v>202</v>
      </c>
      <c r="G131" s="184" t="s">
        <v>182</v>
      </c>
      <c r="H131" s="185">
        <v>146</v>
      </c>
      <c r="I131" s="186"/>
      <c r="J131" s="187">
        <f>ROUND(I131*H131,1)</f>
        <v>0</v>
      </c>
      <c r="K131" s="183" t="s">
        <v>161</v>
      </c>
      <c r="L131" s="41"/>
      <c r="M131" s="188" t="s">
        <v>35</v>
      </c>
      <c r="N131" s="189" t="s">
        <v>51</v>
      </c>
      <c r="O131" s="66"/>
      <c r="P131" s="190">
        <f>O131*H131</f>
        <v>0</v>
      </c>
      <c r="Q131" s="190">
        <v>0.0003</v>
      </c>
      <c r="R131" s="190">
        <f>Q131*H131</f>
        <v>0.0438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162</v>
      </c>
      <c r="AT131" s="192" t="s">
        <v>157</v>
      </c>
      <c r="AU131" s="192" t="s">
        <v>89</v>
      </c>
      <c r="AY131" s="18" t="s">
        <v>155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87</v>
      </c>
      <c r="BK131" s="193">
        <f>ROUND(I131*H131,1)</f>
        <v>0</v>
      </c>
      <c r="BL131" s="18" t="s">
        <v>162</v>
      </c>
      <c r="BM131" s="192" t="s">
        <v>203</v>
      </c>
    </row>
    <row r="132" spans="1:47" s="2" customFormat="1" ht="29.25">
      <c r="A132" s="36"/>
      <c r="B132" s="37"/>
      <c r="C132" s="38"/>
      <c r="D132" s="194" t="s">
        <v>164</v>
      </c>
      <c r="E132" s="38"/>
      <c r="F132" s="195" t="s">
        <v>204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164</v>
      </c>
      <c r="AU132" s="18" t="s">
        <v>89</v>
      </c>
    </row>
    <row r="133" spans="1:47" s="2" customFormat="1" ht="11.25">
      <c r="A133" s="36"/>
      <c r="B133" s="37"/>
      <c r="C133" s="38"/>
      <c r="D133" s="199" t="s">
        <v>166</v>
      </c>
      <c r="E133" s="38"/>
      <c r="F133" s="200" t="s">
        <v>205</v>
      </c>
      <c r="G133" s="38"/>
      <c r="H133" s="38"/>
      <c r="I133" s="196"/>
      <c r="J133" s="38"/>
      <c r="K133" s="38"/>
      <c r="L133" s="41"/>
      <c r="M133" s="197"/>
      <c r="N133" s="198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8" t="s">
        <v>166</v>
      </c>
      <c r="AU133" s="18" t="s">
        <v>89</v>
      </c>
    </row>
    <row r="134" spans="2:51" s="13" customFormat="1" ht="33.75">
      <c r="B134" s="201"/>
      <c r="C134" s="202"/>
      <c r="D134" s="194" t="s">
        <v>168</v>
      </c>
      <c r="E134" s="203" t="s">
        <v>35</v>
      </c>
      <c r="F134" s="204" t="s">
        <v>531</v>
      </c>
      <c r="G134" s="202"/>
      <c r="H134" s="203" t="s">
        <v>35</v>
      </c>
      <c r="I134" s="205"/>
      <c r="J134" s="202"/>
      <c r="K134" s="202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168</v>
      </c>
      <c r="AU134" s="210" t="s">
        <v>89</v>
      </c>
      <c r="AV134" s="13" t="s">
        <v>87</v>
      </c>
      <c r="AW134" s="13" t="s">
        <v>41</v>
      </c>
      <c r="AX134" s="13" t="s">
        <v>80</v>
      </c>
      <c r="AY134" s="210" t="s">
        <v>155</v>
      </c>
    </row>
    <row r="135" spans="2:51" s="14" customFormat="1" ht="11.25">
      <c r="B135" s="211"/>
      <c r="C135" s="212"/>
      <c r="D135" s="194" t="s">
        <v>168</v>
      </c>
      <c r="E135" s="213" t="s">
        <v>35</v>
      </c>
      <c r="F135" s="214" t="s">
        <v>547</v>
      </c>
      <c r="G135" s="212"/>
      <c r="H135" s="215">
        <v>146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168</v>
      </c>
      <c r="AU135" s="221" t="s">
        <v>89</v>
      </c>
      <c r="AV135" s="14" t="s">
        <v>89</v>
      </c>
      <c r="AW135" s="14" t="s">
        <v>41</v>
      </c>
      <c r="AX135" s="14" t="s">
        <v>87</v>
      </c>
      <c r="AY135" s="221" t="s">
        <v>155</v>
      </c>
    </row>
    <row r="136" spans="1:65" s="2" customFormat="1" ht="33" customHeight="1">
      <c r="A136" s="36"/>
      <c r="B136" s="37"/>
      <c r="C136" s="181" t="s">
        <v>220</v>
      </c>
      <c r="D136" s="181" t="s">
        <v>157</v>
      </c>
      <c r="E136" s="182" t="s">
        <v>208</v>
      </c>
      <c r="F136" s="183" t="s">
        <v>209</v>
      </c>
      <c r="G136" s="184" t="s">
        <v>182</v>
      </c>
      <c r="H136" s="185">
        <v>146</v>
      </c>
      <c r="I136" s="186"/>
      <c r="J136" s="187">
        <f>ROUND(I136*H136,1)</f>
        <v>0</v>
      </c>
      <c r="K136" s="183" t="s">
        <v>161</v>
      </c>
      <c r="L136" s="41"/>
      <c r="M136" s="188" t="s">
        <v>35</v>
      </c>
      <c r="N136" s="189" t="s">
        <v>51</v>
      </c>
      <c r="O136" s="66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162</v>
      </c>
      <c r="AT136" s="192" t="s">
        <v>157</v>
      </c>
      <c r="AU136" s="192" t="s">
        <v>89</v>
      </c>
      <c r="AY136" s="18" t="s">
        <v>155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87</v>
      </c>
      <c r="BK136" s="193">
        <f>ROUND(I136*H136,1)</f>
        <v>0</v>
      </c>
      <c r="BL136" s="18" t="s">
        <v>162</v>
      </c>
      <c r="BM136" s="192" t="s">
        <v>210</v>
      </c>
    </row>
    <row r="137" spans="1:47" s="2" customFormat="1" ht="29.25">
      <c r="A137" s="36"/>
      <c r="B137" s="37"/>
      <c r="C137" s="38"/>
      <c r="D137" s="194" t="s">
        <v>164</v>
      </c>
      <c r="E137" s="38"/>
      <c r="F137" s="195" t="s">
        <v>211</v>
      </c>
      <c r="G137" s="38"/>
      <c r="H137" s="38"/>
      <c r="I137" s="196"/>
      <c r="J137" s="38"/>
      <c r="K137" s="38"/>
      <c r="L137" s="41"/>
      <c r="M137" s="197"/>
      <c r="N137" s="198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164</v>
      </c>
      <c r="AU137" s="18" t="s">
        <v>89</v>
      </c>
    </row>
    <row r="138" spans="1:47" s="2" customFormat="1" ht="11.25">
      <c r="A138" s="36"/>
      <c r="B138" s="37"/>
      <c r="C138" s="38"/>
      <c r="D138" s="199" t="s">
        <v>166</v>
      </c>
      <c r="E138" s="38"/>
      <c r="F138" s="200" t="s">
        <v>212</v>
      </c>
      <c r="G138" s="38"/>
      <c r="H138" s="38"/>
      <c r="I138" s="196"/>
      <c r="J138" s="38"/>
      <c r="K138" s="38"/>
      <c r="L138" s="41"/>
      <c r="M138" s="197"/>
      <c r="N138" s="198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166</v>
      </c>
      <c r="AU138" s="18" t="s">
        <v>89</v>
      </c>
    </row>
    <row r="139" spans="2:51" s="13" customFormat="1" ht="33.75">
      <c r="B139" s="201"/>
      <c r="C139" s="202"/>
      <c r="D139" s="194" t="s">
        <v>168</v>
      </c>
      <c r="E139" s="203" t="s">
        <v>35</v>
      </c>
      <c r="F139" s="204" t="s">
        <v>531</v>
      </c>
      <c r="G139" s="202"/>
      <c r="H139" s="203" t="s">
        <v>35</v>
      </c>
      <c r="I139" s="205"/>
      <c r="J139" s="202"/>
      <c r="K139" s="202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168</v>
      </c>
      <c r="AU139" s="210" t="s">
        <v>89</v>
      </c>
      <c r="AV139" s="13" t="s">
        <v>87</v>
      </c>
      <c r="AW139" s="13" t="s">
        <v>41</v>
      </c>
      <c r="AX139" s="13" t="s">
        <v>80</v>
      </c>
      <c r="AY139" s="210" t="s">
        <v>155</v>
      </c>
    </row>
    <row r="140" spans="2:51" s="14" customFormat="1" ht="11.25">
      <c r="B140" s="211"/>
      <c r="C140" s="212"/>
      <c r="D140" s="194" t="s">
        <v>168</v>
      </c>
      <c r="E140" s="213" t="s">
        <v>35</v>
      </c>
      <c r="F140" s="214" t="s">
        <v>547</v>
      </c>
      <c r="G140" s="212"/>
      <c r="H140" s="215">
        <v>146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168</v>
      </c>
      <c r="AU140" s="221" t="s">
        <v>89</v>
      </c>
      <c r="AV140" s="14" t="s">
        <v>89</v>
      </c>
      <c r="AW140" s="14" t="s">
        <v>41</v>
      </c>
      <c r="AX140" s="14" t="s">
        <v>87</v>
      </c>
      <c r="AY140" s="221" t="s">
        <v>155</v>
      </c>
    </row>
    <row r="141" spans="1:65" s="2" customFormat="1" ht="24.2" customHeight="1">
      <c r="A141" s="36"/>
      <c r="B141" s="37"/>
      <c r="C141" s="181" t="s">
        <v>226</v>
      </c>
      <c r="D141" s="181" t="s">
        <v>157</v>
      </c>
      <c r="E141" s="182" t="s">
        <v>214</v>
      </c>
      <c r="F141" s="183" t="s">
        <v>215</v>
      </c>
      <c r="G141" s="184" t="s">
        <v>182</v>
      </c>
      <c r="H141" s="185">
        <v>2.5</v>
      </c>
      <c r="I141" s="186"/>
      <c r="J141" s="187">
        <f>ROUND(I141*H141,1)</f>
        <v>0</v>
      </c>
      <c r="K141" s="183" t="s">
        <v>161</v>
      </c>
      <c r="L141" s="41"/>
      <c r="M141" s="188" t="s">
        <v>35</v>
      </c>
      <c r="N141" s="189" t="s">
        <v>51</v>
      </c>
      <c r="O141" s="66"/>
      <c r="P141" s="190">
        <f>O141*H141</f>
        <v>0</v>
      </c>
      <c r="Q141" s="190">
        <v>0.00047</v>
      </c>
      <c r="R141" s="190">
        <f>Q141*H141</f>
        <v>0.001175</v>
      </c>
      <c r="S141" s="190">
        <v>0</v>
      </c>
      <c r="T141" s="191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2" t="s">
        <v>162</v>
      </c>
      <c r="AT141" s="192" t="s">
        <v>157</v>
      </c>
      <c r="AU141" s="192" t="s">
        <v>89</v>
      </c>
      <c r="AY141" s="18" t="s">
        <v>155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87</v>
      </c>
      <c r="BK141" s="193">
        <f>ROUND(I141*H141,1)</f>
        <v>0</v>
      </c>
      <c r="BL141" s="18" t="s">
        <v>162</v>
      </c>
      <c r="BM141" s="192" t="s">
        <v>216</v>
      </c>
    </row>
    <row r="142" spans="1:47" s="2" customFormat="1" ht="19.5">
      <c r="A142" s="36"/>
      <c r="B142" s="37"/>
      <c r="C142" s="38"/>
      <c r="D142" s="194" t="s">
        <v>164</v>
      </c>
      <c r="E142" s="38"/>
      <c r="F142" s="195" t="s">
        <v>217</v>
      </c>
      <c r="G142" s="38"/>
      <c r="H142" s="38"/>
      <c r="I142" s="196"/>
      <c r="J142" s="38"/>
      <c r="K142" s="38"/>
      <c r="L142" s="41"/>
      <c r="M142" s="197"/>
      <c r="N142" s="198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164</v>
      </c>
      <c r="AU142" s="18" t="s">
        <v>89</v>
      </c>
    </row>
    <row r="143" spans="1:47" s="2" customFormat="1" ht="11.25">
      <c r="A143" s="36"/>
      <c r="B143" s="37"/>
      <c r="C143" s="38"/>
      <c r="D143" s="199" t="s">
        <v>166</v>
      </c>
      <c r="E143" s="38"/>
      <c r="F143" s="200" t="s">
        <v>218</v>
      </c>
      <c r="G143" s="38"/>
      <c r="H143" s="38"/>
      <c r="I143" s="196"/>
      <c r="J143" s="38"/>
      <c r="K143" s="38"/>
      <c r="L143" s="41"/>
      <c r="M143" s="197"/>
      <c r="N143" s="198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166</v>
      </c>
      <c r="AU143" s="18" t="s">
        <v>89</v>
      </c>
    </row>
    <row r="144" spans="2:51" s="13" customFormat="1" ht="33.75">
      <c r="B144" s="201"/>
      <c r="C144" s="202"/>
      <c r="D144" s="194" t="s">
        <v>168</v>
      </c>
      <c r="E144" s="203" t="s">
        <v>35</v>
      </c>
      <c r="F144" s="204" t="s">
        <v>531</v>
      </c>
      <c r="G144" s="202"/>
      <c r="H144" s="203" t="s">
        <v>35</v>
      </c>
      <c r="I144" s="205"/>
      <c r="J144" s="202"/>
      <c r="K144" s="202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168</v>
      </c>
      <c r="AU144" s="210" t="s">
        <v>89</v>
      </c>
      <c r="AV144" s="13" t="s">
        <v>87</v>
      </c>
      <c r="AW144" s="13" t="s">
        <v>41</v>
      </c>
      <c r="AX144" s="13" t="s">
        <v>80</v>
      </c>
      <c r="AY144" s="210" t="s">
        <v>155</v>
      </c>
    </row>
    <row r="145" spans="2:51" s="14" customFormat="1" ht="11.25">
      <c r="B145" s="211"/>
      <c r="C145" s="212"/>
      <c r="D145" s="194" t="s">
        <v>168</v>
      </c>
      <c r="E145" s="213" t="s">
        <v>35</v>
      </c>
      <c r="F145" s="214" t="s">
        <v>548</v>
      </c>
      <c r="G145" s="212"/>
      <c r="H145" s="215">
        <v>2.5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168</v>
      </c>
      <c r="AU145" s="221" t="s">
        <v>89</v>
      </c>
      <c r="AV145" s="14" t="s">
        <v>89</v>
      </c>
      <c r="AW145" s="14" t="s">
        <v>41</v>
      </c>
      <c r="AX145" s="14" t="s">
        <v>87</v>
      </c>
      <c r="AY145" s="221" t="s">
        <v>155</v>
      </c>
    </row>
    <row r="146" spans="1:65" s="2" customFormat="1" ht="24.2" customHeight="1">
      <c r="A146" s="36"/>
      <c r="B146" s="37"/>
      <c r="C146" s="181" t="s">
        <v>249</v>
      </c>
      <c r="D146" s="181" t="s">
        <v>157</v>
      </c>
      <c r="E146" s="182" t="s">
        <v>221</v>
      </c>
      <c r="F146" s="183" t="s">
        <v>222</v>
      </c>
      <c r="G146" s="184" t="s">
        <v>182</v>
      </c>
      <c r="H146" s="185">
        <v>2.5</v>
      </c>
      <c r="I146" s="186"/>
      <c r="J146" s="187">
        <f>ROUND(I146*H146,1)</f>
        <v>0</v>
      </c>
      <c r="K146" s="183" t="s">
        <v>161</v>
      </c>
      <c r="L146" s="41"/>
      <c r="M146" s="188" t="s">
        <v>35</v>
      </c>
      <c r="N146" s="189" t="s">
        <v>51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162</v>
      </c>
      <c r="AT146" s="192" t="s">
        <v>157</v>
      </c>
      <c r="AU146" s="192" t="s">
        <v>89</v>
      </c>
      <c r="AY146" s="18" t="s">
        <v>155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87</v>
      </c>
      <c r="BK146" s="193">
        <f>ROUND(I146*H146,1)</f>
        <v>0</v>
      </c>
      <c r="BL146" s="18" t="s">
        <v>162</v>
      </c>
      <c r="BM146" s="192" t="s">
        <v>223</v>
      </c>
    </row>
    <row r="147" spans="1:47" s="2" customFormat="1" ht="19.5">
      <c r="A147" s="36"/>
      <c r="B147" s="37"/>
      <c r="C147" s="38"/>
      <c r="D147" s="194" t="s">
        <v>164</v>
      </c>
      <c r="E147" s="38"/>
      <c r="F147" s="195" t="s">
        <v>224</v>
      </c>
      <c r="G147" s="38"/>
      <c r="H147" s="38"/>
      <c r="I147" s="196"/>
      <c r="J147" s="38"/>
      <c r="K147" s="38"/>
      <c r="L147" s="41"/>
      <c r="M147" s="197"/>
      <c r="N147" s="198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8" t="s">
        <v>164</v>
      </c>
      <c r="AU147" s="18" t="s">
        <v>89</v>
      </c>
    </row>
    <row r="148" spans="1:47" s="2" customFormat="1" ht="11.25">
      <c r="A148" s="36"/>
      <c r="B148" s="37"/>
      <c r="C148" s="38"/>
      <c r="D148" s="199" t="s">
        <v>166</v>
      </c>
      <c r="E148" s="38"/>
      <c r="F148" s="200" t="s">
        <v>225</v>
      </c>
      <c r="G148" s="38"/>
      <c r="H148" s="38"/>
      <c r="I148" s="196"/>
      <c r="J148" s="38"/>
      <c r="K148" s="38"/>
      <c r="L148" s="41"/>
      <c r="M148" s="197"/>
      <c r="N148" s="198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8" t="s">
        <v>166</v>
      </c>
      <c r="AU148" s="18" t="s">
        <v>89</v>
      </c>
    </row>
    <row r="149" spans="2:51" s="13" customFormat="1" ht="33.75">
      <c r="B149" s="201"/>
      <c r="C149" s="202"/>
      <c r="D149" s="194" t="s">
        <v>168</v>
      </c>
      <c r="E149" s="203" t="s">
        <v>35</v>
      </c>
      <c r="F149" s="204" t="s">
        <v>531</v>
      </c>
      <c r="G149" s="202"/>
      <c r="H149" s="203" t="s">
        <v>35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168</v>
      </c>
      <c r="AU149" s="210" t="s">
        <v>89</v>
      </c>
      <c r="AV149" s="13" t="s">
        <v>87</v>
      </c>
      <c r="AW149" s="13" t="s">
        <v>41</v>
      </c>
      <c r="AX149" s="13" t="s">
        <v>80</v>
      </c>
      <c r="AY149" s="210" t="s">
        <v>155</v>
      </c>
    </row>
    <row r="150" spans="2:51" s="14" customFormat="1" ht="11.25">
      <c r="B150" s="211"/>
      <c r="C150" s="212"/>
      <c r="D150" s="194" t="s">
        <v>168</v>
      </c>
      <c r="E150" s="213" t="s">
        <v>35</v>
      </c>
      <c r="F150" s="214" t="s">
        <v>548</v>
      </c>
      <c r="G150" s="212"/>
      <c r="H150" s="215">
        <v>2.5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168</v>
      </c>
      <c r="AU150" s="221" t="s">
        <v>89</v>
      </c>
      <c r="AV150" s="14" t="s">
        <v>89</v>
      </c>
      <c r="AW150" s="14" t="s">
        <v>41</v>
      </c>
      <c r="AX150" s="14" t="s">
        <v>87</v>
      </c>
      <c r="AY150" s="221" t="s">
        <v>155</v>
      </c>
    </row>
    <row r="151" spans="1:65" s="2" customFormat="1" ht="33" customHeight="1">
      <c r="A151" s="36"/>
      <c r="B151" s="37"/>
      <c r="C151" s="181" t="s">
        <v>256</v>
      </c>
      <c r="D151" s="181" t="s">
        <v>157</v>
      </c>
      <c r="E151" s="182" t="s">
        <v>227</v>
      </c>
      <c r="F151" s="183" t="s">
        <v>228</v>
      </c>
      <c r="G151" s="184" t="s">
        <v>229</v>
      </c>
      <c r="H151" s="185">
        <v>59.247</v>
      </c>
      <c r="I151" s="186"/>
      <c r="J151" s="187">
        <f>ROUND(I151*H151,1)</f>
        <v>0</v>
      </c>
      <c r="K151" s="183" t="s">
        <v>161</v>
      </c>
      <c r="L151" s="41"/>
      <c r="M151" s="188" t="s">
        <v>35</v>
      </c>
      <c r="N151" s="189" t="s">
        <v>51</v>
      </c>
      <c r="O151" s="66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162</v>
      </c>
      <c r="AT151" s="192" t="s">
        <v>157</v>
      </c>
      <c r="AU151" s="192" t="s">
        <v>89</v>
      </c>
      <c r="AY151" s="18" t="s">
        <v>155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87</v>
      </c>
      <c r="BK151" s="193">
        <f>ROUND(I151*H151,1)</f>
        <v>0</v>
      </c>
      <c r="BL151" s="18" t="s">
        <v>162</v>
      </c>
      <c r="BM151" s="192" t="s">
        <v>230</v>
      </c>
    </row>
    <row r="152" spans="1:47" s="2" customFormat="1" ht="29.25">
      <c r="A152" s="36"/>
      <c r="B152" s="37"/>
      <c r="C152" s="38"/>
      <c r="D152" s="194" t="s">
        <v>164</v>
      </c>
      <c r="E152" s="38"/>
      <c r="F152" s="195" t="s">
        <v>231</v>
      </c>
      <c r="G152" s="38"/>
      <c r="H152" s="38"/>
      <c r="I152" s="196"/>
      <c r="J152" s="38"/>
      <c r="K152" s="38"/>
      <c r="L152" s="41"/>
      <c r="M152" s="197"/>
      <c r="N152" s="198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8" t="s">
        <v>164</v>
      </c>
      <c r="AU152" s="18" t="s">
        <v>89</v>
      </c>
    </row>
    <row r="153" spans="1:47" s="2" customFormat="1" ht="11.25">
      <c r="A153" s="36"/>
      <c r="B153" s="37"/>
      <c r="C153" s="38"/>
      <c r="D153" s="199" t="s">
        <v>166</v>
      </c>
      <c r="E153" s="38"/>
      <c r="F153" s="200" t="s">
        <v>232</v>
      </c>
      <c r="G153" s="38"/>
      <c r="H153" s="38"/>
      <c r="I153" s="196"/>
      <c r="J153" s="38"/>
      <c r="K153" s="38"/>
      <c r="L153" s="41"/>
      <c r="M153" s="197"/>
      <c r="N153" s="198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8" t="s">
        <v>166</v>
      </c>
      <c r="AU153" s="18" t="s">
        <v>89</v>
      </c>
    </row>
    <row r="154" spans="2:51" s="13" customFormat="1" ht="33.75">
      <c r="B154" s="201"/>
      <c r="C154" s="202"/>
      <c r="D154" s="194" t="s">
        <v>168</v>
      </c>
      <c r="E154" s="203" t="s">
        <v>35</v>
      </c>
      <c r="F154" s="204" t="s">
        <v>531</v>
      </c>
      <c r="G154" s="202"/>
      <c r="H154" s="203" t="s">
        <v>35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89</v>
      </c>
      <c r="AV154" s="13" t="s">
        <v>87</v>
      </c>
      <c r="AW154" s="13" t="s">
        <v>41</v>
      </c>
      <c r="AX154" s="13" t="s">
        <v>80</v>
      </c>
      <c r="AY154" s="210" t="s">
        <v>155</v>
      </c>
    </row>
    <row r="155" spans="2:51" s="14" customFormat="1" ht="11.25">
      <c r="B155" s="211"/>
      <c r="C155" s="212"/>
      <c r="D155" s="194" t="s">
        <v>168</v>
      </c>
      <c r="E155" s="213" t="s">
        <v>35</v>
      </c>
      <c r="F155" s="214" t="s">
        <v>549</v>
      </c>
      <c r="G155" s="212"/>
      <c r="H155" s="215">
        <v>32.016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168</v>
      </c>
      <c r="AU155" s="221" t="s">
        <v>89</v>
      </c>
      <c r="AV155" s="14" t="s">
        <v>89</v>
      </c>
      <c r="AW155" s="14" t="s">
        <v>41</v>
      </c>
      <c r="AX155" s="14" t="s">
        <v>80</v>
      </c>
      <c r="AY155" s="221" t="s">
        <v>155</v>
      </c>
    </row>
    <row r="156" spans="2:51" s="14" customFormat="1" ht="11.25">
      <c r="B156" s="211"/>
      <c r="C156" s="212"/>
      <c r="D156" s="194" t="s">
        <v>168</v>
      </c>
      <c r="E156" s="213" t="s">
        <v>35</v>
      </c>
      <c r="F156" s="214" t="s">
        <v>550</v>
      </c>
      <c r="G156" s="212"/>
      <c r="H156" s="215">
        <v>23.4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168</v>
      </c>
      <c r="AU156" s="221" t="s">
        <v>89</v>
      </c>
      <c r="AV156" s="14" t="s">
        <v>89</v>
      </c>
      <c r="AW156" s="14" t="s">
        <v>41</v>
      </c>
      <c r="AX156" s="14" t="s">
        <v>80</v>
      </c>
      <c r="AY156" s="221" t="s">
        <v>155</v>
      </c>
    </row>
    <row r="157" spans="2:51" s="14" customFormat="1" ht="11.25">
      <c r="B157" s="211"/>
      <c r="C157" s="212"/>
      <c r="D157" s="194" t="s">
        <v>168</v>
      </c>
      <c r="E157" s="213" t="s">
        <v>35</v>
      </c>
      <c r="F157" s="214" t="s">
        <v>551</v>
      </c>
      <c r="G157" s="212"/>
      <c r="H157" s="215">
        <v>41.496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89</v>
      </c>
      <c r="AV157" s="14" t="s">
        <v>89</v>
      </c>
      <c r="AW157" s="14" t="s">
        <v>41</v>
      </c>
      <c r="AX157" s="14" t="s">
        <v>80</v>
      </c>
      <c r="AY157" s="221" t="s">
        <v>155</v>
      </c>
    </row>
    <row r="158" spans="2:51" s="14" customFormat="1" ht="11.25">
      <c r="B158" s="211"/>
      <c r="C158" s="212"/>
      <c r="D158" s="194" t="s">
        <v>168</v>
      </c>
      <c r="E158" s="213" t="s">
        <v>35</v>
      </c>
      <c r="F158" s="214" t="s">
        <v>552</v>
      </c>
      <c r="G158" s="212"/>
      <c r="H158" s="215">
        <v>12.956</v>
      </c>
      <c r="I158" s="216"/>
      <c r="J158" s="212"/>
      <c r="K158" s="212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168</v>
      </c>
      <c r="AU158" s="221" t="s">
        <v>89</v>
      </c>
      <c r="AV158" s="14" t="s">
        <v>89</v>
      </c>
      <c r="AW158" s="14" t="s">
        <v>41</v>
      </c>
      <c r="AX158" s="14" t="s">
        <v>80</v>
      </c>
      <c r="AY158" s="221" t="s">
        <v>155</v>
      </c>
    </row>
    <row r="159" spans="2:51" s="15" customFormat="1" ht="11.25">
      <c r="B159" s="222"/>
      <c r="C159" s="223"/>
      <c r="D159" s="194" t="s">
        <v>168</v>
      </c>
      <c r="E159" s="224" t="s">
        <v>35</v>
      </c>
      <c r="F159" s="225" t="s">
        <v>235</v>
      </c>
      <c r="G159" s="223"/>
      <c r="H159" s="226">
        <v>109.868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168</v>
      </c>
      <c r="AU159" s="232" t="s">
        <v>89</v>
      </c>
      <c r="AV159" s="15" t="s">
        <v>179</v>
      </c>
      <c r="AW159" s="15" t="s">
        <v>41</v>
      </c>
      <c r="AX159" s="15" t="s">
        <v>80</v>
      </c>
      <c r="AY159" s="232" t="s">
        <v>155</v>
      </c>
    </row>
    <row r="160" spans="2:51" s="14" customFormat="1" ht="11.25">
      <c r="B160" s="211"/>
      <c r="C160" s="212"/>
      <c r="D160" s="194" t="s">
        <v>168</v>
      </c>
      <c r="E160" s="213" t="s">
        <v>35</v>
      </c>
      <c r="F160" s="214" t="s">
        <v>553</v>
      </c>
      <c r="G160" s="212"/>
      <c r="H160" s="215">
        <v>3.744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168</v>
      </c>
      <c r="AU160" s="221" t="s">
        <v>89</v>
      </c>
      <c r="AV160" s="14" t="s">
        <v>89</v>
      </c>
      <c r="AW160" s="14" t="s">
        <v>41</v>
      </c>
      <c r="AX160" s="14" t="s">
        <v>80</v>
      </c>
      <c r="AY160" s="221" t="s">
        <v>155</v>
      </c>
    </row>
    <row r="161" spans="2:51" s="14" customFormat="1" ht="11.25">
      <c r="B161" s="211"/>
      <c r="C161" s="212"/>
      <c r="D161" s="194" t="s">
        <v>168</v>
      </c>
      <c r="E161" s="213" t="s">
        <v>35</v>
      </c>
      <c r="F161" s="214" t="s">
        <v>554</v>
      </c>
      <c r="G161" s="212"/>
      <c r="H161" s="215">
        <v>1.138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168</v>
      </c>
      <c r="AU161" s="221" t="s">
        <v>89</v>
      </c>
      <c r="AV161" s="14" t="s">
        <v>89</v>
      </c>
      <c r="AW161" s="14" t="s">
        <v>41</v>
      </c>
      <c r="AX161" s="14" t="s">
        <v>80</v>
      </c>
      <c r="AY161" s="221" t="s">
        <v>155</v>
      </c>
    </row>
    <row r="162" spans="2:51" s="15" customFormat="1" ht="11.25">
      <c r="B162" s="222"/>
      <c r="C162" s="223"/>
      <c r="D162" s="194" t="s">
        <v>168</v>
      </c>
      <c r="E162" s="224" t="s">
        <v>35</v>
      </c>
      <c r="F162" s="225" t="s">
        <v>235</v>
      </c>
      <c r="G162" s="223"/>
      <c r="H162" s="226">
        <v>4.882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168</v>
      </c>
      <c r="AU162" s="232" t="s">
        <v>89</v>
      </c>
      <c r="AV162" s="15" t="s">
        <v>179</v>
      </c>
      <c r="AW162" s="15" t="s">
        <v>41</v>
      </c>
      <c r="AX162" s="15" t="s">
        <v>80</v>
      </c>
      <c r="AY162" s="232" t="s">
        <v>155</v>
      </c>
    </row>
    <row r="163" spans="2:51" s="14" customFormat="1" ht="11.25">
      <c r="B163" s="211"/>
      <c r="C163" s="212"/>
      <c r="D163" s="194" t="s">
        <v>168</v>
      </c>
      <c r="E163" s="213" t="s">
        <v>35</v>
      </c>
      <c r="F163" s="214" t="s">
        <v>555</v>
      </c>
      <c r="G163" s="212"/>
      <c r="H163" s="215">
        <v>3.744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89</v>
      </c>
      <c r="AV163" s="14" t="s">
        <v>89</v>
      </c>
      <c r="AW163" s="14" t="s">
        <v>41</v>
      </c>
      <c r="AX163" s="14" t="s">
        <v>80</v>
      </c>
      <c r="AY163" s="221" t="s">
        <v>155</v>
      </c>
    </row>
    <row r="164" spans="2:51" s="15" customFormat="1" ht="11.25">
      <c r="B164" s="222"/>
      <c r="C164" s="223"/>
      <c r="D164" s="194" t="s">
        <v>168</v>
      </c>
      <c r="E164" s="224" t="s">
        <v>35</v>
      </c>
      <c r="F164" s="225" t="s">
        <v>235</v>
      </c>
      <c r="G164" s="223"/>
      <c r="H164" s="226">
        <v>3.744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168</v>
      </c>
      <c r="AU164" s="232" t="s">
        <v>89</v>
      </c>
      <c r="AV164" s="15" t="s">
        <v>179</v>
      </c>
      <c r="AW164" s="15" t="s">
        <v>41</v>
      </c>
      <c r="AX164" s="15" t="s">
        <v>80</v>
      </c>
      <c r="AY164" s="232" t="s">
        <v>155</v>
      </c>
    </row>
    <row r="165" spans="2:51" s="16" customFormat="1" ht="11.25">
      <c r="B165" s="233"/>
      <c r="C165" s="234"/>
      <c r="D165" s="194" t="s">
        <v>168</v>
      </c>
      <c r="E165" s="235" t="s">
        <v>118</v>
      </c>
      <c r="F165" s="236" t="s">
        <v>246</v>
      </c>
      <c r="G165" s="234"/>
      <c r="H165" s="237">
        <v>118.494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168</v>
      </c>
      <c r="AU165" s="243" t="s">
        <v>89</v>
      </c>
      <c r="AV165" s="16" t="s">
        <v>162</v>
      </c>
      <c r="AW165" s="16" t="s">
        <v>41</v>
      </c>
      <c r="AX165" s="16" t="s">
        <v>87</v>
      </c>
      <c r="AY165" s="243" t="s">
        <v>155</v>
      </c>
    </row>
    <row r="166" spans="2:51" s="13" customFormat="1" ht="22.5">
      <c r="B166" s="201"/>
      <c r="C166" s="202"/>
      <c r="D166" s="194" t="s">
        <v>168</v>
      </c>
      <c r="E166" s="203" t="s">
        <v>35</v>
      </c>
      <c r="F166" s="204" t="s">
        <v>556</v>
      </c>
      <c r="G166" s="202"/>
      <c r="H166" s="203" t="s">
        <v>35</v>
      </c>
      <c r="I166" s="205"/>
      <c r="J166" s="202"/>
      <c r="K166" s="202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168</v>
      </c>
      <c r="AU166" s="210" t="s">
        <v>89</v>
      </c>
      <c r="AV166" s="13" t="s">
        <v>87</v>
      </c>
      <c r="AW166" s="13" t="s">
        <v>41</v>
      </c>
      <c r="AX166" s="13" t="s">
        <v>80</v>
      </c>
      <c r="AY166" s="210" t="s">
        <v>155</v>
      </c>
    </row>
    <row r="167" spans="2:51" s="14" customFormat="1" ht="11.25">
      <c r="B167" s="211"/>
      <c r="C167" s="212"/>
      <c r="D167" s="194" t="s">
        <v>168</v>
      </c>
      <c r="E167" s="212"/>
      <c r="F167" s="214" t="s">
        <v>557</v>
      </c>
      <c r="G167" s="212"/>
      <c r="H167" s="215">
        <v>59.247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168</v>
      </c>
      <c r="AU167" s="221" t="s">
        <v>89</v>
      </c>
      <c r="AV167" s="14" t="s">
        <v>89</v>
      </c>
      <c r="AW167" s="14" t="s">
        <v>4</v>
      </c>
      <c r="AX167" s="14" t="s">
        <v>87</v>
      </c>
      <c r="AY167" s="221" t="s">
        <v>155</v>
      </c>
    </row>
    <row r="168" spans="1:65" s="2" customFormat="1" ht="33" customHeight="1">
      <c r="A168" s="36"/>
      <c r="B168" s="37"/>
      <c r="C168" s="181" t="s">
        <v>263</v>
      </c>
      <c r="D168" s="181" t="s">
        <v>157</v>
      </c>
      <c r="E168" s="182" t="s">
        <v>250</v>
      </c>
      <c r="F168" s="183" t="s">
        <v>251</v>
      </c>
      <c r="G168" s="184" t="s">
        <v>229</v>
      </c>
      <c r="H168" s="185">
        <v>59.247</v>
      </c>
      <c r="I168" s="186"/>
      <c r="J168" s="187">
        <f>ROUND(I168*H168,1)</f>
        <v>0</v>
      </c>
      <c r="K168" s="183" t="s">
        <v>161</v>
      </c>
      <c r="L168" s="41"/>
      <c r="M168" s="188" t="s">
        <v>35</v>
      </c>
      <c r="N168" s="189" t="s">
        <v>51</v>
      </c>
      <c r="O168" s="66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162</v>
      </c>
      <c r="AT168" s="192" t="s">
        <v>157</v>
      </c>
      <c r="AU168" s="192" t="s">
        <v>89</v>
      </c>
      <c r="AY168" s="18" t="s">
        <v>155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87</v>
      </c>
      <c r="BK168" s="193">
        <f>ROUND(I168*H168,1)</f>
        <v>0</v>
      </c>
      <c r="BL168" s="18" t="s">
        <v>162</v>
      </c>
      <c r="BM168" s="192" t="s">
        <v>558</v>
      </c>
    </row>
    <row r="169" spans="1:47" s="2" customFormat="1" ht="29.25">
      <c r="A169" s="36"/>
      <c r="B169" s="37"/>
      <c r="C169" s="38"/>
      <c r="D169" s="194" t="s">
        <v>164</v>
      </c>
      <c r="E169" s="38"/>
      <c r="F169" s="195" t="s">
        <v>253</v>
      </c>
      <c r="G169" s="38"/>
      <c r="H169" s="38"/>
      <c r="I169" s="196"/>
      <c r="J169" s="38"/>
      <c r="K169" s="38"/>
      <c r="L169" s="41"/>
      <c r="M169" s="197"/>
      <c r="N169" s="198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8" t="s">
        <v>164</v>
      </c>
      <c r="AU169" s="18" t="s">
        <v>89</v>
      </c>
    </row>
    <row r="170" spans="1:47" s="2" customFormat="1" ht="11.25">
      <c r="A170" s="36"/>
      <c r="B170" s="37"/>
      <c r="C170" s="38"/>
      <c r="D170" s="199" t="s">
        <v>166</v>
      </c>
      <c r="E170" s="38"/>
      <c r="F170" s="200" t="s">
        <v>254</v>
      </c>
      <c r="G170" s="38"/>
      <c r="H170" s="38"/>
      <c r="I170" s="196"/>
      <c r="J170" s="38"/>
      <c r="K170" s="38"/>
      <c r="L170" s="41"/>
      <c r="M170" s="197"/>
      <c r="N170" s="198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8" t="s">
        <v>166</v>
      </c>
      <c r="AU170" s="18" t="s">
        <v>89</v>
      </c>
    </row>
    <row r="171" spans="2:51" s="13" customFormat="1" ht="33.75">
      <c r="B171" s="201"/>
      <c r="C171" s="202"/>
      <c r="D171" s="194" t="s">
        <v>168</v>
      </c>
      <c r="E171" s="203" t="s">
        <v>35</v>
      </c>
      <c r="F171" s="204" t="s">
        <v>531</v>
      </c>
      <c r="G171" s="202"/>
      <c r="H171" s="203" t="s">
        <v>35</v>
      </c>
      <c r="I171" s="205"/>
      <c r="J171" s="202"/>
      <c r="K171" s="202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168</v>
      </c>
      <c r="AU171" s="210" t="s">
        <v>89</v>
      </c>
      <c r="AV171" s="13" t="s">
        <v>87</v>
      </c>
      <c r="AW171" s="13" t="s">
        <v>41</v>
      </c>
      <c r="AX171" s="13" t="s">
        <v>80</v>
      </c>
      <c r="AY171" s="210" t="s">
        <v>155</v>
      </c>
    </row>
    <row r="172" spans="2:51" s="14" customFormat="1" ht="11.25">
      <c r="B172" s="211"/>
      <c r="C172" s="212"/>
      <c r="D172" s="194" t="s">
        <v>168</v>
      </c>
      <c r="E172" s="213" t="s">
        <v>35</v>
      </c>
      <c r="F172" s="214" t="s">
        <v>118</v>
      </c>
      <c r="G172" s="212"/>
      <c r="H172" s="215">
        <v>118.494</v>
      </c>
      <c r="I172" s="216"/>
      <c r="J172" s="212"/>
      <c r="K172" s="212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168</v>
      </c>
      <c r="AU172" s="221" t="s">
        <v>89</v>
      </c>
      <c r="AV172" s="14" t="s">
        <v>89</v>
      </c>
      <c r="AW172" s="14" t="s">
        <v>41</v>
      </c>
      <c r="AX172" s="14" t="s">
        <v>87</v>
      </c>
      <c r="AY172" s="221" t="s">
        <v>155</v>
      </c>
    </row>
    <row r="173" spans="2:51" s="13" customFormat="1" ht="22.5">
      <c r="B173" s="201"/>
      <c r="C173" s="202"/>
      <c r="D173" s="194" t="s">
        <v>168</v>
      </c>
      <c r="E173" s="203" t="s">
        <v>35</v>
      </c>
      <c r="F173" s="204" t="s">
        <v>556</v>
      </c>
      <c r="G173" s="202"/>
      <c r="H173" s="203" t="s">
        <v>35</v>
      </c>
      <c r="I173" s="205"/>
      <c r="J173" s="202"/>
      <c r="K173" s="202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168</v>
      </c>
      <c r="AU173" s="210" t="s">
        <v>89</v>
      </c>
      <c r="AV173" s="13" t="s">
        <v>87</v>
      </c>
      <c r="AW173" s="13" t="s">
        <v>41</v>
      </c>
      <c r="AX173" s="13" t="s">
        <v>80</v>
      </c>
      <c r="AY173" s="210" t="s">
        <v>155</v>
      </c>
    </row>
    <row r="174" spans="2:51" s="14" customFormat="1" ht="11.25">
      <c r="B174" s="211"/>
      <c r="C174" s="212"/>
      <c r="D174" s="194" t="s">
        <v>168</v>
      </c>
      <c r="E174" s="212"/>
      <c r="F174" s="214" t="s">
        <v>557</v>
      </c>
      <c r="G174" s="212"/>
      <c r="H174" s="215">
        <v>59.247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89</v>
      </c>
      <c r="AV174" s="14" t="s">
        <v>89</v>
      </c>
      <c r="AW174" s="14" t="s">
        <v>4</v>
      </c>
      <c r="AX174" s="14" t="s">
        <v>87</v>
      </c>
      <c r="AY174" s="221" t="s">
        <v>155</v>
      </c>
    </row>
    <row r="175" spans="1:65" s="2" customFormat="1" ht="24.2" customHeight="1">
      <c r="A175" s="36"/>
      <c r="B175" s="37"/>
      <c r="C175" s="181" t="s">
        <v>272</v>
      </c>
      <c r="D175" s="181" t="s">
        <v>157</v>
      </c>
      <c r="E175" s="182" t="s">
        <v>264</v>
      </c>
      <c r="F175" s="183" t="s">
        <v>265</v>
      </c>
      <c r="G175" s="184" t="s">
        <v>229</v>
      </c>
      <c r="H175" s="185">
        <v>34.5</v>
      </c>
      <c r="I175" s="186"/>
      <c r="J175" s="187">
        <f>ROUND(I175*H175,1)</f>
        <v>0</v>
      </c>
      <c r="K175" s="183" t="s">
        <v>161</v>
      </c>
      <c r="L175" s="41"/>
      <c r="M175" s="188" t="s">
        <v>35</v>
      </c>
      <c r="N175" s="189" t="s">
        <v>51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162</v>
      </c>
      <c r="AT175" s="192" t="s">
        <v>157</v>
      </c>
      <c r="AU175" s="192" t="s">
        <v>89</v>
      </c>
      <c r="AY175" s="18" t="s">
        <v>155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87</v>
      </c>
      <c r="BK175" s="193">
        <f>ROUND(I175*H175,1)</f>
        <v>0</v>
      </c>
      <c r="BL175" s="18" t="s">
        <v>162</v>
      </c>
      <c r="BM175" s="192" t="s">
        <v>266</v>
      </c>
    </row>
    <row r="176" spans="1:47" s="2" customFormat="1" ht="29.25">
      <c r="A176" s="36"/>
      <c r="B176" s="37"/>
      <c r="C176" s="38"/>
      <c r="D176" s="194" t="s">
        <v>164</v>
      </c>
      <c r="E176" s="38"/>
      <c r="F176" s="195" t="s">
        <v>267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164</v>
      </c>
      <c r="AU176" s="18" t="s">
        <v>89</v>
      </c>
    </row>
    <row r="177" spans="1:47" s="2" customFormat="1" ht="11.25">
      <c r="A177" s="36"/>
      <c r="B177" s="37"/>
      <c r="C177" s="38"/>
      <c r="D177" s="199" t="s">
        <v>166</v>
      </c>
      <c r="E177" s="38"/>
      <c r="F177" s="200" t="s">
        <v>268</v>
      </c>
      <c r="G177" s="38"/>
      <c r="H177" s="38"/>
      <c r="I177" s="196"/>
      <c r="J177" s="38"/>
      <c r="K177" s="38"/>
      <c r="L177" s="41"/>
      <c r="M177" s="197"/>
      <c r="N177" s="198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166</v>
      </c>
      <c r="AU177" s="18" t="s">
        <v>89</v>
      </c>
    </row>
    <row r="178" spans="2:51" s="13" customFormat="1" ht="33.75">
      <c r="B178" s="201"/>
      <c r="C178" s="202"/>
      <c r="D178" s="194" t="s">
        <v>168</v>
      </c>
      <c r="E178" s="203" t="s">
        <v>35</v>
      </c>
      <c r="F178" s="204" t="s">
        <v>531</v>
      </c>
      <c r="G178" s="202"/>
      <c r="H178" s="203" t="s">
        <v>35</v>
      </c>
      <c r="I178" s="205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168</v>
      </c>
      <c r="AU178" s="210" t="s">
        <v>89</v>
      </c>
      <c r="AV178" s="13" t="s">
        <v>87</v>
      </c>
      <c r="AW178" s="13" t="s">
        <v>41</v>
      </c>
      <c r="AX178" s="13" t="s">
        <v>80</v>
      </c>
      <c r="AY178" s="210" t="s">
        <v>155</v>
      </c>
    </row>
    <row r="179" spans="2:51" s="14" customFormat="1" ht="11.25">
      <c r="B179" s="211"/>
      <c r="C179" s="212"/>
      <c r="D179" s="194" t="s">
        <v>168</v>
      </c>
      <c r="E179" s="213" t="s">
        <v>35</v>
      </c>
      <c r="F179" s="214" t="s">
        <v>559</v>
      </c>
      <c r="G179" s="212"/>
      <c r="H179" s="215">
        <v>7.5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89</v>
      </c>
      <c r="AV179" s="14" t="s">
        <v>89</v>
      </c>
      <c r="AW179" s="14" t="s">
        <v>41</v>
      </c>
      <c r="AX179" s="14" t="s">
        <v>80</v>
      </c>
      <c r="AY179" s="221" t="s">
        <v>155</v>
      </c>
    </row>
    <row r="180" spans="2:51" s="14" customFormat="1" ht="11.25">
      <c r="B180" s="211"/>
      <c r="C180" s="212"/>
      <c r="D180" s="194" t="s">
        <v>168</v>
      </c>
      <c r="E180" s="213" t="s">
        <v>35</v>
      </c>
      <c r="F180" s="214" t="s">
        <v>560</v>
      </c>
      <c r="G180" s="212"/>
      <c r="H180" s="215">
        <v>19.5</v>
      </c>
      <c r="I180" s="216"/>
      <c r="J180" s="212"/>
      <c r="K180" s="212"/>
      <c r="L180" s="217"/>
      <c r="M180" s="218"/>
      <c r="N180" s="219"/>
      <c r="O180" s="219"/>
      <c r="P180" s="219"/>
      <c r="Q180" s="219"/>
      <c r="R180" s="219"/>
      <c r="S180" s="219"/>
      <c r="T180" s="220"/>
      <c r="AT180" s="221" t="s">
        <v>168</v>
      </c>
      <c r="AU180" s="221" t="s">
        <v>89</v>
      </c>
      <c r="AV180" s="14" t="s">
        <v>89</v>
      </c>
      <c r="AW180" s="14" t="s">
        <v>41</v>
      </c>
      <c r="AX180" s="14" t="s">
        <v>80</v>
      </c>
      <c r="AY180" s="221" t="s">
        <v>155</v>
      </c>
    </row>
    <row r="181" spans="2:51" s="14" customFormat="1" ht="11.25">
      <c r="B181" s="211"/>
      <c r="C181" s="212"/>
      <c r="D181" s="194" t="s">
        <v>168</v>
      </c>
      <c r="E181" s="213" t="s">
        <v>35</v>
      </c>
      <c r="F181" s="214" t="s">
        <v>561</v>
      </c>
      <c r="G181" s="212"/>
      <c r="H181" s="215">
        <v>7.5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168</v>
      </c>
      <c r="AU181" s="221" t="s">
        <v>89</v>
      </c>
      <c r="AV181" s="14" t="s">
        <v>89</v>
      </c>
      <c r="AW181" s="14" t="s">
        <v>41</v>
      </c>
      <c r="AX181" s="14" t="s">
        <v>80</v>
      </c>
      <c r="AY181" s="221" t="s">
        <v>155</v>
      </c>
    </row>
    <row r="182" spans="2:51" s="16" customFormat="1" ht="11.25">
      <c r="B182" s="233"/>
      <c r="C182" s="234"/>
      <c r="D182" s="194" t="s">
        <v>168</v>
      </c>
      <c r="E182" s="235" t="s">
        <v>35</v>
      </c>
      <c r="F182" s="236" t="s">
        <v>246</v>
      </c>
      <c r="G182" s="234"/>
      <c r="H182" s="237">
        <v>34.5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168</v>
      </c>
      <c r="AU182" s="243" t="s">
        <v>89</v>
      </c>
      <c r="AV182" s="16" t="s">
        <v>162</v>
      </c>
      <c r="AW182" s="16" t="s">
        <v>41</v>
      </c>
      <c r="AX182" s="16" t="s">
        <v>87</v>
      </c>
      <c r="AY182" s="243" t="s">
        <v>155</v>
      </c>
    </row>
    <row r="183" spans="1:65" s="2" customFormat="1" ht="21.75" customHeight="1">
      <c r="A183" s="36"/>
      <c r="B183" s="37"/>
      <c r="C183" s="181" t="s">
        <v>8</v>
      </c>
      <c r="D183" s="181" t="s">
        <v>157</v>
      </c>
      <c r="E183" s="182" t="s">
        <v>273</v>
      </c>
      <c r="F183" s="183" t="s">
        <v>274</v>
      </c>
      <c r="G183" s="184" t="s">
        <v>275</v>
      </c>
      <c r="H183" s="185">
        <v>262.8</v>
      </c>
      <c r="I183" s="186"/>
      <c r="J183" s="187">
        <f>ROUND(I183*H183,1)</f>
        <v>0</v>
      </c>
      <c r="K183" s="183" t="s">
        <v>161</v>
      </c>
      <c r="L183" s="41"/>
      <c r="M183" s="188" t="s">
        <v>35</v>
      </c>
      <c r="N183" s="189" t="s">
        <v>51</v>
      </c>
      <c r="O183" s="66"/>
      <c r="P183" s="190">
        <f>O183*H183</f>
        <v>0</v>
      </c>
      <c r="Q183" s="190">
        <v>0.00084</v>
      </c>
      <c r="R183" s="190">
        <f>Q183*H183</f>
        <v>0.22075200000000003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162</v>
      </c>
      <c r="AT183" s="192" t="s">
        <v>157</v>
      </c>
      <c r="AU183" s="192" t="s">
        <v>89</v>
      </c>
      <c r="AY183" s="18" t="s">
        <v>155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87</v>
      </c>
      <c r="BK183" s="193">
        <f>ROUND(I183*H183,1)</f>
        <v>0</v>
      </c>
      <c r="BL183" s="18" t="s">
        <v>162</v>
      </c>
      <c r="BM183" s="192" t="s">
        <v>276</v>
      </c>
    </row>
    <row r="184" spans="1:47" s="2" customFormat="1" ht="19.5">
      <c r="A184" s="36"/>
      <c r="B184" s="37"/>
      <c r="C184" s="38"/>
      <c r="D184" s="194" t="s">
        <v>164</v>
      </c>
      <c r="E184" s="38"/>
      <c r="F184" s="195" t="s">
        <v>277</v>
      </c>
      <c r="G184" s="38"/>
      <c r="H184" s="38"/>
      <c r="I184" s="196"/>
      <c r="J184" s="38"/>
      <c r="K184" s="38"/>
      <c r="L184" s="41"/>
      <c r="M184" s="197"/>
      <c r="N184" s="198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8" t="s">
        <v>164</v>
      </c>
      <c r="AU184" s="18" t="s">
        <v>89</v>
      </c>
    </row>
    <row r="185" spans="1:47" s="2" customFormat="1" ht="11.25">
      <c r="A185" s="36"/>
      <c r="B185" s="37"/>
      <c r="C185" s="38"/>
      <c r="D185" s="199" t="s">
        <v>166</v>
      </c>
      <c r="E185" s="38"/>
      <c r="F185" s="200" t="s">
        <v>278</v>
      </c>
      <c r="G185" s="38"/>
      <c r="H185" s="38"/>
      <c r="I185" s="196"/>
      <c r="J185" s="38"/>
      <c r="K185" s="38"/>
      <c r="L185" s="41"/>
      <c r="M185" s="197"/>
      <c r="N185" s="198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8" t="s">
        <v>166</v>
      </c>
      <c r="AU185" s="18" t="s">
        <v>89</v>
      </c>
    </row>
    <row r="186" spans="2:51" s="13" customFormat="1" ht="33.75">
      <c r="B186" s="201"/>
      <c r="C186" s="202"/>
      <c r="D186" s="194" t="s">
        <v>168</v>
      </c>
      <c r="E186" s="203" t="s">
        <v>35</v>
      </c>
      <c r="F186" s="204" t="s">
        <v>531</v>
      </c>
      <c r="G186" s="202"/>
      <c r="H186" s="203" t="s">
        <v>35</v>
      </c>
      <c r="I186" s="205"/>
      <c r="J186" s="202"/>
      <c r="K186" s="202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168</v>
      </c>
      <c r="AU186" s="210" t="s">
        <v>89</v>
      </c>
      <c r="AV186" s="13" t="s">
        <v>87</v>
      </c>
      <c r="AW186" s="13" t="s">
        <v>41</v>
      </c>
      <c r="AX186" s="13" t="s">
        <v>80</v>
      </c>
      <c r="AY186" s="210" t="s">
        <v>155</v>
      </c>
    </row>
    <row r="187" spans="2:51" s="14" customFormat="1" ht="11.25">
      <c r="B187" s="211"/>
      <c r="C187" s="212"/>
      <c r="D187" s="194" t="s">
        <v>168</v>
      </c>
      <c r="E187" s="213" t="s">
        <v>35</v>
      </c>
      <c r="F187" s="214" t="s">
        <v>562</v>
      </c>
      <c r="G187" s="212"/>
      <c r="H187" s="215">
        <v>262.8</v>
      </c>
      <c r="I187" s="216"/>
      <c r="J187" s="212"/>
      <c r="K187" s="212"/>
      <c r="L187" s="217"/>
      <c r="M187" s="218"/>
      <c r="N187" s="219"/>
      <c r="O187" s="219"/>
      <c r="P187" s="219"/>
      <c r="Q187" s="219"/>
      <c r="R187" s="219"/>
      <c r="S187" s="219"/>
      <c r="T187" s="220"/>
      <c r="AT187" s="221" t="s">
        <v>168</v>
      </c>
      <c r="AU187" s="221" t="s">
        <v>89</v>
      </c>
      <c r="AV187" s="14" t="s">
        <v>89</v>
      </c>
      <c r="AW187" s="14" t="s">
        <v>41</v>
      </c>
      <c r="AX187" s="14" t="s">
        <v>87</v>
      </c>
      <c r="AY187" s="221" t="s">
        <v>155</v>
      </c>
    </row>
    <row r="188" spans="1:65" s="2" customFormat="1" ht="24.2" customHeight="1">
      <c r="A188" s="36"/>
      <c r="B188" s="37"/>
      <c r="C188" s="181" t="s">
        <v>286</v>
      </c>
      <c r="D188" s="181" t="s">
        <v>157</v>
      </c>
      <c r="E188" s="182" t="s">
        <v>281</v>
      </c>
      <c r="F188" s="183" t="s">
        <v>282</v>
      </c>
      <c r="G188" s="184" t="s">
        <v>275</v>
      </c>
      <c r="H188" s="185">
        <v>262.8</v>
      </c>
      <c r="I188" s="186"/>
      <c r="J188" s="187">
        <f>ROUND(I188*H188,1)</f>
        <v>0</v>
      </c>
      <c r="K188" s="183" t="s">
        <v>161</v>
      </c>
      <c r="L188" s="41"/>
      <c r="M188" s="188" t="s">
        <v>35</v>
      </c>
      <c r="N188" s="189" t="s">
        <v>51</v>
      </c>
      <c r="O188" s="66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162</v>
      </c>
      <c r="AT188" s="192" t="s">
        <v>157</v>
      </c>
      <c r="AU188" s="192" t="s">
        <v>89</v>
      </c>
      <c r="AY188" s="18" t="s">
        <v>155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87</v>
      </c>
      <c r="BK188" s="193">
        <f>ROUND(I188*H188,1)</f>
        <v>0</v>
      </c>
      <c r="BL188" s="18" t="s">
        <v>162</v>
      </c>
      <c r="BM188" s="192" t="s">
        <v>283</v>
      </c>
    </row>
    <row r="189" spans="1:47" s="2" customFormat="1" ht="29.25">
      <c r="A189" s="36"/>
      <c r="B189" s="37"/>
      <c r="C189" s="38"/>
      <c r="D189" s="194" t="s">
        <v>164</v>
      </c>
      <c r="E189" s="38"/>
      <c r="F189" s="195" t="s">
        <v>284</v>
      </c>
      <c r="G189" s="38"/>
      <c r="H189" s="38"/>
      <c r="I189" s="196"/>
      <c r="J189" s="38"/>
      <c r="K189" s="38"/>
      <c r="L189" s="41"/>
      <c r="M189" s="197"/>
      <c r="N189" s="198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8" t="s">
        <v>164</v>
      </c>
      <c r="AU189" s="18" t="s">
        <v>89</v>
      </c>
    </row>
    <row r="190" spans="1:47" s="2" customFormat="1" ht="11.25">
      <c r="A190" s="36"/>
      <c r="B190" s="37"/>
      <c r="C190" s="38"/>
      <c r="D190" s="199" t="s">
        <v>166</v>
      </c>
      <c r="E190" s="38"/>
      <c r="F190" s="200" t="s">
        <v>285</v>
      </c>
      <c r="G190" s="38"/>
      <c r="H190" s="38"/>
      <c r="I190" s="196"/>
      <c r="J190" s="38"/>
      <c r="K190" s="38"/>
      <c r="L190" s="41"/>
      <c r="M190" s="197"/>
      <c r="N190" s="198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8" t="s">
        <v>166</v>
      </c>
      <c r="AU190" s="18" t="s">
        <v>89</v>
      </c>
    </row>
    <row r="191" spans="2:51" s="13" customFormat="1" ht="33.75">
      <c r="B191" s="201"/>
      <c r="C191" s="202"/>
      <c r="D191" s="194" t="s">
        <v>168</v>
      </c>
      <c r="E191" s="203" t="s">
        <v>35</v>
      </c>
      <c r="F191" s="204" t="s">
        <v>531</v>
      </c>
      <c r="G191" s="202"/>
      <c r="H191" s="203" t="s">
        <v>35</v>
      </c>
      <c r="I191" s="205"/>
      <c r="J191" s="202"/>
      <c r="K191" s="202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168</v>
      </c>
      <c r="AU191" s="210" t="s">
        <v>89</v>
      </c>
      <c r="AV191" s="13" t="s">
        <v>87</v>
      </c>
      <c r="AW191" s="13" t="s">
        <v>41</v>
      </c>
      <c r="AX191" s="13" t="s">
        <v>80</v>
      </c>
      <c r="AY191" s="210" t="s">
        <v>155</v>
      </c>
    </row>
    <row r="192" spans="2:51" s="14" customFormat="1" ht="11.25">
      <c r="B192" s="211"/>
      <c r="C192" s="212"/>
      <c r="D192" s="194" t="s">
        <v>168</v>
      </c>
      <c r="E192" s="213" t="s">
        <v>35</v>
      </c>
      <c r="F192" s="214" t="s">
        <v>562</v>
      </c>
      <c r="G192" s="212"/>
      <c r="H192" s="215">
        <v>262.8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89</v>
      </c>
      <c r="AV192" s="14" t="s">
        <v>89</v>
      </c>
      <c r="AW192" s="14" t="s">
        <v>41</v>
      </c>
      <c r="AX192" s="14" t="s">
        <v>87</v>
      </c>
      <c r="AY192" s="221" t="s">
        <v>155</v>
      </c>
    </row>
    <row r="193" spans="1:65" s="2" customFormat="1" ht="24.2" customHeight="1">
      <c r="A193" s="36"/>
      <c r="B193" s="37"/>
      <c r="C193" s="181" t="s">
        <v>292</v>
      </c>
      <c r="D193" s="181" t="s">
        <v>157</v>
      </c>
      <c r="E193" s="182" t="s">
        <v>287</v>
      </c>
      <c r="F193" s="183" t="s">
        <v>288</v>
      </c>
      <c r="G193" s="184" t="s">
        <v>229</v>
      </c>
      <c r="H193" s="185">
        <v>113.899</v>
      </c>
      <c r="I193" s="186"/>
      <c r="J193" s="187">
        <f>ROUND(I193*H193,1)</f>
        <v>0</v>
      </c>
      <c r="K193" s="183" t="s">
        <v>35</v>
      </c>
      <c r="L193" s="41"/>
      <c r="M193" s="188" t="s">
        <v>35</v>
      </c>
      <c r="N193" s="189" t="s">
        <v>51</v>
      </c>
      <c r="O193" s="66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2" t="s">
        <v>162</v>
      </c>
      <c r="AT193" s="192" t="s">
        <v>157</v>
      </c>
      <c r="AU193" s="192" t="s">
        <v>89</v>
      </c>
      <c r="AY193" s="18" t="s">
        <v>155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87</v>
      </c>
      <c r="BK193" s="193">
        <f>ROUND(I193*H193,1)</f>
        <v>0</v>
      </c>
      <c r="BL193" s="18" t="s">
        <v>162</v>
      </c>
      <c r="BM193" s="192" t="s">
        <v>289</v>
      </c>
    </row>
    <row r="194" spans="1:47" s="2" customFormat="1" ht="39">
      <c r="A194" s="36"/>
      <c r="B194" s="37"/>
      <c r="C194" s="38"/>
      <c r="D194" s="194" t="s">
        <v>164</v>
      </c>
      <c r="E194" s="38"/>
      <c r="F194" s="195" t="s">
        <v>290</v>
      </c>
      <c r="G194" s="38"/>
      <c r="H194" s="38"/>
      <c r="I194" s="196"/>
      <c r="J194" s="38"/>
      <c r="K194" s="38"/>
      <c r="L194" s="41"/>
      <c r="M194" s="197"/>
      <c r="N194" s="198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8" t="s">
        <v>164</v>
      </c>
      <c r="AU194" s="18" t="s">
        <v>89</v>
      </c>
    </row>
    <row r="195" spans="2:51" s="13" customFormat="1" ht="33.75">
      <c r="B195" s="201"/>
      <c r="C195" s="202"/>
      <c r="D195" s="194" t="s">
        <v>168</v>
      </c>
      <c r="E195" s="203" t="s">
        <v>35</v>
      </c>
      <c r="F195" s="204" t="s">
        <v>531</v>
      </c>
      <c r="G195" s="202"/>
      <c r="H195" s="203" t="s">
        <v>35</v>
      </c>
      <c r="I195" s="205"/>
      <c r="J195" s="202"/>
      <c r="K195" s="202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168</v>
      </c>
      <c r="AU195" s="210" t="s">
        <v>89</v>
      </c>
      <c r="AV195" s="13" t="s">
        <v>87</v>
      </c>
      <c r="AW195" s="13" t="s">
        <v>41</v>
      </c>
      <c r="AX195" s="13" t="s">
        <v>80</v>
      </c>
      <c r="AY195" s="210" t="s">
        <v>155</v>
      </c>
    </row>
    <row r="196" spans="2:51" s="14" customFormat="1" ht="11.25">
      <c r="B196" s="211"/>
      <c r="C196" s="212"/>
      <c r="D196" s="194" t="s">
        <v>168</v>
      </c>
      <c r="E196" s="213" t="s">
        <v>35</v>
      </c>
      <c r="F196" s="214" t="s">
        <v>291</v>
      </c>
      <c r="G196" s="212"/>
      <c r="H196" s="215">
        <v>113.899</v>
      </c>
      <c r="I196" s="216"/>
      <c r="J196" s="212"/>
      <c r="K196" s="212"/>
      <c r="L196" s="217"/>
      <c r="M196" s="218"/>
      <c r="N196" s="219"/>
      <c r="O196" s="219"/>
      <c r="P196" s="219"/>
      <c r="Q196" s="219"/>
      <c r="R196" s="219"/>
      <c r="S196" s="219"/>
      <c r="T196" s="220"/>
      <c r="AT196" s="221" t="s">
        <v>168</v>
      </c>
      <c r="AU196" s="221" t="s">
        <v>89</v>
      </c>
      <c r="AV196" s="14" t="s">
        <v>89</v>
      </c>
      <c r="AW196" s="14" t="s">
        <v>41</v>
      </c>
      <c r="AX196" s="14" t="s">
        <v>87</v>
      </c>
      <c r="AY196" s="221" t="s">
        <v>155</v>
      </c>
    </row>
    <row r="197" spans="1:65" s="2" customFormat="1" ht="24.2" customHeight="1">
      <c r="A197" s="36"/>
      <c r="B197" s="37"/>
      <c r="C197" s="181" t="s">
        <v>297</v>
      </c>
      <c r="D197" s="181" t="s">
        <v>157</v>
      </c>
      <c r="E197" s="182" t="s">
        <v>293</v>
      </c>
      <c r="F197" s="183" t="s">
        <v>294</v>
      </c>
      <c r="G197" s="184" t="s">
        <v>229</v>
      </c>
      <c r="H197" s="185">
        <v>59.247</v>
      </c>
      <c r="I197" s="186"/>
      <c r="J197" s="187">
        <f>ROUND(I197*H197,1)</f>
        <v>0</v>
      </c>
      <c r="K197" s="183" t="s">
        <v>35</v>
      </c>
      <c r="L197" s="41"/>
      <c r="M197" s="188" t="s">
        <v>35</v>
      </c>
      <c r="N197" s="189" t="s">
        <v>51</v>
      </c>
      <c r="O197" s="66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2" t="s">
        <v>162</v>
      </c>
      <c r="AT197" s="192" t="s">
        <v>157</v>
      </c>
      <c r="AU197" s="192" t="s">
        <v>89</v>
      </c>
      <c r="AY197" s="18" t="s">
        <v>155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87</v>
      </c>
      <c r="BK197" s="193">
        <f>ROUND(I197*H197,1)</f>
        <v>0</v>
      </c>
      <c r="BL197" s="18" t="s">
        <v>162</v>
      </c>
      <c r="BM197" s="192" t="s">
        <v>295</v>
      </c>
    </row>
    <row r="198" spans="1:47" s="2" customFormat="1" ht="39">
      <c r="A198" s="36"/>
      <c r="B198" s="37"/>
      <c r="C198" s="38"/>
      <c r="D198" s="194" t="s">
        <v>164</v>
      </c>
      <c r="E198" s="38"/>
      <c r="F198" s="195" t="s">
        <v>296</v>
      </c>
      <c r="G198" s="38"/>
      <c r="H198" s="38"/>
      <c r="I198" s="196"/>
      <c r="J198" s="38"/>
      <c r="K198" s="38"/>
      <c r="L198" s="41"/>
      <c r="M198" s="197"/>
      <c r="N198" s="198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8" t="s">
        <v>164</v>
      </c>
      <c r="AU198" s="18" t="s">
        <v>89</v>
      </c>
    </row>
    <row r="199" spans="2:51" s="13" customFormat="1" ht="33.75">
      <c r="B199" s="201"/>
      <c r="C199" s="202"/>
      <c r="D199" s="194" t="s">
        <v>168</v>
      </c>
      <c r="E199" s="203" t="s">
        <v>35</v>
      </c>
      <c r="F199" s="204" t="s">
        <v>531</v>
      </c>
      <c r="G199" s="202"/>
      <c r="H199" s="203" t="s">
        <v>35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168</v>
      </c>
      <c r="AU199" s="210" t="s">
        <v>89</v>
      </c>
      <c r="AV199" s="13" t="s">
        <v>87</v>
      </c>
      <c r="AW199" s="13" t="s">
        <v>41</v>
      </c>
      <c r="AX199" s="13" t="s">
        <v>80</v>
      </c>
      <c r="AY199" s="210" t="s">
        <v>155</v>
      </c>
    </row>
    <row r="200" spans="2:51" s="14" customFormat="1" ht="11.25">
      <c r="B200" s="211"/>
      <c r="C200" s="212"/>
      <c r="D200" s="194" t="s">
        <v>168</v>
      </c>
      <c r="E200" s="213" t="s">
        <v>35</v>
      </c>
      <c r="F200" s="214" t="s">
        <v>118</v>
      </c>
      <c r="G200" s="212"/>
      <c r="H200" s="215">
        <v>118.494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168</v>
      </c>
      <c r="AU200" s="221" t="s">
        <v>89</v>
      </c>
      <c r="AV200" s="14" t="s">
        <v>89</v>
      </c>
      <c r="AW200" s="14" t="s">
        <v>41</v>
      </c>
      <c r="AX200" s="14" t="s">
        <v>87</v>
      </c>
      <c r="AY200" s="221" t="s">
        <v>155</v>
      </c>
    </row>
    <row r="201" spans="2:51" s="13" customFormat="1" ht="22.5">
      <c r="B201" s="201"/>
      <c r="C201" s="202"/>
      <c r="D201" s="194" t="s">
        <v>168</v>
      </c>
      <c r="E201" s="203" t="s">
        <v>35</v>
      </c>
      <c r="F201" s="204" t="s">
        <v>556</v>
      </c>
      <c r="G201" s="202"/>
      <c r="H201" s="203" t="s">
        <v>35</v>
      </c>
      <c r="I201" s="205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168</v>
      </c>
      <c r="AU201" s="210" t="s">
        <v>89</v>
      </c>
      <c r="AV201" s="13" t="s">
        <v>87</v>
      </c>
      <c r="AW201" s="13" t="s">
        <v>41</v>
      </c>
      <c r="AX201" s="13" t="s">
        <v>80</v>
      </c>
      <c r="AY201" s="210" t="s">
        <v>155</v>
      </c>
    </row>
    <row r="202" spans="2:51" s="14" customFormat="1" ht="11.25">
      <c r="B202" s="211"/>
      <c r="C202" s="212"/>
      <c r="D202" s="194" t="s">
        <v>168</v>
      </c>
      <c r="E202" s="212"/>
      <c r="F202" s="214" t="s">
        <v>557</v>
      </c>
      <c r="G202" s="212"/>
      <c r="H202" s="215">
        <v>59.247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89</v>
      </c>
      <c r="AV202" s="14" t="s">
        <v>89</v>
      </c>
      <c r="AW202" s="14" t="s">
        <v>4</v>
      </c>
      <c r="AX202" s="14" t="s">
        <v>87</v>
      </c>
      <c r="AY202" s="221" t="s">
        <v>155</v>
      </c>
    </row>
    <row r="203" spans="1:65" s="2" customFormat="1" ht="24.2" customHeight="1">
      <c r="A203" s="36"/>
      <c r="B203" s="37"/>
      <c r="C203" s="181" t="s">
        <v>303</v>
      </c>
      <c r="D203" s="181" t="s">
        <v>157</v>
      </c>
      <c r="E203" s="182" t="s">
        <v>563</v>
      </c>
      <c r="F203" s="183" t="s">
        <v>299</v>
      </c>
      <c r="G203" s="184" t="s">
        <v>229</v>
      </c>
      <c r="H203" s="185">
        <v>59.247</v>
      </c>
      <c r="I203" s="186"/>
      <c r="J203" s="187">
        <f>ROUND(I203*H203,1)</f>
        <v>0</v>
      </c>
      <c r="K203" s="183" t="s">
        <v>35</v>
      </c>
      <c r="L203" s="41"/>
      <c r="M203" s="188" t="s">
        <v>35</v>
      </c>
      <c r="N203" s="189" t="s">
        <v>51</v>
      </c>
      <c r="O203" s="66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2" t="s">
        <v>162</v>
      </c>
      <c r="AT203" s="192" t="s">
        <v>157</v>
      </c>
      <c r="AU203" s="192" t="s">
        <v>89</v>
      </c>
      <c r="AY203" s="18" t="s">
        <v>155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87</v>
      </c>
      <c r="BK203" s="193">
        <f>ROUND(I203*H203,1)</f>
        <v>0</v>
      </c>
      <c r="BL203" s="18" t="s">
        <v>162</v>
      </c>
      <c r="BM203" s="192" t="s">
        <v>564</v>
      </c>
    </row>
    <row r="204" spans="1:47" s="2" customFormat="1" ht="39">
      <c r="A204" s="36"/>
      <c r="B204" s="37"/>
      <c r="C204" s="38"/>
      <c r="D204" s="194" t="s">
        <v>164</v>
      </c>
      <c r="E204" s="38"/>
      <c r="F204" s="195" t="s">
        <v>301</v>
      </c>
      <c r="G204" s="38"/>
      <c r="H204" s="38"/>
      <c r="I204" s="196"/>
      <c r="J204" s="38"/>
      <c r="K204" s="38"/>
      <c r="L204" s="41"/>
      <c r="M204" s="197"/>
      <c r="N204" s="198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164</v>
      </c>
      <c r="AU204" s="18" t="s">
        <v>89</v>
      </c>
    </row>
    <row r="205" spans="2:51" s="13" customFormat="1" ht="33.75">
      <c r="B205" s="201"/>
      <c r="C205" s="202"/>
      <c r="D205" s="194" t="s">
        <v>168</v>
      </c>
      <c r="E205" s="203" t="s">
        <v>35</v>
      </c>
      <c r="F205" s="204" t="s">
        <v>531</v>
      </c>
      <c r="G205" s="202"/>
      <c r="H205" s="203" t="s">
        <v>35</v>
      </c>
      <c r="I205" s="205"/>
      <c r="J205" s="202"/>
      <c r="K205" s="202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168</v>
      </c>
      <c r="AU205" s="210" t="s">
        <v>89</v>
      </c>
      <c r="AV205" s="13" t="s">
        <v>87</v>
      </c>
      <c r="AW205" s="13" t="s">
        <v>41</v>
      </c>
      <c r="AX205" s="13" t="s">
        <v>80</v>
      </c>
      <c r="AY205" s="210" t="s">
        <v>155</v>
      </c>
    </row>
    <row r="206" spans="2:51" s="14" customFormat="1" ht="11.25">
      <c r="B206" s="211"/>
      <c r="C206" s="212"/>
      <c r="D206" s="194" t="s">
        <v>168</v>
      </c>
      <c r="E206" s="213" t="s">
        <v>35</v>
      </c>
      <c r="F206" s="214" t="s">
        <v>118</v>
      </c>
      <c r="G206" s="212"/>
      <c r="H206" s="215">
        <v>118.494</v>
      </c>
      <c r="I206" s="216"/>
      <c r="J206" s="212"/>
      <c r="K206" s="212"/>
      <c r="L206" s="217"/>
      <c r="M206" s="218"/>
      <c r="N206" s="219"/>
      <c r="O206" s="219"/>
      <c r="P206" s="219"/>
      <c r="Q206" s="219"/>
      <c r="R206" s="219"/>
      <c r="S206" s="219"/>
      <c r="T206" s="220"/>
      <c r="AT206" s="221" t="s">
        <v>168</v>
      </c>
      <c r="AU206" s="221" t="s">
        <v>89</v>
      </c>
      <c r="AV206" s="14" t="s">
        <v>89</v>
      </c>
      <c r="AW206" s="14" t="s">
        <v>41</v>
      </c>
      <c r="AX206" s="14" t="s">
        <v>87</v>
      </c>
      <c r="AY206" s="221" t="s">
        <v>155</v>
      </c>
    </row>
    <row r="207" spans="2:51" s="13" customFormat="1" ht="22.5">
      <c r="B207" s="201"/>
      <c r="C207" s="202"/>
      <c r="D207" s="194" t="s">
        <v>168</v>
      </c>
      <c r="E207" s="203" t="s">
        <v>35</v>
      </c>
      <c r="F207" s="204" t="s">
        <v>556</v>
      </c>
      <c r="G207" s="202"/>
      <c r="H207" s="203" t="s">
        <v>35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168</v>
      </c>
      <c r="AU207" s="210" t="s">
        <v>89</v>
      </c>
      <c r="AV207" s="13" t="s">
        <v>87</v>
      </c>
      <c r="AW207" s="13" t="s">
        <v>41</v>
      </c>
      <c r="AX207" s="13" t="s">
        <v>80</v>
      </c>
      <c r="AY207" s="210" t="s">
        <v>155</v>
      </c>
    </row>
    <row r="208" spans="2:51" s="14" customFormat="1" ht="11.25">
      <c r="B208" s="211"/>
      <c r="C208" s="212"/>
      <c r="D208" s="194" t="s">
        <v>168</v>
      </c>
      <c r="E208" s="212"/>
      <c r="F208" s="214" t="s">
        <v>557</v>
      </c>
      <c r="G208" s="212"/>
      <c r="H208" s="215">
        <v>59.247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89</v>
      </c>
      <c r="AV208" s="14" t="s">
        <v>89</v>
      </c>
      <c r="AW208" s="14" t="s">
        <v>4</v>
      </c>
      <c r="AX208" s="14" t="s">
        <v>87</v>
      </c>
      <c r="AY208" s="221" t="s">
        <v>155</v>
      </c>
    </row>
    <row r="209" spans="1:65" s="2" customFormat="1" ht="24.2" customHeight="1">
      <c r="A209" s="36"/>
      <c r="B209" s="37"/>
      <c r="C209" s="181" t="s">
        <v>309</v>
      </c>
      <c r="D209" s="181" t="s">
        <v>157</v>
      </c>
      <c r="E209" s="182" t="s">
        <v>304</v>
      </c>
      <c r="F209" s="183" t="s">
        <v>305</v>
      </c>
      <c r="G209" s="184" t="s">
        <v>229</v>
      </c>
      <c r="H209" s="185">
        <v>113.899</v>
      </c>
      <c r="I209" s="186"/>
      <c r="J209" s="187">
        <f>ROUND(I209*H209,1)</f>
        <v>0</v>
      </c>
      <c r="K209" s="183" t="s">
        <v>161</v>
      </c>
      <c r="L209" s="41"/>
      <c r="M209" s="188" t="s">
        <v>35</v>
      </c>
      <c r="N209" s="189" t="s">
        <v>51</v>
      </c>
      <c r="O209" s="66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162</v>
      </c>
      <c r="AT209" s="192" t="s">
        <v>157</v>
      </c>
      <c r="AU209" s="192" t="s">
        <v>89</v>
      </c>
      <c r="AY209" s="18" t="s">
        <v>155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87</v>
      </c>
      <c r="BK209" s="193">
        <f>ROUND(I209*H209,1)</f>
        <v>0</v>
      </c>
      <c r="BL209" s="18" t="s">
        <v>162</v>
      </c>
      <c r="BM209" s="192" t="s">
        <v>306</v>
      </c>
    </row>
    <row r="210" spans="1:47" s="2" customFormat="1" ht="29.25">
      <c r="A210" s="36"/>
      <c r="B210" s="37"/>
      <c r="C210" s="38"/>
      <c r="D210" s="194" t="s">
        <v>164</v>
      </c>
      <c r="E210" s="38"/>
      <c r="F210" s="195" t="s">
        <v>307</v>
      </c>
      <c r="G210" s="38"/>
      <c r="H210" s="38"/>
      <c r="I210" s="196"/>
      <c r="J210" s="38"/>
      <c r="K210" s="38"/>
      <c r="L210" s="41"/>
      <c r="M210" s="197"/>
      <c r="N210" s="198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8" t="s">
        <v>164</v>
      </c>
      <c r="AU210" s="18" t="s">
        <v>89</v>
      </c>
    </row>
    <row r="211" spans="1:47" s="2" customFormat="1" ht="11.25">
      <c r="A211" s="36"/>
      <c r="B211" s="37"/>
      <c r="C211" s="38"/>
      <c r="D211" s="199" t="s">
        <v>166</v>
      </c>
      <c r="E211" s="38"/>
      <c r="F211" s="200" t="s">
        <v>308</v>
      </c>
      <c r="G211" s="38"/>
      <c r="H211" s="38"/>
      <c r="I211" s="196"/>
      <c r="J211" s="38"/>
      <c r="K211" s="38"/>
      <c r="L211" s="41"/>
      <c r="M211" s="197"/>
      <c r="N211" s="198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8" t="s">
        <v>166</v>
      </c>
      <c r="AU211" s="18" t="s">
        <v>89</v>
      </c>
    </row>
    <row r="212" spans="2:51" s="13" customFormat="1" ht="33.75">
      <c r="B212" s="201"/>
      <c r="C212" s="202"/>
      <c r="D212" s="194" t="s">
        <v>168</v>
      </c>
      <c r="E212" s="203" t="s">
        <v>35</v>
      </c>
      <c r="F212" s="204" t="s">
        <v>531</v>
      </c>
      <c r="G212" s="202"/>
      <c r="H212" s="203" t="s">
        <v>35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168</v>
      </c>
      <c r="AU212" s="210" t="s">
        <v>89</v>
      </c>
      <c r="AV212" s="13" t="s">
        <v>87</v>
      </c>
      <c r="AW212" s="13" t="s">
        <v>41</v>
      </c>
      <c r="AX212" s="13" t="s">
        <v>80</v>
      </c>
      <c r="AY212" s="210" t="s">
        <v>155</v>
      </c>
    </row>
    <row r="213" spans="2:51" s="14" customFormat="1" ht="11.25">
      <c r="B213" s="211"/>
      <c r="C213" s="212"/>
      <c r="D213" s="194" t="s">
        <v>168</v>
      </c>
      <c r="E213" s="213" t="s">
        <v>35</v>
      </c>
      <c r="F213" s="214" t="s">
        <v>291</v>
      </c>
      <c r="G213" s="212"/>
      <c r="H213" s="215">
        <v>113.899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168</v>
      </c>
      <c r="AU213" s="221" t="s">
        <v>89</v>
      </c>
      <c r="AV213" s="14" t="s">
        <v>89</v>
      </c>
      <c r="AW213" s="14" t="s">
        <v>41</v>
      </c>
      <c r="AX213" s="14" t="s">
        <v>87</v>
      </c>
      <c r="AY213" s="221" t="s">
        <v>155</v>
      </c>
    </row>
    <row r="214" spans="1:65" s="2" customFormat="1" ht="33" customHeight="1">
      <c r="A214" s="36"/>
      <c r="B214" s="37"/>
      <c r="C214" s="181" t="s">
        <v>7</v>
      </c>
      <c r="D214" s="181" t="s">
        <v>157</v>
      </c>
      <c r="E214" s="182" t="s">
        <v>310</v>
      </c>
      <c r="F214" s="183" t="s">
        <v>311</v>
      </c>
      <c r="G214" s="184" t="s">
        <v>312</v>
      </c>
      <c r="H214" s="185">
        <v>213.289</v>
      </c>
      <c r="I214" s="186"/>
      <c r="J214" s="187">
        <f>ROUND(I214*H214,1)</f>
        <v>0</v>
      </c>
      <c r="K214" s="183" t="s">
        <v>161</v>
      </c>
      <c r="L214" s="41"/>
      <c r="M214" s="188" t="s">
        <v>35</v>
      </c>
      <c r="N214" s="189" t="s">
        <v>51</v>
      </c>
      <c r="O214" s="66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162</v>
      </c>
      <c r="AT214" s="192" t="s">
        <v>157</v>
      </c>
      <c r="AU214" s="192" t="s">
        <v>89</v>
      </c>
      <c r="AY214" s="18" t="s">
        <v>155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87</v>
      </c>
      <c r="BK214" s="193">
        <f>ROUND(I214*H214,1)</f>
        <v>0</v>
      </c>
      <c r="BL214" s="18" t="s">
        <v>162</v>
      </c>
      <c r="BM214" s="192" t="s">
        <v>313</v>
      </c>
    </row>
    <row r="215" spans="1:47" s="2" customFormat="1" ht="29.25">
      <c r="A215" s="36"/>
      <c r="B215" s="37"/>
      <c r="C215" s="38"/>
      <c r="D215" s="194" t="s">
        <v>164</v>
      </c>
      <c r="E215" s="38"/>
      <c r="F215" s="195" t="s">
        <v>314</v>
      </c>
      <c r="G215" s="38"/>
      <c r="H215" s="38"/>
      <c r="I215" s="196"/>
      <c r="J215" s="38"/>
      <c r="K215" s="38"/>
      <c r="L215" s="41"/>
      <c r="M215" s="197"/>
      <c r="N215" s="198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8" t="s">
        <v>164</v>
      </c>
      <c r="AU215" s="18" t="s">
        <v>89</v>
      </c>
    </row>
    <row r="216" spans="1:47" s="2" customFormat="1" ht="11.25">
      <c r="A216" s="36"/>
      <c r="B216" s="37"/>
      <c r="C216" s="38"/>
      <c r="D216" s="199" t="s">
        <v>166</v>
      </c>
      <c r="E216" s="38"/>
      <c r="F216" s="200" t="s">
        <v>315</v>
      </c>
      <c r="G216" s="38"/>
      <c r="H216" s="38"/>
      <c r="I216" s="196"/>
      <c r="J216" s="38"/>
      <c r="K216" s="38"/>
      <c r="L216" s="41"/>
      <c r="M216" s="197"/>
      <c r="N216" s="198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8" t="s">
        <v>166</v>
      </c>
      <c r="AU216" s="18" t="s">
        <v>89</v>
      </c>
    </row>
    <row r="217" spans="2:51" s="13" customFormat="1" ht="33.75">
      <c r="B217" s="201"/>
      <c r="C217" s="202"/>
      <c r="D217" s="194" t="s">
        <v>168</v>
      </c>
      <c r="E217" s="203" t="s">
        <v>35</v>
      </c>
      <c r="F217" s="204" t="s">
        <v>531</v>
      </c>
      <c r="G217" s="202"/>
      <c r="H217" s="203" t="s">
        <v>35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168</v>
      </c>
      <c r="AU217" s="210" t="s">
        <v>89</v>
      </c>
      <c r="AV217" s="13" t="s">
        <v>87</v>
      </c>
      <c r="AW217" s="13" t="s">
        <v>41</v>
      </c>
      <c r="AX217" s="13" t="s">
        <v>80</v>
      </c>
      <c r="AY217" s="210" t="s">
        <v>155</v>
      </c>
    </row>
    <row r="218" spans="2:51" s="14" customFormat="1" ht="11.25">
      <c r="B218" s="211"/>
      <c r="C218" s="212"/>
      <c r="D218" s="194" t="s">
        <v>168</v>
      </c>
      <c r="E218" s="213" t="s">
        <v>35</v>
      </c>
      <c r="F218" s="214" t="s">
        <v>118</v>
      </c>
      <c r="G218" s="212"/>
      <c r="H218" s="215">
        <v>118.494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168</v>
      </c>
      <c r="AU218" s="221" t="s">
        <v>89</v>
      </c>
      <c r="AV218" s="14" t="s">
        <v>89</v>
      </c>
      <c r="AW218" s="14" t="s">
        <v>41</v>
      </c>
      <c r="AX218" s="14" t="s">
        <v>87</v>
      </c>
      <c r="AY218" s="221" t="s">
        <v>155</v>
      </c>
    </row>
    <row r="219" spans="2:51" s="14" customFormat="1" ht="11.25">
      <c r="B219" s="211"/>
      <c r="C219" s="212"/>
      <c r="D219" s="194" t="s">
        <v>168</v>
      </c>
      <c r="E219" s="212"/>
      <c r="F219" s="214" t="s">
        <v>565</v>
      </c>
      <c r="G219" s="212"/>
      <c r="H219" s="215">
        <v>213.289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89</v>
      </c>
      <c r="AV219" s="14" t="s">
        <v>89</v>
      </c>
      <c r="AW219" s="14" t="s">
        <v>4</v>
      </c>
      <c r="AX219" s="14" t="s">
        <v>87</v>
      </c>
      <c r="AY219" s="221" t="s">
        <v>155</v>
      </c>
    </row>
    <row r="220" spans="1:65" s="2" customFormat="1" ht="16.5" customHeight="1">
      <c r="A220" s="36"/>
      <c r="B220" s="37"/>
      <c r="C220" s="181" t="s">
        <v>323</v>
      </c>
      <c r="D220" s="181" t="s">
        <v>157</v>
      </c>
      <c r="E220" s="182" t="s">
        <v>317</v>
      </c>
      <c r="F220" s="183" t="s">
        <v>318</v>
      </c>
      <c r="G220" s="184" t="s">
        <v>229</v>
      </c>
      <c r="H220" s="185">
        <v>113.899</v>
      </c>
      <c r="I220" s="186"/>
      <c r="J220" s="187">
        <f>ROUND(I220*H220,1)</f>
        <v>0</v>
      </c>
      <c r="K220" s="183" t="s">
        <v>161</v>
      </c>
      <c r="L220" s="41"/>
      <c r="M220" s="188" t="s">
        <v>35</v>
      </c>
      <c r="N220" s="189" t="s">
        <v>51</v>
      </c>
      <c r="O220" s="66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162</v>
      </c>
      <c r="AT220" s="192" t="s">
        <v>157</v>
      </c>
      <c r="AU220" s="192" t="s">
        <v>89</v>
      </c>
      <c r="AY220" s="18" t="s">
        <v>155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87</v>
      </c>
      <c r="BK220" s="193">
        <f>ROUND(I220*H220,1)</f>
        <v>0</v>
      </c>
      <c r="BL220" s="18" t="s">
        <v>162</v>
      </c>
      <c r="BM220" s="192" t="s">
        <v>319</v>
      </c>
    </row>
    <row r="221" spans="1:47" s="2" customFormat="1" ht="19.5">
      <c r="A221" s="36"/>
      <c r="B221" s="37"/>
      <c r="C221" s="38"/>
      <c r="D221" s="194" t="s">
        <v>164</v>
      </c>
      <c r="E221" s="38"/>
      <c r="F221" s="195" t="s">
        <v>320</v>
      </c>
      <c r="G221" s="38"/>
      <c r="H221" s="38"/>
      <c r="I221" s="196"/>
      <c r="J221" s="38"/>
      <c r="K221" s="38"/>
      <c r="L221" s="41"/>
      <c r="M221" s="197"/>
      <c r="N221" s="198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164</v>
      </c>
      <c r="AU221" s="18" t="s">
        <v>89</v>
      </c>
    </row>
    <row r="222" spans="1:47" s="2" customFormat="1" ht="11.25">
      <c r="A222" s="36"/>
      <c r="B222" s="37"/>
      <c r="C222" s="38"/>
      <c r="D222" s="199" t="s">
        <v>166</v>
      </c>
      <c r="E222" s="38"/>
      <c r="F222" s="200" t="s">
        <v>321</v>
      </c>
      <c r="G222" s="38"/>
      <c r="H222" s="38"/>
      <c r="I222" s="196"/>
      <c r="J222" s="38"/>
      <c r="K222" s="38"/>
      <c r="L222" s="41"/>
      <c r="M222" s="197"/>
      <c r="N222" s="198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8" t="s">
        <v>166</v>
      </c>
      <c r="AU222" s="18" t="s">
        <v>89</v>
      </c>
    </row>
    <row r="223" spans="2:51" s="13" customFormat="1" ht="33.75">
      <c r="B223" s="201"/>
      <c r="C223" s="202"/>
      <c r="D223" s="194" t="s">
        <v>168</v>
      </c>
      <c r="E223" s="203" t="s">
        <v>35</v>
      </c>
      <c r="F223" s="204" t="s">
        <v>531</v>
      </c>
      <c r="G223" s="202"/>
      <c r="H223" s="203" t="s">
        <v>35</v>
      </c>
      <c r="I223" s="205"/>
      <c r="J223" s="202"/>
      <c r="K223" s="202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168</v>
      </c>
      <c r="AU223" s="210" t="s">
        <v>89</v>
      </c>
      <c r="AV223" s="13" t="s">
        <v>87</v>
      </c>
      <c r="AW223" s="13" t="s">
        <v>41</v>
      </c>
      <c r="AX223" s="13" t="s">
        <v>80</v>
      </c>
      <c r="AY223" s="210" t="s">
        <v>155</v>
      </c>
    </row>
    <row r="224" spans="2:51" s="14" customFormat="1" ht="11.25">
      <c r="B224" s="211"/>
      <c r="C224" s="212"/>
      <c r="D224" s="194" t="s">
        <v>168</v>
      </c>
      <c r="E224" s="213" t="s">
        <v>35</v>
      </c>
      <c r="F224" s="214" t="s">
        <v>291</v>
      </c>
      <c r="G224" s="212"/>
      <c r="H224" s="215">
        <v>113.899</v>
      </c>
      <c r="I224" s="216"/>
      <c r="J224" s="212"/>
      <c r="K224" s="212"/>
      <c r="L224" s="217"/>
      <c r="M224" s="218"/>
      <c r="N224" s="219"/>
      <c r="O224" s="219"/>
      <c r="P224" s="219"/>
      <c r="Q224" s="219"/>
      <c r="R224" s="219"/>
      <c r="S224" s="219"/>
      <c r="T224" s="220"/>
      <c r="AT224" s="221" t="s">
        <v>168</v>
      </c>
      <c r="AU224" s="221" t="s">
        <v>89</v>
      </c>
      <c r="AV224" s="14" t="s">
        <v>89</v>
      </c>
      <c r="AW224" s="14" t="s">
        <v>41</v>
      </c>
      <c r="AX224" s="14" t="s">
        <v>87</v>
      </c>
      <c r="AY224" s="221" t="s">
        <v>155</v>
      </c>
    </row>
    <row r="225" spans="1:65" s="2" customFormat="1" ht="24.2" customHeight="1">
      <c r="A225" s="36"/>
      <c r="B225" s="37"/>
      <c r="C225" s="181" t="s">
        <v>330</v>
      </c>
      <c r="D225" s="181" t="s">
        <v>157</v>
      </c>
      <c r="E225" s="182" t="s">
        <v>324</v>
      </c>
      <c r="F225" s="183" t="s">
        <v>325</v>
      </c>
      <c r="G225" s="184" t="s">
        <v>229</v>
      </c>
      <c r="H225" s="185">
        <v>72.073</v>
      </c>
      <c r="I225" s="186"/>
      <c r="J225" s="187">
        <f>ROUND(I225*H225,1)</f>
        <v>0</v>
      </c>
      <c r="K225" s="183" t="s">
        <v>161</v>
      </c>
      <c r="L225" s="41"/>
      <c r="M225" s="188" t="s">
        <v>35</v>
      </c>
      <c r="N225" s="189" t="s">
        <v>51</v>
      </c>
      <c r="O225" s="66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2" t="s">
        <v>162</v>
      </c>
      <c r="AT225" s="192" t="s">
        <v>157</v>
      </c>
      <c r="AU225" s="192" t="s">
        <v>89</v>
      </c>
      <c r="AY225" s="18" t="s">
        <v>155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87</v>
      </c>
      <c r="BK225" s="193">
        <f>ROUND(I225*H225,1)</f>
        <v>0</v>
      </c>
      <c r="BL225" s="18" t="s">
        <v>162</v>
      </c>
      <c r="BM225" s="192" t="s">
        <v>326</v>
      </c>
    </row>
    <row r="226" spans="1:47" s="2" customFormat="1" ht="29.25">
      <c r="A226" s="36"/>
      <c r="B226" s="37"/>
      <c r="C226" s="38"/>
      <c r="D226" s="194" t="s">
        <v>164</v>
      </c>
      <c r="E226" s="38"/>
      <c r="F226" s="195" t="s">
        <v>327</v>
      </c>
      <c r="G226" s="38"/>
      <c r="H226" s="38"/>
      <c r="I226" s="196"/>
      <c r="J226" s="38"/>
      <c r="K226" s="38"/>
      <c r="L226" s="41"/>
      <c r="M226" s="197"/>
      <c r="N226" s="198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8" t="s">
        <v>164</v>
      </c>
      <c r="AU226" s="18" t="s">
        <v>89</v>
      </c>
    </row>
    <row r="227" spans="1:47" s="2" customFormat="1" ht="11.25">
      <c r="A227" s="36"/>
      <c r="B227" s="37"/>
      <c r="C227" s="38"/>
      <c r="D227" s="199" t="s">
        <v>166</v>
      </c>
      <c r="E227" s="38"/>
      <c r="F227" s="200" t="s">
        <v>328</v>
      </c>
      <c r="G227" s="38"/>
      <c r="H227" s="38"/>
      <c r="I227" s="196"/>
      <c r="J227" s="38"/>
      <c r="K227" s="38"/>
      <c r="L227" s="41"/>
      <c r="M227" s="197"/>
      <c r="N227" s="198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8" t="s">
        <v>166</v>
      </c>
      <c r="AU227" s="18" t="s">
        <v>89</v>
      </c>
    </row>
    <row r="228" spans="2:51" s="13" customFormat="1" ht="33.75">
      <c r="B228" s="201"/>
      <c r="C228" s="202"/>
      <c r="D228" s="194" t="s">
        <v>168</v>
      </c>
      <c r="E228" s="203" t="s">
        <v>35</v>
      </c>
      <c r="F228" s="204" t="s">
        <v>531</v>
      </c>
      <c r="G228" s="202"/>
      <c r="H228" s="203" t="s">
        <v>35</v>
      </c>
      <c r="I228" s="205"/>
      <c r="J228" s="202"/>
      <c r="K228" s="202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168</v>
      </c>
      <c r="AU228" s="210" t="s">
        <v>89</v>
      </c>
      <c r="AV228" s="13" t="s">
        <v>87</v>
      </c>
      <c r="AW228" s="13" t="s">
        <v>41</v>
      </c>
      <c r="AX228" s="13" t="s">
        <v>80</v>
      </c>
      <c r="AY228" s="210" t="s">
        <v>155</v>
      </c>
    </row>
    <row r="229" spans="2:51" s="14" customFormat="1" ht="22.5">
      <c r="B229" s="211"/>
      <c r="C229" s="212"/>
      <c r="D229" s="194" t="s">
        <v>168</v>
      </c>
      <c r="E229" s="213" t="s">
        <v>124</v>
      </c>
      <c r="F229" s="214" t="s">
        <v>566</v>
      </c>
      <c r="G229" s="212"/>
      <c r="H229" s="215">
        <v>72.073</v>
      </c>
      <c r="I229" s="216"/>
      <c r="J229" s="212"/>
      <c r="K229" s="212"/>
      <c r="L229" s="217"/>
      <c r="M229" s="218"/>
      <c r="N229" s="219"/>
      <c r="O229" s="219"/>
      <c r="P229" s="219"/>
      <c r="Q229" s="219"/>
      <c r="R229" s="219"/>
      <c r="S229" s="219"/>
      <c r="T229" s="220"/>
      <c r="AT229" s="221" t="s">
        <v>168</v>
      </c>
      <c r="AU229" s="221" t="s">
        <v>89</v>
      </c>
      <c r="AV229" s="14" t="s">
        <v>89</v>
      </c>
      <c r="AW229" s="14" t="s">
        <v>41</v>
      </c>
      <c r="AX229" s="14" t="s">
        <v>87</v>
      </c>
      <c r="AY229" s="221" t="s">
        <v>155</v>
      </c>
    </row>
    <row r="230" spans="1:65" s="2" customFormat="1" ht="16.5" customHeight="1">
      <c r="A230" s="36"/>
      <c r="B230" s="37"/>
      <c r="C230" s="244" t="s">
        <v>337</v>
      </c>
      <c r="D230" s="244" t="s">
        <v>331</v>
      </c>
      <c r="E230" s="245" t="s">
        <v>332</v>
      </c>
      <c r="F230" s="246" t="s">
        <v>333</v>
      </c>
      <c r="G230" s="247" t="s">
        <v>312</v>
      </c>
      <c r="H230" s="248">
        <v>144.146</v>
      </c>
      <c r="I230" s="249"/>
      <c r="J230" s="250">
        <f>ROUND(I230*H230,1)</f>
        <v>0</v>
      </c>
      <c r="K230" s="246" t="s">
        <v>161</v>
      </c>
      <c r="L230" s="251"/>
      <c r="M230" s="252" t="s">
        <v>35</v>
      </c>
      <c r="N230" s="253" t="s">
        <v>51</v>
      </c>
      <c r="O230" s="66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2" t="s">
        <v>213</v>
      </c>
      <c r="AT230" s="192" t="s">
        <v>331</v>
      </c>
      <c r="AU230" s="192" t="s">
        <v>89</v>
      </c>
      <c r="AY230" s="18" t="s">
        <v>155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87</v>
      </c>
      <c r="BK230" s="193">
        <f>ROUND(I230*H230,1)</f>
        <v>0</v>
      </c>
      <c r="BL230" s="18" t="s">
        <v>162</v>
      </c>
      <c r="BM230" s="192" t="s">
        <v>334</v>
      </c>
    </row>
    <row r="231" spans="1:47" s="2" customFormat="1" ht="11.25">
      <c r="A231" s="36"/>
      <c r="B231" s="37"/>
      <c r="C231" s="38"/>
      <c r="D231" s="194" t="s">
        <v>164</v>
      </c>
      <c r="E231" s="38"/>
      <c r="F231" s="195" t="s">
        <v>333</v>
      </c>
      <c r="G231" s="38"/>
      <c r="H231" s="38"/>
      <c r="I231" s="196"/>
      <c r="J231" s="38"/>
      <c r="K231" s="38"/>
      <c r="L231" s="41"/>
      <c r="M231" s="197"/>
      <c r="N231" s="198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8" t="s">
        <v>164</v>
      </c>
      <c r="AU231" s="18" t="s">
        <v>89</v>
      </c>
    </row>
    <row r="232" spans="1:47" s="2" customFormat="1" ht="11.25">
      <c r="A232" s="36"/>
      <c r="B232" s="37"/>
      <c r="C232" s="38"/>
      <c r="D232" s="199" t="s">
        <v>166</v>
      </c>
      <c r="E232" s="38"/>
      <c r="F232" s="200" t="s">
        <v>335</v>
      </c>
      <c r="G232" s="38"/>
      <c r="H232" s="38"/>
      <c r="I232" s="196"/>
      <c r="J232" s="38"/>
      <c r="K232" s="38"/>
      <c r="L232" s="41"/>
      <c r="M232" s="197"/>
      <c r="N232" s="198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8" t="s">
        <v>166</v>
      </c>
      <c r="AU232" s="18" t="s">
        <v>89</v>
      </c>
    </row>
    <row r="233" spans="2:51" s="14" customFormat="1" ht="11.25">
      <c r="B233" s="211"/>
      <c r="C233" s="212"/>
      <c r="D233" s="194" t="s">
        <v>168</v>
      </c>
      <c r="E233" s="212"/>
      <c r="F233" s="214" t="s">
        <v>567</v>
      </c>
      <c r="G233" s="212"/>
      <c r="H233" s="215">
        <v>144.146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89</v>
      </c>
      <c r="AV233" s="14" t="s">
        <v>89</v>
      </c>
      <c r="AW233" s="14" t="s">
        <v>4</v>
      </c>
      <c r="AX233" s="14" t="s">
        <v>87</v>
      </c>
      <c r="AY233" s="221" t="s">
        <v>155</v>
      </c>
    </row>
    <row r="234" spans="1:65" s="2" customFormat="1" ht="24.2" customHeight="1">
      <c r="A234" s="36"/>
      <c r="B234" s="37"/>
      <c r="C234" s="181" t="s">
        <v>344</v>
      </c>
      <c r="D234" s="181" t="s">
        <v>157</v>
      </c>
      <c r="E234" s="182" t="s">
        <v>338</v>
      </c>
      <c r="F234" s="183" t="s">
        <v>339</v>
      </c>
      <c r="G234" s="184" t="s">
        <v>229</v>
      </c>
      <c r="H234" s="185">
        <v>32.654</v>
      </c>
      <c r="I234" s="186"/>
      <c r="J234" s="187">
        <f>ROUND(I234*H234,1)</f>
        <v>0</v>
      </c>
      <c r="K234" s="183" t="s">
        <v>161</v>
      </c>
      <c r="L234" s="41"/>
      <c r="M234" s="188" t="s">
        <v>35</v>
      </c>
      <c r="N234" s="189" t="s">
        <v>51</v>
      </c>
      <c r="O234" s="66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2" t="s">
        <v>162</v>
      </c>
      <c r="AT234" s="192" t="s">
        <v>157</v>
      </c>
      <c r="AU234" s="192" t="s">
        <v>89</v>
      </c>
      <c r="AY234" s="18" t="s">
        <v>155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87</v>
      </c>
      <c r="BK234" s="193">
        <f>ROUND(I234*H234,1)</f>
        <v>0</v>
      </c>
      <c r="BL234" s="18" t="s">
        <v>162</v>
      </c>
      <c r="BM234" s="192" t="s">
        <v>340</v>
      </c>
    </row>
    <row r="235" spans="1:47" s="2" customFormat="1" ht="39">
      <c r="A235" s="36"/>
      <c r="B235" s="37"/>
      <c r="C235" s="38"/>
      <c r="D235" s="194" t="s">
        <v>164</v>
      </c>
      <c r="E235" s="38"/>
      <c r="F235" s="195" t="s">
        <v>341</v>
      </c>
      <c r="G235" s="38"/>
      <c r="H235" s="38"/>
      <c r="I235" s="196"/>
      <c r="J235" s="38"/>
      <c r="K235" s="38"/>
      <c r="L235" s="41"/>
      <c r="M235" s="197"/>
      <c r="N235" s="198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8" t="s">
        <v>164</v>
      </c>
      <c r="AU235" s="18" t="s">
        <v>89</v>
      </c>
    </row>
    <row r="236" spans="1:47" s="2" customFormat="1" ht="11.25">
      <c r="A236" s="36"/>
      <c r="B236" s="37"/>
      <c r="C236" s="38"/>
      <c r="D236" s="199" t="s">
        <v>166</v>
      </c>
      <c r="E236" s="38"/>
      <c r="F236" s="200" t="s">
        <v>342</v>
      </c>
      <c r="G236" s="38"/>
      <c r="H236" s="38"/>
      <c r="I236" s="196"/>
      <c r="J236" s="38"/>
      <c r="K236" s="38"/>
      <c r="L236" s="41"/>
      <c r="M236" s="197"/>
      <c r="N236" s="198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8" t="s">
        <v>166</v>
      </c>
      <c r="AU236" s="18" t="s">
        <v>89</v>
      </c>
    </row>
    <row r="237" spans="2:51" s="13" customFormat="1" ht="33.75">
      <c r="B237" s="201"/>
      <c r="C237" s="202"/>
      <c r="D237" s="194" t="s">
        <v>168</v>
      </c>
      <c r="E237" s="203" t="s">
        <v>35</v>
      </c>
      <c r="F237" s="204" t="s">
        <v>531</v>
      </c>
      <c r="G237" s="202"/>
      <c r="H237" s="203" t="s">
        <v>35</v>
      </c>
      <c r="I237" s="205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89</v>
      </c>
      <c r="AV237" s="13" t="s">
        <v>87</v>
      </c>
      <c r="AW237" s="13" t="s">
        <v>41</v>
      </c>
      <c r="AX237" s="13" t="s">
        <v>80</v>
      </c>
      <c r="AY237" s="210" t="s">
        <v>155</v>
      </c>
    </row>
    <row r="238" spans="2:51" s="14" customFormat="1" ht="11.25">
      <c r="B238" s="211"/>
      <c r="C238" s="212"/>
      <c r="D238" s="194" t="s">
        <v>168</v>
      </c>
      <c r="E238" s="213" t="s">
        <v>122</v>
      </c>
      <c r="F238" s="214" t="s">
        <v>568</v>
      </c>
      <c r="G238" s="212"/>
      <c r="H238" s="215">
        <v>32.654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89</v>
      </c>
      <c r="AV238" s="14" t="s">
        <v>89</v>
      </c>
      <c r="AW238" s="14" t="s">
        <v>41</v>
      </c>
      <c r="AX238" s="14" t="s">
        <v>87</v>
      </c>
      <c r="AY238" s="221" t="s">
        <v>155</v>
      </c>
    </row>
    <row r="239" spans="1:65" s="2" customFormat="1" ht="16.5" customHeight="1">
      <c r="A239" s="36"/>
      <c r="B239" s="37"/>
      <c r="C239" s="244" t="s">
        <v>350</v>
      </c>
      <c r="D239" s="244" t="s">
        <v>331</v>
      </c>
      <c r="E239" s="245" t="s">
        <v>345</v>
      </c>
      <c r="F239" s="246" t="s">
        <v>346</v>
      </c>
      <c r="G239" s="247" t="s">
        <v>312</v>
      </c>
      <c r="H239" s="248">
        <v>65.308</v>
      </c>
      <c r="I239" s="249"/>
      <c r="J239" s="250">
        <f>ROUND(I239*H239,1)</f>
        <v>0</v>
      </c>
      <c r="K239" s="246" t="s">
        <v>161</v>
      </c>
      <c r="L239" s="251"/>
      <c r="M239" s="252" t="s">
        <v>35</v>
      </c>
      <c r="N239" s="253" t="s">
        <v>51</v>
      </c>
      <c r="O239" s="66"/>
      <c r="P239" s="190">
        <f>O239*H239</f>
        <v>0</v>
      </c>
      <c r="Q239" s="190">
        <v>0</v>
      </c>
      <c r="R239" s="190">
        <f>Q239*H239</f>
        <v>0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213</v>
      </c>
      <c r="AT239" s="192" t="s">
        <v>331</v>
      </c>
      <c r="AU239" s="192" t="s">
        <v>89</v>
      </c>
      <c r="AY239" s="18" t="s">
        <v>155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87</v>
      </c>
      <c r="BK239" s="193">
        <f>ROUND(I239*H239,1)</f>
        <v>0</v>
      </c>
      <c r="BL239" s="18" t="s">
        <v>162</v>
      </c>
      <c r="BM239" s="192" t="s">
        <v>347</v>
      </c>
    </row>
    <row r="240" spans="1:47" s="2" customFormat="1" ht="11.25">
      <c r="A240" s="36"/>
      <c r="B240" s="37"/>
      <c r="C240" s="38"/>
      <c r="D240" s="194" t="s">
        <v>164</v>
      </c>
      <c r="E240" s="38"/>
      <c r="F240" s="195" t="s">
        <v>346</v>
      </c>
      <c r="G240" s="38"/>
      <c r="H240" s="38"/>
      <c r="I240" s="196"/>
      <c r="J240" s="38"/>
      <c r="K240" s="38"/>
      <c r="L240" s="41"/>
      <c r="M240" s="197"/>
      <c r="N240" s="198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164</v>
      </c>
      <c r="AU240" s="18" t="s">
        <v>89</v>
      </c>
    </row>
    <row r="241" spans="1:47" s="2" customFormat="1" ht="11.25">
      <c r="A241" s="36"/>
      <c r="B241" s="37"/>
      <c r="C241" s="38"/>
      <c r="D241" s="199" t="s">
        <v>166</v>
      </c>
      <c r="E241" s="38"/>
      <c r="F241" s="200" t="s">
        <v>348</v>
      </c>
      <c r="G241" s="38"/>
      <c r="H241" s="38"/>
      <c r="I241" s="196"/>
      <c r="J241" s="38"/>
      <c r="K241" s="38"/>
      <c r="L241" s="41"/>
      <c r="M241" s="197"/>
      <c r="N241" s="198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8" t="s">
        <v>166</v>
      </c>
      <c r="AU241" s="18" t="s">
        <v>89</v>
      </c>
    </row>
    <row r="242" spans="2:51" s="14" customFormat="1" ht="11.25">
      <c r="B242" s="211"/>
      <c r="C242" s="212"/>
      <c r="D242" s="194" t="s">
        <v>168</v>
      </c>
      <c r="E242" s="212"/>
      <c r="F242" s="214" t="s">
        <v>569</v>
      </c>
      <c r="G242" s="212"/>
      <c r="H242" s="215">
        <v>65.308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168</v>
      </c>
      <c r="AU242" s="221" t="s">
        <v>89</v>
      </c>
      <c r="AV242" s="14" t="s">
        <v>89</v>
      </c>
      <c r="AW242" s="14" t="s">
        <v>4</v>
      </c>
      <c r="AX242" s="14" t="s">
        <v>87</v>
      </c>
      <c r="AY242" s="221" t="s">
        <v>155</v>
      </c>
    </row>
    <row r="243" spans="1:65" s="2" customFormat="1" ht="24.2" customHeight="1">
      <c r="A243" s="36"/>
      <c r="B243" s="37"/>
      <c r="C243" s="181" t="s">
        <v>358</v>
      </c>
      <c r="D243" s="181" t="s">
        <v>157</v>
      </c>
      <c r="E243" s="182" t="s">
        <v>570</v>
      </c>
      <c r="F243" s="183" t="s">
        <v>571</v>
      </c>
      <c r="G243" s="184" t="s">
        <v>275</v>
      </c>
      <c r="H243" s="185">
        <v>73</v>
      </c>
      <c r="I243" s="186"/>
      <c r="J243" s="187">
        <f>ROUND(I243*H243,1)</f>
        <v>0</v>
      </c>
      <c r="K243" s="183" t="s">
        <v>161</v>
      </c>
      <c r="L243" s="41"/>
      <c r="M243" s="188" t="s">
        <v>35</v>
      </c>
      <c r="N243" s="189" t="s">
        <v>51</v>
      </c>
      <c r="O243" s="66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162</v>
      </c>
      <c r="AT243" s="192" t="s">
        <v>157</v>
      </c>
      <c r="AU243" s="192" t="s">
        <v>89</v>
      </c>
      <c r="AY243" s="18" t="s">
        <v>155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87</v>
      </c>
      <c r="BK243" s="193">
        <f>ROUND(I243*H243,1)</f>
        <v>0</v>
      </c>
      <c r="BL243" s="18" t="s">
        <v>162</v>
      </c>
      <c r="BM243" s="192" t="s">
        <v>353</v>
      </c>
    </row>
    <row r="244" spans="1:47" s="2" customFormat="1" ht="19.5">
      <c r="A244" s="36"/>
      <c r="B244" s="37"/>
      <c r="C244" s="38"/>
      <c r="D244" s="194" t="s">
        <v>164</v>
      </c>
      <c r="E244" s="38"/>
      <c r="F244" s="195" t="s">
        <v>572</v>
      </c>
      <c r="G244" s="38"/>
      <c r="H244" s="38"/>
      <c r="I244" s="196"/>
      <c r="J244" s="38"/>
      <c r="K244" s="38"/>
      <c r="L244" s="41"/>
      <c r="M244" s="197"/>
      <c r="N244" s="198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8" t="s">
        <v>164</v>
      </c>
      <c r="AU244" s="18" t="s">
        <v>89</v>
      </c>
    </row>
    <row r="245" spans="1:47" s="2" customFormat="1" ht="11.25">
      <c r="A245" s="36"/>
      <c r="B245" s="37"/>
      <c r="C245" s="38"/>
      <c r="D245" s="199" t="s">
        <v>166</v>
      </c>
      <c r="E245" s="38"/>
      <c r="F245" s="200" t="s">
        <v>573</v>
      </c>
      <c r="G245" s="38"/>
      <c r="H245" s="38"/>
      <c r="I245" s="196"/>
      <c r="J245" s="38"/>
      <c r="K245" s="38"/>
      <c r="L245" s="41"/>
      <c r="M245" s="197"/>
      <c r="N245" s="198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8" t="s">
        <v>166</v>
      </c>
      <c r="AU245" s="18" t="s">
        <v>89</v>
      </c>
    </row>
    <row r="246" spans="2:51" s="13" customFormat="1" ht="33.75">
      <c r="B246" s="201"/>
      <c r="C246" s="202"/>
      <c r="D246" s="194" t="s">
        <v>168</v>
      </c>
      <c r="E246" s="203" t="s">
        <v>35</v>
      </c>
      <c r="F246" s="204" t="s">
        <v>531</v>
      </c>
      <c r="G246" s="202"/>
      <c r="H246" s="203" t="s">
        <v>35</v>
      </c>
      <c r="I246" s="205"/>
      <c r="J246" s="202"/>
      <c r="K246" s="202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168</v>
      </c>
      <c r="AU246" s="210" t="s">
        <v>89</v>
      </c>
      <c r="AV246" s="13" t="s">
        <v>87</v>
      </c>
      <c r="AW246" s="13" t="s">
        <v>41</v>
      </c>
      <c r="AX246" s="13" t="s">
        <v>80</v>
      </c>
      <c r="AY246" s="210" t="s">
        <v>155</v>
      </c>
    </row>
    <row r="247" spans="2:51" s="14" customFormat="1" ht="11.25">
      <c r="B247" s="211"/>
      <c r="C247" s="212"/>
      <c r="D247" s="194" t="s">
        <v>168</v>
      </c>
      <c r="E247" s="213" t="s">
        <v>35</v>
      </c>
      <c r="F247" s="214" t="s">
        <v>574</v>
      </c>
      <c r="G247" s="212"/>
      <c r="H247" s="215">
        <v>73</v>
      </c>
      <c r="I247" s="216"/>
      <c r="J247" s="212"/>
      <c r="K247" s="212"/>
      <c r="L247" s="217"/>
      <c r="M247" s="218"/>
      <c r="N247" s="219"/>
      <c r="O247" s="219"/>
      <c r="P247" s="219"/>
      <c r="Q247" s="219"/>
      <c r="R247" s="219"/>
      <c r="S247" s="219"/>
      <c r="T247" s="220"/>
      <c r="AT247" s="221" t="s">
        <v>168</v>
      </c>
      <c r="AU247" s="221" t="s">
        <v>89</v>
      </c>
      <c r="AV247" s="14" t="s">
        <v>89</v>
      </c>
      <c r="AW247" s="14" t="s">
        <v>41</v>
      </c>
      <c r="AX247" s="14" t="s">
        <v>87</v>
      </c>
      <c r="AY247" s="221" t="s">
        <v>155</v>
      </c>
    </row>
    <row r="248" spans="2:63" s="12" customFormat="1" ht="22.9" customHeight="1">
      <c r="B248" s="165"/>
      <c r="C248" s="166"/>
      <c r="D248" s="167" t="s">
        <v>79</v>
      </c>
      <c r="E248" s="179" t="s">
        <v>179</v>
      </c>
      <c r="F248" s="179" t="s">
        <v>357</v>
      </c>
      <c r="G248" s="166"/>
      <c r="H248" s="166"/>
      <c r="I248" s="169"/>
      <c r="J248" s="180">
        <f>BK248</f>
        <v>0</v>
      </c>
      <c r="K248" s="166"/>
      <c r="L248" s="171"/>
      <c r="M248" s="172"/>
      <c r="N248" s="173"/>
      <c r="O248" s="173"/>
      <c r="P248" s="174">
        <f>SUM(P249:P253)</f>
        <v>0</v>
      </c>
      <c r="Q248" s="173"/>
      <c r="R248" s="174">
        <f>SUM(R249:R253)</f>
        <v>0</v>
      </c>
      <c r="S248" s="173"/>
      <c r="T248" s="175">
        <f>SUM(T249:T253)</f>
        <v>0</v>
      </c>
      <c r="AR248" s="176" t="s">
        <v>87</v>
      </c>
      <c r="AT248" s="177" t="s">
        <v>79</v>
      </c>
      <c r="AU248" s="177" t="s">
        <v>87</v>
      </c>
      <c r="AY248" s="176" t="s">
        <v>155</v>
      </c>
      <c r="BK248" s="178">
        <f>SUM(BK249:BK253)</f>
        <v>0</v>
      </c>
    </row>
    <row r="249" spans="1:65" s="2" customFormat="1" ht="21.75" customHeight="1">
      <c r="A249" s="36"/>
      <c r="B249" s="37"/>
      <c r="C249" s="181" t="s">
        <v>364</v>
      </c>
      <c r="D249" s="181" t="s">
        <v>157</v>
      </c>
      <c r="E249" s="182" t="s">
        <v>365</v>
      </c>
      <c r="F249" s="183" t="s">
        <v>366</v>
      </c>
      <c r="G249" s="184" t="s">
        <v>182</v>
      </c>
      <c r="H249" s="185">
        <v>73</v>
      </c>
      <c r="I249" s="186"/>
      <c r="J249" s="187">
        <f>ROUND(I249*H249,1)</f>
        <v>0</v>
      </c>
      <c r="K249" s="183" t="s">
        <v>161</v>
      </c>
      <c r="L249" s="41"/>
      <c r="M249" s="188" t="s">
        <v>35</v>
      </c>
      <c r="N249" s="189" t="s">
        <v>51</v>
      </c>
      <c r="O249" s="66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2" t="s">
        <v>162</v>
      </c>
      <c r="AT249" s="192" t="s">
        <v>157</v>
      </c>
      <c r="AU249" s="192" t="s">
        <v>89</v>
      </c>
      <c r="AY249" s="18" t="s">
        <v>155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87</v>
      </c>
      <c r="BK249" s="193">
        <f>ROUND(I249*H249,1)</f>
        <v>0</v>
      </c>
      <c r="BL249" s="18" t="s">
        <v>162</v>
      </c>
      <c r="BM249" s="192" t="s">
        <v>367</v>
      </c>
    </row>
    <row r="250" spans="1:47" s="2" customFormat="1" ht="11.25">
      <c r="A250" s="36"/>
      <c r="B250" s="37"/>
      <c r="C250" s="38"/>
      <c r="D250" s="194" t="s">
        <v>164</v>
      </c>
      <c r="E250" s="38"/>
      <c r="F250" s="195" t="s">
        <v>368</v>
      </c>
      <c r="G250" s="38"/>
      <c r="H250" s="38"/>
      <c r="I250" s="196"/>
      <c r="J250" s="38"/>
      <c r="K250" s="38"/>
      <c r="L250" s="41"/>
      <c r="M250" s="197"/>
      <c r="N250" s="198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8" t="s">
        <v>164</v>
      </c>
      <c r="AU250" s="18" t="s">
        <v>89</v>
      </c>
    </row>
    <row r="251" spans="1:47" s="2" customFormat="1" ht="11.25">
      <c r="A251" s="36"/>
      <c r="B251" s="37"/>
      <c r="C251" s="38"/>
      <c r="D251" s="199" t="s">
        <v>166</v>
      </c>
      <c r="E251" s="38"/>
      <c r="F251" s="200" t="s">
        <v>369</v>
      </c>
      <c r="G251" s="38"/>
      <c r="H251" s="38"/>
      <c r="I251" s="196"/>
      <c r="J251" s="38"/>
      <c r="K251" s="38"/>
      <c r="L251" s="41"/>
      <c r="M251" s="197"/>
      <c r="N251" s="198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8" t="s">
        <v>166</v>
      </c>
      <c r="AU251" s="18" t="s">
        <v>89</v>
      </c>
    </row>
    <row r="252" spans="2:51" s="13" customFormat="1" ht="33.75">
      <c r="B252" s="201"/>
      <c r="C252" s="202"/>
      <c r="D252" s="194" t="s">
        <v>168</v>
      </c>
      <c r="E252" s="203" t="s">
        <v>35</v>
      </c>
      <c r="F252" s="204" t="s">
        <v>531</v>
      </c>
      <c r="G252" s="202"/>
      <c r="H252" s="203" t="s">
        <v>35</v>
      </c>
      <c r="I252" s="205"/>
      <c r="J252" s="202"/>
      <c r="K252" s="202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168</v>
      </c>
      <c r="AU252" s="210" t="s">
        <v>89</v>
      </c>
      <c r="AV252" s="13" t="s">
        <v>87</v>
      </c>
      <c r="AW252" s="13" t="s">
        <v>41</v>
      </c>
      <c r="AX252" s="13" t="s">
        <v>80</v>
      </c>
      <c r="AY252" s="210" t="s">
        <v>155</v>
      </c>
    </row>
    <row r="253" spans="2:51" s="14" customFormat="1" ht="11.25">
      <c r="B253" s="211"/>
      <c r="C253" s="212"/>
      <c r="D253" s="194" t="s">
        <v>168</v>
      </c>
      <c r="E253" s="213" t="s">
        <v>35</v>
      </c>
      <c r="F253" s="214" t="s">
        <v>575</v>
      </c>
      <c r="G253" s="212"/>
      <c r="H253" s="215">
        <v>73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168</v>
      </c>
      <c r="AU253" s="221" t="s">
        <v>89</v>
      </c>
      <c r="AV253" s="14" t="s">
        <v>89</v>
      </c>
      <c r="AW253" s="14" t="s">
        <v>41</v>
      </c>
      <c r="AX253" s="14" t="s">
        <v>87</v>
      </c>
      <c r="AY253" s="221" t="s">
        <v>155</v>
      </c>
    </row>
    <row r="254" spans="2:63" s="12" customFormat="1" ht="22.9" customHeight="1">
      <c r="B254" s="165"/>
      <c r="C254" s="166"/>
      <c r="D254" s="167" t="s">
        <v>79</v>
      </c>
      <c r="E254" s="179" t="s">
        <v>162</v>
      </c>
      <c r="F254" s="179" t="s">
        <v>377</v>
      </c>
      <c r="G254" s="166"/>
      <c r="H254" s="166"/>
      <c r="I254" s="169"/>
      <c r="J254" s="180">
        <f>BK254</f>
        <v>0</v>
      </c>
      <c r="K254" s="166"/>
      <c r="L254" s="171"/>
      <c r="M254" s="172"/>
      <c r="N254" s="173"/>
      <c r="O254" s="173"/>
      <c r="P254" s="174">
        <f>SUM(P255:P261)</f>
        <v>0</v>
      </c>
      <c r="Q254" s="173"/>
      <c r="R254" s="174">
        <f>SUM(R255:R261)</f>
        <v>0</v>
      </c>
      <c r="S254" s="173"/>
      <c r="T254" s="175">
        <f>SUM(T255:T261)</f>
        <v>0</v>
      </c>
      <c r="AR254" s="176" t="s">
        <v>87</v>
      </c>
      <c r="AT254" s="177" t="s">
        <v>79</v>
      </c>
      <c r="AU254" s="177" t="s">
        <v>87</v>
      </c>
      <c r="AY254" s="176" t="s">
        <v>155</v>
      </c>
      <c r="BK254" s="178">
        <f>SUM(BK255:BK261)</f>
        <v>0</v>
      </c>
    </row>
    <row r="255" spans="1:65" s="2" customFormat="1" ht="16.5" customHeight="1">
      <c r="A255" s="36"/>
      <c r="B255" s="37"/>
      <c r="C255" s="181" t="s">
        <v>371</v>
      </c>
      <c r="D255" s="181" t="s">
        <v>157</v>
      </c>
      <c r="E255" s="182" t="s">
        <v>379</v>
      </c>
      <c r="F255" s="183" t="s">
        <v>380</v>
      </c>
      <c r="G255" s="184" t="s">
        <v>229</v>
      </c>
      <c r="H255" s="185">
        <v>9.172</v>
      </c>
      <c r="I255" s="186"/>
      <c r="J255" s="187">
        <f>ROUND(I255*H255,1)</f>
        <v>0</v>
      </c>
      <c r="K255" s="183" t="s">
        <v>161</v>
      </c>
      <c r="L255" s="41"/>
      <c r="M255" s="188" t="s">
        <v>35</v>
      </c>
      <c r="N255" s="189" t="s">
        <v>51</v>
      </c>
      <c r="O255" s="66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162</v>
      </c>
      <c r="AT255" s="192" t="s">
        <v>157</v>
      </c>
      <c r="AU255" s="192" t="s">
        <v>89</v>
      </c>
      <c r="AY255" s="18" t="s">
        <v>155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87</v>
      </c>
      <c r="BK255" s="193">
        <f>ROUND(I255*H255,1)</f>
        <v>0</v>
      </c>
      <c r="BL255" s="18" t="s">
        <v>162</v>
      </c>
      <c r="BM255" s="192" t="s">
        <v>381</v>
      </c>
    </row>
    <row r="256" spans="1:47" s="2" customFormat="1" ht="19.5">
      <c r="A256" s="36"/>
      <c r="B256" s="37"/>
      <c r="C256" s="38"/>
      <c r="D256" s="194" t="s">
        <v>164</v>
      </c>
      <c r="E256" s="38"/>
      <c r="F256" s="195" t="s">
        <v>382</v>
      </c>
      <c r="G256" s="38"/>
      <c r="H256" s="38"/>
      <c r="I256" s="196"/>
      <c r="J256" s="38"/>
      <c r="K256" s="38"/>
      <c r="L256" s="41"/>
      <c r="M256" s="197"/>
      <c r="N256" s="198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8" t="s">
        <v>164</v>
      </c>
      <c r="AU256" s="18" t="s">
        <v>89</v>
      </c>
    </row>
    <row r="257" spans="1:47" s="2" customFormat="1" ht="11.25">
      <c r="A257" s="36"/>
      <c r="B257" s="37"/>
      <c r="C257" s="38"/>
      <c r="D257" s="199" t="s">
        <v>166</v>
      </c>
      <c r="E257" s="38"/>
      <c r="F257" s="200" t="s">
        <v>383</v>
      </c>
      <c r="G257" s="38"/>
      <c r="H257" s="38"/>
      <c r="I257" s="196"/>
      <c r="J257" s="38"/>
      <c r="K257" s="38"/>
      <c r="L257" s="41"/>
      <c r="M257" s="197"/>
      <c r="N257" s="198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8" t="s">
        <v>166</v>
      </c>
      <c r="AU257" s="18" t="s">
        <v>89</v>
      </c>
    </row>
    <row r="258" spans="2:51" s="13" customFormat="1" ht="33.75">
      <c r="B258" s="201"/>
      <c r="C258" s="202"/>
      <c r="D258" s="194" t="s">
        <v>168</v>
      </c>
      <c r="E258" s="203" t="s">
        <v>35</v>
      </c>
      <c r="F258" s="204" t="s">
        <v>531</v>
      </c>
      <c r="G258" s="202"/>
      <c r="H258" s="203" t="s">
        <v>35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168</v>
      </c>
      <c r="AU258" s="210" t="s">
        <v>89</v>
      </c>
      <c r="AV258" s="13" t="s">
        <v>87</v>
      </c>
      <c r="AW258" s="13" t="s">
        <v>41</v>
      </c>
      <c r="AX258" s="13" t="s">
        <v>80</v>
      </c>
      <c r="AY258" s="210" t="s">
        <v>155</v>
      </c>
    </row>
    <row r="259" spans="2:51" s="14" customFormat="1" ht="11.25">
      <c r="B259" s="211"/>
      <c r="C259" s="212"/>
      <c r="D259" s="194" t="s">
        <v>168</v>
      </c>
      <c r="E259" s="213" t="s">
        <v>384</v>
      </c>
      <c r="F259" s="214" t="s">
        <v>576</v>
      </c>
      <c r="G259" s="212"/>
      <c r="H259" s="215">
        <v>7.3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168</v>
      </c>
      <c r="AU259" s="221" t="s">
        <v>89</v>
      </c>
      <c r="AV259" s="14" t="s">
        <v>89</v>
      </c>
      <c r="AW259" s="14" t="s">
        <v>41</v>
      </c>
      <c r="AX259" s="14" t="s">
        <v>80</v>
      </c>
      <c r="AY259" s="221" t="s">
        <v>155</v>
      </c>
    </row>
    <row r="260" spans="2:51" s="14" customFormat="1" ht="11.25">
      <c r="B260" s="211"/>
      <c r="C260" s="212"/>
      <c r="D260" s="194" t="s">
        <v>168</v>
      </c>
      <c r="E260" s="213" t="s">
        <v>386</v>
      </c>
      <c r="F260" s="214" t="s">
        <v>577</v>
      </c>
      <c r="G260" s="212"/>
      <c r="H260" s="215">
        <v>1.872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89</v>
      </c>
      <c r="AV260" s="14" t="s">
        <v>89</v>
      </c>
      <c r="AW260" s="14" t="s">
        <v>41</v>
      </c>
      <c r="AX260" s="14" t="s">
        <v>80</v>
      </c>
      <c r="AY260" s="221" t="s">
        <v>155</v>
      </c>
    </row>
    <row r="261" spans="2:51" s="16" customFormat="1" ht="11.25">
      <c r="B261" s="233"/>
      <c r="C261" s="234"/>
      <c r="D261" s="194" t="s">
        <v>168</v>
      </c>
      <c r="E261" s="235" t="s">
        <v>120</v>
      </c>
      <c r="F261" s="236" t="s">
        <v>246</v>
      </c>
      <c r="G261" s="234"/>
      <c r="H261" s="237">
        <v>9.172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168</v>
      </c>
      <c r="AU261" s="243" t="s">
        <v>89</v>
      </c>
      <c r="AV261" s="16" t="s">
        <v>162</v>
      </c>
      <c r="AW261" s="16" t="s">
        <v>41</v>
      </c>
      <c r="AX261" s="16" t="s">
        <v>87</v>
      </c>
      <c r="AY261" s="243" t="s">
        <v>155</v>
      </c>
    </row>
    <row r="262" spans="2:63" s="12" customFormat="1" ht="22.9" customHeight="1">
      <c r="B262" s="165"/>
      <c r="C262" s="166"/>
      <c r="D262" s="167" t="s">
        <v>79</v>
      </c>
      <c r="E262" s="179" t="s">
        <v>213</v>
      </c>
      <c r="F262" s="179" t="s">
        <v>413</v>
      </c>
      <c r="G262" s="166"/>
      <c r="H262" s="166"/>
      <c r="I262" s="169"/>
      <c r="J262" s="180">
        <f>BK262</f>
        <v>0</v>
      </c>
      <c r="K262" s="166"/>
      <c r="L262" s="171"/>
      <c r="M262" s="172"/>
      <c r="N262" s="173"/>
      <c r="O262" s="173"/>
      <c r="P262" s="174">
        <f>SUM(P263:P307)</f>
        <v>0</v>
      </c>
      <c r="Q262" s="173"/>
      <c r="R262" s="174">
        <f>SUM(R263:R307)</f>
        <v>1.3609304999999998</v>
      </c>
      <c r="S262" s="173"/>
      <c r="T262" s="175">
        <f>SUM(T263:T307)</f>
        <v>0</v>
      </c>
      <c r="AR262" s="176" t="s">
        <v>87</v>
      </c>
      <c r="AT262" s="177" t="s">
        <v>79</v>
      </c>
      <c r="AU262" s="177" t="s">
        <v>87</v>
      </c>
      <c r="AY262" s="176" t="s">
        <v>155</v>
      </c>
      <c r="BK262" s="178">
        <f>SUM(BK263:BK307)</f>
        <v>0</v>
      </c>
    </row>
    <row r="263" spans="1:65" s="2" customFormat="1" ht="24.2" customHeight="1">
      <c r="A263" s="36"/>
      <c r="B263" s="37"/>
      <c r="C263" s="181" t="s">
        <v>378</v>
      </c>
      <c r="D263" s="181" t="s">
        <v>157</v>
      </c>
      <c r="E263" s="182" t="s">
        <v>578</v>
      </c>
      <c r="F263" s="183" t="s">
        <v>579</v>
      </c>
      <c r="G263" s="184" t="s">
        <v>182</v>
      </c>
      <c r="H263" s="185">
        <v>73</v>
      </c>
      <c r="I263" s="186"/>
      <c r="J263" s="187">
        <f>ROUND(I263*H263,1)</f>
        <v>0</v>
      </c>
      <c r="K263" s="183" t="s">
        <v>161</v>
      </c>
      <c r="L263" s="41"/>
      <c r="M263" s="188" t="s">
        <v>35</v>
      </c>
      <c r="N263" s="189" t="s">
        <v>51</v>
      </c>
      <c r="O263" s="66"/>
      <c r="P263" s="190">
        <f>O263*H263</f>
        <v>0</v>
      </c>
      <c r="Q263" s="190">
        <v>1E-05</v>
      </c>
      <c r="R263" s="190">
        <f>Q263*H263</f>
        <v>0.0007300000000000001</v>
      </c>
      <c r="S263" s="190">
        <v>0</v>
      </c>
      <c r="T263" s="191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2" t="s">
        <v>162</v>
      </c>
      <c r="AT263" s="192" t="s">
        <v>157</v>
      </c>
      <c r="AU263" s="192" t="s">
        <v>89</v>
      </c>
      <c r="AY263" s="18" t="s">
        <v>155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87</v>
      </c>
      <c r="BK263" s="193">
        <f>ROUND(I263*H263,1)</f>
        <v>0</v>
      </c>
      <c r="BL263" s="18" t="s">
        <v>162</v>
      </c>
      <c r="BM263" s="192" t="s">
        <v>417</v>
      </c>
    </row>
    <row r="264" spans="1:47" s="2" customFormat="1" ht="19.5">
      <c r="A264" s="36"/>
      <c r="B264" s="37"/>
      <c r="C264" s="38"/>
      <c r="D264" s="194" t="s">
        <v>164</v>
      </c>
      <c r="E264" s="38"/>
      <c r="F264" s="195" t="s">
        <v>580</v>
      </c>
      <c r="G264" s="38"/>
      <c r="H264" s="38"/>
      <c r="I264" s="196"/>
      <c r="J264" s="38"/>
      <c r="K264" s="38"/>
      <c r="L264" s="41"/>
      <c r="M264" s="197"/>
      <c r="N264" s="198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8" t="s">
        <v>164</v>
      </c>
      <c r="AU264" s="18" t="s">
        <v>89</v>
      </c>
    </row>
    <row r="265" spans="1:47" s="2" customFormat="1" ht="11.25">
      <c r="A265" s="36"/>
      <c r="B265" s="37"/>
      <c r="C265" s="38"/>
      <c r="D265" s="199" t="s">
        <v>166</v>
      </c>
      <c r="E265" s="38"/>
      <c r="F265" s="200" t="s">
        <v>581</v>
      </c>
      <c r="G265" s="38"/>
      <c r="H265" s="38"/>
      <c r="I265" s="196"/>
      <c r="J265" s="38"/>
      <c r="K265" s="38"/>
      <c r="L265" s="41"/>
      <c r="M265" s="197"/>
      <c r="N265" s="198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8" t="s">
        <v>166</v>
      </c>
      <c r="AU265" s="18" t="s">
        <v>89</v>
      </c>
    </row>
    <row r="266" spans="1:65" s="2" customFormat="1" ht="21.75" customHeight="1">
      <c r="A266" s="36"/>
      <c r="B266" s="37"/>
      <c r="C266" s="244" t="s">
        <v>388</v>
      </c>
      <c r="D266" s="244" t="s">
        <v>331</v>
      </c>
      <c r="E266" s="245" t="s">
        <v>582</v>
      </c>
      <c r="F266" s="246" t="s">
        <v>583</v>
      </c>
      <c r="G266" s="247" t="s">
        <v>182</v>
      </c>
      <c r="H266" s="248">
        <v>74.095</v>
      </c>
      <c r="I266" s="249"/>
      <c r="J266" s="250">
        <f>ROUND(I266*H266,1)</f>
        <v>0</v>
      </c>
      <c r="K266" s="246" t="s">
        <v>161</v>
      </c>
      <c r="L266" s="251"/>
      <c r="M266" s="252" t="s">
        <v>35</v>
      </c>
      <c r="N266" s="253" t="s">
        <v>51</v>
      </c>
      <c r="O266" s="66"/>
      <c r="P266" s="190">
        <f>O266*H266</f>
        <v>0</v>
      </c>
      <c r="Q266" s="190">
        <v>0.0023</v>
      </c>
      <c r="R266" s="190">
        <f>Q266*H266</f>
        <v>0.1704185</v>
      </c>
      <c r="S266" s="190">
        <v>0</v>
      </c>
      <c r="T266" s="19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213</v>
      </c>
      <c r="AT266" s="192" t="s">
        <v>331</v>
      </c>
      <c r="AU266" s="192" t="s">
        <v>89</v>
      </c>
      <c r="AY266" s="18" t="s">
        <v>155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87</v>
      </c>
      <c r="BK266" s="193">
        <f>ROUND(I266*H266,1)</f>
        <v>0</v>
      </c>
      <c r="BL266" s="18" t="s">
        <v>162</v>
      </c>
      <c r="BM266" s="192" t="s">
        <v>423</v>
      </c>
    </row>
    <row r="267" spans="1:47" s="2" customFormat="1" ht="11.25">
      <c r="A267" s="36"/>
      <c r="B267" s="37"/>
      <c r="C267" s="38"/>
      <c r="D267" s="194" t="s">
        <v>164</v>
      </c>
      <c r="E267" s="38"/>
      <c r="F267" s="195" t="s">
        <v>583</v>
      </c>
      <c r="G267" s="38"/>
      <c r="H267" s="38"/>
      <c r="I267" s="196"/>
      <c r="J267" s="38"/>
      <c r="K267" s="38"/>
      <c r="L267" s="41"/>
      <c r="M267" s="197"/>
      <c r="N267" s="198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8" t="s">
        <v>164</v>
      </c>
      <c r="AU267" s="18" t="s">
        <v>89</v>
      </c>
    </row>
    <row r="268" spans="1:47" s="2" customFormat="1" ht="11.25">
      <c r="A268" s="36"/>
      <c r="B268" s="37"/>
      <c r="C268" s="38"/>
      <c r="D268" s="199" t="s">
        <v>166</v>
      </c>
      <c r="E268" s="38"/>
      <c r="F268" s="200" t="s">
        <v>584</v>
      </c>
      <c r="G268" s="38"/>
      <c r="H268" s="38"/>
      <c r="I268" s="196"/>
      <c r="J268" s="38"/>
      <c r="K268" s="38"/>
      <c r="L268" s="41"/>
      <c r="M268" s="197"/>
      <c r="N268" s="198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8" t="s">
        <v>166</v>
      </c>
      <c r="AU268" s="18" t="s">
        <v>89</v>
      </c>
    </row>
    <row r="269" spans="2:51" s="13" customFormat="1" ht="33.75">
      <c r="B269" s="201"/>
      <c r="C269" s="202"/>
      <c r="D269" s="194" t="s">
        <v>168</v>
      </c>
      <c r="E269" s="203" t="s">
        <v>35</v>
      </c>
      <c r="F269" s="204" t="s">
        <v>531</v>
      </c>
      <c r="G269" s="202"/>
      <c r="H269" s="203" t="s">
        <v>35</v>
      </c>
      <c r="I269" s="205"/>
      <c r="J269" s="202"/>
      <c r="K269" s="202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168</v>
      </c>
      <c r="AU269" s="210" t="s">
        <v>89</v>
      </c>
      <c r="AV269" s="13" t="s">
        <v>87</v>
      </c>
      <c r="AW269" s="13" t="s">
        <v>41</v>
      </c>
      <c r="AX269" s="13" t="s">
        <v>80</v>
      </c>
      <c r="AY269" s="210" t="s">
        <v>155</v>
      </c>
    </row>
    <row r="270" spans="2:51" s="14" customFormat="1" ht="11.25">
      <c r="B270" s="211"/>
      <c r="C270" s="212"/>
      <c r="D270" s="194" t="s">
        <v>168</v>
      </c>
      <c r="E270" s="213" t="s">
        <v>35</v>
      </c>
      <c r="F270" s="214" t="s">
        <v>575</v>
      </c>
      <c r="G270" s="212"/>
      <c r="H270" s="215">
        <v>73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89</v>
      </c>
      <c r="AV270" s="14" t="s">
        <v>89</v>
      </c>
      <c r="AW270" s="14" t="s">
        <v>41</v>
      </c>
      <c r="AX270" s="14" t="s">
        <v>87</v>
      </c>
      <c r="AY270" s="221" t="s">
        <v>155</v>
      </c>
    </row>
    <row r="271" spans="2:51" s="14" customFormat="1" ht="11.25">
      <c r="B271" s="211"/>
      <c r="C271" s="212"/>
      <c r="D271" s="194" t="s">
        <v>168</v>
      </c>
      <c r="E271" s="212"/>
      <c r="F271" s="214" t="s">
        <v>585</v>
      </c>
      <c r="G271" s="212"/>
      <c r="H271" s="215">
        <v>74.095</v>
      </c>
      <c r="I271" s="216"/>
      <c r="J271" s="212"/>
      <c r="K271" s="212"/>
      <c r="L271" s="217"/>
      <c r="M271" s="218"/>
      <c r="N271" s="219"/>
      <c r="O271" s="219"/>
      <c r="P271" s="219"/>
      <c r="Q271" s="219"/>
      <c r="R271" s="219"/>
      <c r="S271" s="219"/>
      <c r="T271" s="220"/>
      <c r="AT271" s="221" t="s">
        <v>168</v>
      </c>
      <c r="AU271" s="221" t="s">
        <v>89</v>
      </c>
      <c r="AV271" s="14" t="s">
        <v>89</v>
      </c>
      <c r="AW271" s="14" t="s">
        <v>4</v>
      </c>
      <c r="AX271" s="14" t="s">
        <v>87</v>
      </c>
      <c r="AY271" s="221" t="s">
        <v>155</v>
      </c>
    </row>
    <row r="272" spans="1:65" s="2" customFormat="1" ht="24.2" customHeight="1">
      <c r="A272" s="36"/>
      <c r="B272" s="37"/>
      <c r="C272" s="181" t="s">
        <v>395</v>
      </c>
      <c r="D272" s="181" t="s">
        <v>157</v>
      </c>
      <c r="E272" s="182" t="s">
        <v>586</v>
      </c>
      <c r="F272" s="183" t="s">
        <v>587</v>
      </c>
      <c r="G272" s="184" t="s">
        <v>391</v>
      </c>
      <c r="H272" s="185">
        <v>26</v>
      </c>
      <c r="I272" s="186"/>
      <c r="J272" s="187">
        <f>ROUND(I272*H272,1)</f>
        <v>0</v>
      </c>
      <c r="K272" s="183" t="s">
        <v>161</v>
      </c>
      <c r="L272" s="41"/>
      <c r="M272" s="188" t="s">
        <v>35</v>
      </c>
      <c r="N272" s="189" t="s">
        <v>51</v>
      </c>
      <c r="O272" s="66"/>
      <c r="P272" s="190">
        <f>O272*H272</f>
        <v>0</v>
      </c>
      <c r="Q272" s="190">
        <v>8E-05</v>
      </c>
      <c r="R272" s="190">
        <f>Q272*H272</f>
        <v>0.0020800000000000003</v>
      </c>
      <c r="S272" s="190">
        <v>0</v>
      </c>
      <c r="T272" s="191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2" t="s">
        <v>162</v>
      </c>
      <c r="AT272" s="192" t="s">
        <v>157</v>
      </c>
      <c r="AU272" s="192" t="s">
        <v>89</v>
      </c>
      <c r="AY272" s="18" t="s">
        <v>155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87</v>
      </c>
      <c r="BK272" s="193">
        <f>ROUND(I272*H272,1)</f>
        <v>0</v>
      </c>
      <c r="BL272" s="18" t="s">
        <v>162</v>
      </c>
      <c r="BM272" s="192" t="s">
        <v>430</v>
      </c>
    </row>
    <row r="273" spans="1:47" s="2" customFormat="1" ht="19.5">
      <c r="A273" s="36"/>
      <c r="B273" s="37"/>
      <c r="C273" s="38"/>
      <c r="D273" s="194" t="s">
        <v>164</v>
      </c>
      <c r="E273" s="38"/>
      <c r="F273" s="195" t="s">
        <v>588</v>
      </c>
      <c r="G273" s="38"/>
      <c r="H273" s="38"/>
      <c r="I273" s="196"/>
      <c r="J273" s="38"/>
      <c r="K273" s="38"/>
      <c r="L273" s="41"/>
      <c r="M273" s="197"/>
      <c r="N273" s="198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8" t="s">
        <v>164</v>
      </c>
      <c r="AU273" s="18" t="s">
        <v>89</v>
      </c>
    </row>
    <row r="274" spans="1:47" s="2" customFormat="1" ht="11.25">
      <c r="A274" s="36"/>
      <c r="B274" s="37"/>
      <c r="C274" s="38"/>
      <c r="D274" s="199" t="s">
        <v>166</v>
      </c>
      <c r="E274" s="38"/>
      <c r="F274" s="200" t="s">
        <v>589</v>
      </c>
      <c r="G274" s="38"/>
      <c r="H274" s="38"/>
      <c r="I274" s="196"/>
      <c r="J274" s="38"/>
      <c r="K274" s="38"/>
      <c r="L274" s="41"/>
      <c r="M274" s="197"/>
      <c r="N274" s="198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8" t="s">
        <v>166</v>
      </c>
      <c r="AU274" s="18" t="s">
        <v>89</v>
      </c>
    </row>
    <row r="275" spans="1:65" s="2" customFormat="1" ht="16.5" customHeight="1">
      <c r="A275" s="36"/>
      <c r="B275" s="37"/>
      <c r="C275" s="244" t="s">
        <v>401</v>
      </c>
      <c r="D275" s="244" t="s">
        <v>331</v>
      </c>
      <c r="E275" s="245" t="s">
        <v>590</v>
      </c>
      <c r="F275" s="246" t="s">
        <v>591</v>
      </c>
      <c r="G275" s="247" t="s">
        <v>391</v>
      </c>
      <c r="H275" s="248">
        <v>26.39</v>
      </c>
      <c r="I275" s="249"/>
      <c r="J275" s="250">
        <f>ROUND(I275*H275,1)</f>
        <v>0</v>
      </c>
      <c r="K275" s="246" t="s">
        <v>161</v>
      </c>
      <c r="L275" s="251"/>
      <c r="M275" s="252" t="s">
        <v>35</v>
      </c>
      <c r="N275" s="253" t="s">
        <v>51</v>
      </c>
      <c r="O275" s="66"/>
      <c r="P275" s="190">
        <f>O275*H275</f>
        <v>0</v>
      </c>
      <c r="Q275" s="190">
        <v>0.0008</v>
      </c>
      <c r="R275" s="190">
        <f>Q275*H275</f>
        <v>0.021112000000000002</v>
      </c>
      <c r="S275" s="190">
        <v>0</v>
      </c>
      <c r="T275" s="191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2" t="s">
        <v>213</v>
      </c>
      <c r="AT275" s="192" t="s">
        <v>331</v>
      </c>
      <c r="AU275" s="192" t="s">
        <v>89</v>
      </c>
      <c r="AY275" s="18" t="s">
        <v>155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87</v>
      </c>
      <c r="BK275" s="193">
        <f>ROUND(I275*H275,1)</f>
        <v>0</v>
      </c>
      <c r="BL275" s="18" t="s">
        <v>162</v>
      </c>
      <c r="BM275" s="192" t="s">
        <v>436</v>
      </c>
    </row>
    <row r="276" spans="1:47" s="2" customFormat="1" ht="11.25">
      <c r="A276" s="36"/>
      <c r="B276" s="37"/>
      <c r="C276" s="38"/>
      <c r="D276" s="194" t="s">
        <v>164</v>
      </c>
      <c r="E276" s="38"/>
      <c r="F276" s="195" t="s">
        <v>591</v>
      </c>
      <c r="G276" s="38"/>
      <c r="H276" s="38"/>
      <c r="I276" s="196"/>
      <c r="J276" s="38"/>
      <c r="K276" s="38"/>
      <c r="L276" s="41"/>
      <c r="M276" s="197"/>
      <c r="N276" s="198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8" t="s">
        <v>164</v>
      </c>
      <c r="AU276" s="18" t="s">
        <v>89</v>
      </c>
    </row>
    <row r="277" spans="1:47" s="2" customFormat="1" ht="11.25">
      <c r="A277" s="36"/>
      <c r="B277" s="37"/>
      <c r="C277" s="38"/>
      <c r="D277" s="199" t="s">
        <v>166</v>
      </c>
      <c r="E277" s="38"/>
      <c r="F277" s="200" t="s">
        <v>592</v>
      </c>
      <c r="G277" s="38"/>
      <c r="H277" s="38"/>
      <c r="I277" s="196"/>
      <c r="J277" s="38"/>
      <c r="K277" s="38"/>
      <c r="L277" s="41"/>
      <c r="M277" s="197"/>
      <c r="N277" s="198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8" t="s">
        <v>166</v>
      </c>
      <c r="AU277" s="18" t="s">
        <v>89</v>
      </c>
    </row>
    <row r="278" spans="2:51" s="13" customFormat="1" ht="33.75">
      <c r="B278" s="201"/>
      <c r="C278" s="202"/>
      <c r="D278" s="194" t="s">
        <v>168</v>
      </c>
      <c r="E278" s="203" t="s">
        <v>35</v>
      </c>
      <c r="F278" s="204" t="s">
        <v>531</v>
      </c>
      <c r="G278" s="202"/>
      <c r="H278" s="203" t="s">
        <v>35</v>
      </c>
      <c r="I278" s="205"/>
      <c r="J278" s="202"/>
      <c r="K278" s="202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168</v>
      </c>
      <c r="AU278" s="210" t="s">
        <v>89</v>
      </c>
      <c r="AV278" s="13" t="s">
        <v>87</v>
      </c>
      <c r="AW278" s="13" t="s">
        <v>41</v>
      </c>
      <c r="AX278" s="13" t="s">
        <v>80</v>
      </c>
      <c r="AY278" s="210" t="s">
        <v>155</v>
      </c>
    </row>
    <row r="279" spans="2:51" s="14" customFormat="1" ht="11.25">
      <c r="B279" s="211"/>
      <c r="C279" s="212"/>
      <c r="D279" s="194" t="s">
        <v>168</v>
      </c>
      <c r="E279" s="213" t="s">
        <v>35</v>
      </c>
      <c r="F279" s="214" t="s">
        <v>593</v>
      </c>
      <c r="G279" s="212"/>
      <c r="H279" s="215">
        <v>26</v>
      </c>
      <c r="I279" s="216"/>
      <c r="J279" s="212"/>
      <c r="K279" s="212"/>
      <c r="L279" s="217"/>
      <c r="M279" s="218"/>
      <c r="N279" s="219"/>
      <c r="O279" s="219"/>
      <c r="P279" s="219"/>
      <c r="Q279" s="219"/>
      <c r="R279" s="219"/>
      <c r="S279" s="219"/>
      <c r="T279" s="220"/>
      <c r="AT279" s="221" t="s">
        <v>168</v>
      </c>
      <c r="AU279" s="221" t="s">
        <v>89</v>
      </c>
      <c r="AV279" s="14" t="s">
        <v>89</v>
      </c>
      <c r="AW279" s="14" t="s">
        <v>41</v>
      </c>
      <c r="AX279" s="14" t="s">
        <v>87</v>
      </c>
      <c r="AY279" s="221" t="s">
        <v>155</v>
      </c>
    </row>
    <row r="280" spans="2:51" s="14" customFormat="1" ht="11.25">
      <c r="B280" s="211"/>
      <c r="C280" s="212"/>
      <c r="D280" s="194" t="s">
        <v>168</v>
      </c>
      <c r="E280" s="212"/>
      <c r="F280" s="214" t="s">
        <v>594</v>
      </c>
      <c r="G280" s="212"/>
      <c r="H280" s="215">
        <v>26.39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89</v>
      </c>
      <c r="AV280" s="14" t="s">
        <v>89</v>
      </c>
      <c r="AW280" s="14" t="s">
        <v>4</v>
      </c>
      <c r="AX280" s="14" t="s">
        <v>87</v>
      </c>
      <c r="AY280" s="221" t="s">
        <v>155</v>
      </c>
    </row>
    <row r="281" spans="1:65" s="2" customFormat="1" ht="24.2" customHeight="1">
      <c r="A281" s="36"/>
      <c r="B281" s="37"/>
      <c r="C281" s="181" t="s">
        <v>406</v>
      </c>
      <c r="D281" s="181" t="s">
        <v>157</v>
      </c>
      <c r="E281" s="182" t="s">
        <v>595</v>
      </c>
      <c r="F281" s="183" t="s">
        <v>596</v>
      </c>
      <c r="G281" s="184" t="s">
        <v>443</v>
      </c>
      <c r="H281" s="185">
        <v>13</v>
      </c>
      <c r="I281" s="186"/>
      <c r="J281" s="187">
        <f>ROUND(I281*H281,1)</f>
        <v>0</v>
      </c>
      <c r="K281" s="183" t="s">
        <v>161</v>
      </c>
      <c r="L281" s="41"/>
      <c r="M281" s="188" t="s">
        <v>35</v>
      </c>
      <c r="N281" s="189" t="s">
        <v>51</v>
      </c>
      <c r="O281" s="66"/>
      <c r="P281" s="190">
        <f>O281*H281</f>
        <v>0</v>
      </c>
      <c r="Q281" s="190">
        <v>0.0001</v>
      </c>
      <c r="R281" s="190">
        <f>Q281*H281</f>
        <v>0.0013000000000000002</v>
      </c>
      <c r="S281" s="190">
        <v>0</v>
      </c>
      <c r="T281" s="191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2" t="s">
        <v>162</v>
      </c>
      <c r="AT281" s="192" t="s">
        <v>157</v>
      </c>
      <c r="AU281" s="192" t="s">
        <v>89</v>
      </c>
      <c r="AY281" s="18" t="s">
        <v>155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8" t="s">
        <v>87</v>
      </c>
      <c r="BK281" s="193">
        <f>ROUND(I281*H281,1)</f>
        <v>0</v>
      </c>
      <c r="BL281" s="18" t="s">
        <v>162</v>
      </c>
      <c r="BM281" s="192" t="s">
        <v>444</v>
      </c>
    </row>
    <row r="282" spans="1:47" s="2" customFormat="1" ht="11.25">
      <c r="A282" s="36"/>
      <c r="B282" s="37"/>
      <c r="C282" s="38"/>
      <c r="D282" s="194" t="s">
        <v>164</v>
      </c>
      <c r="E282" s="38"/>
      <c r="F282" s="195" t="s">
        <v>597</v>
      </c>
      <c r="G282" s="38"/>
      <c r="H282" s="38"/>
      <c r="I282" s="196"/>
      <c r="J282" s="38"/>
      <c r="K282" s="38"/>
      <c r="L282" s="41"/>
      <c r="M282" s="197"/>
      <c r="N282" s="198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8" t="s">
        <v>164</v>
      </c>
      <c r="AU282" s="18" t="s">
        <v>89</v>
      </c>
    </row>
    <row r="283" spans="1:47" s="2" customFormat="1" ht="11.25">
      <c r="A283" s="36"/>
      <c r="B283" s="37"/>
      <c r="C283" s="38"/>
      <c r="D283" s="199" t="s">
        <v>166</v>
      </c>
      <c r="E283" s="38"/>
      <c r="F283" s="200" t="s">
        <v>598</v>
      </c>
      <c r="G283" s="38"/>
      <c r="H283" s="38"/>
      <c r="I283" s="196"/>
      <c r="J283" s="38"/>
      <c r="K283" s="38"/>
      <c r="L283" s="41"/>
      <c r="M283" s="197"/>
      <c r="N283" s="198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8" t="s">
        <v>166</v>
      </c>
      <c r="AU283" s="18" t="s">
        <v>89</v>
      </c>
    </row>
    <row r="284" spans="2:51" s="13" customFormat="1" ht="33.75">
      <c r="B284" s="201"/>
      <c r="C284" s="202"/>
      <c r="D284" s="194" t="s">
        <v>168</v>
      </c>
      <c r="E284" s="203" t="s">
        <v>35</v>
      </c>
      <c r="F284" s="204" t="s">
        <v>531</v>
      </c>
      <c r="G284" s="202"/>
      <c r="H284" s="203" t="s">
        <v>35</v>
      </c>
      <c r="I284" s="205"/>
      <c r="J284" s="202"/>
      <c r="K284" s="202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168</v>
      </c>
      <c r="AU284" s="210" t="s">
        <v>89</v>
      </c>
      <c r="AV284" s="13" t="s">
        <v>87</v>
      </c>
      <c r="AW284" s="13" t="s">
        <v>41</v>
      </c>
      <c r="AX284" s="13" t="s">
        <v>80</v>
      </c>
      <c r="AY284" s="210" t="s">
        <v>155</v>
      </c>
    </row>
    <row r="285" spans="2:51" s="14" customFormat="1" ht="11.25">
      <c r="B285" s="211"/>
      <c r="C285" s="212"/>
      <c r="D285" s="194" t="s">
        <v>168</v>
      </c>
      <c r="E285" s="213" t="s">
        <v>35</v>
      </c>
      <c r="F285" s="214" t="s">
        <v>263</v>
      </c>
      <c r="G285" s="212"/>
      <c r="H285" s="215">
        <v>13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89</v>
      </c>
      <c r="AV285" s="14" t="s">
        <v>89</v>
      </c>
      <c r="AW285" s="14" t="s">
        <v>41</v>
      </c>
      <c r="AX285" s="14" t="s">
        <v>87</v>
      </c>
      <c r="AY285" s="221" t="s">
        <v>155</v>
      </c>
    </row>
    <row r="286" spans="1:65" s="2" customFormat="1" ht="24.2" customHeight="1">
      <c r="A286" s="36"/>
      <c r="B286" s="37"/>
      <c r="C286" s="181" t="s">
        <v>414</v>
      </c>
      <c r="D286" s="181" t="s">
        <v>157</v>
      </c>
      <c r="E286" s="182" t="s">
        <v>599</v>
      </c>
      <c r="F286" s="183" t="s">
        <v>600</v>
      </c>
      <c r="G286" s="184" t="s">
        <v>391</v>
      </c>
      <c r="H286" s="185">
        <v>11</v>
      </c>
      <c r="I286" s="186"/>
      <c r="J286" s="187">
        <f>ROUND(I286*H286,1)</f>
        <v>0</v>
      </c>
      <c r="K286" s="183" t="s">
        <v>161</v>
      </c>
      <c r="L286" s="41"/>
      <c r="M286" s="188" t="s">
        <v>35</v>
      </c>
      <c r="N286" s="189" t="s">
        <v>51</v>
      </c>
      <c r="O286" s="66"/>
      <c r="P286" s="190">
        <f>O286*H286</f>
        <v>0</v>
      </c>
      <c r="Q286" s="190">
        <v>0.04005</v>
      </c>
      <c r="R286" s="190">
        <f>Q286*H286</f>
        <v>0.44055</v>
      </c>
      <c r="S286" s="190">
        <v>0</v>
      </c>
      <c r="T286" s="191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2" t="s">
        <v>162</v>
      </c>
      <c r="AT286" s="192" t="s">
        <v>157</v>
      </c>
      <c r="AU286" s="192" t="s">
        <v>89</v>
      </c>
      <c r="AY286" s="18" t="s">
        <v>155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87</v>
      </c>
      <c r="BK286" s="193">
        <f>ROUND(I286*H286,1)</f>
        <v>0</v>
      </c>
      <c r="BL286" s="18" t="s">
        <v>162</v>
      </c>
      <c r="BM286" s="192" t="s">
        <v>601</v>
      </c>
    </row>
    <row r="287" spans="1:47" s="2" customFormat="1" ht="29.25">
      <c r="A287" s="36"/>
      <c r="B287" s="37"/>
      <c r="C287" s="38"/>
      <c r="D287" s="194" t="s">
        <v>164</v>
      </c>
      <c r="E287" s="38"/>
      <c r="F287" s="195" t="s">
        <v>602</v>
      </c>
      <c r="G287" s="38"/>
      <c r="H287" s="38"/>
      <c r="I287" s="196"/>
      <c r="J287" s="38"/>
      <c r="K287" s="38"/>
      <c r="L287" s="41"/>
      <c r="M287" s="197"/>
      <c r="N287" s="198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8" t="s">
        <v>164</v>
      </c>
      <c r="AU287" s="18" t="s">
        <v>89</v>
      </c>
    </row>
    <row r="288" spans="1:47" s="2" customFormat="1" ht="11.25">
      <c r="A288" s="36"/>
      <c r="B288" s="37"/>
      <c r="C288" s="38"/>
      <c r="D288" s="199" t="s">
        <v>166</v>
      </c>
      <c r="E288" s="38"/>
      <c r="F288" s="200" t="s">
        <v>603</v>
      </c>
      <c r="G288" s="38"/>
      <c r="H288" s="38"/>
      <c r="I288" s="196"/>
      <c r="J288" s="38"/>
      <c r="K288" s="38"/>
      <c r="L288" s="41"/>
      <c r="M288" s="197"/>
      <c r="N288" s="198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8" t="s">
        <v>166</v>
      </c>
      <c r="AU288" s="18" t="s">
        <v>89</v>
      </c>
    </row>
    <row r="289" spans="1:65" s="2" customFormat="1" ht="24.2" customHeight="1">
      <c r="A289" s="36"/>
      <c r="B289" s="37"/>
      <c r="C289" s="181" t="s">
        <v>420</v>
      </c>
      <c r="D289" s="181" t="s">
        <v>157</v>
      </c>
      <c r="E289" s="182" t="s">
        <v>604</v>
      </c>
      <c r="F289" s="183" t="s">
        <v>605</v>
      </c>
      <c r="G289" s="184" t="s">
        <v>391</v>
      </c>
      <c r="H289" s="185">
        <v>2</v>
      </c>
      <c r="I289" s="186"/>
      <c r="J289" s="187">
        <f>ROUND(I289*H289,1)</f>
        <v>0</v>
      </c>
      <c r="K289" s="183" t="s">
        <v>161</v>
      </c>
      <c r="L289" s="41"/>
      <c r="M289" s="188" t="s">
        <v>35</v>
      </c>
      <c r="N289" s="189" t="s">
        <v>51</v>
      </c>
      <c r="O289" s="66"/>
      <c r="P289" s="190">
        <f>O289*H289</f>
        <v>0</v>
      </c>
      <c r="Q289" s="190">
        <v>0.06405</v>
      </c>
      <c r="R289" s="190">
        <f>Q289*H289</f>
        <v>0.1281</v>
      </c>
      <c r="S289" s="190">
        <v>0</v>
      </c>
      <c r="T289" s="191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92" t="s">
        <v>162</v>
      </c>
      <c r="AT289" s="192" t="s">
        <v>157</v>
      </c>
      <c r="AU289" s="192" t="s">
        <v>89</v>
      </c>
      <c r="AY289" s="18" t="s">
        <v>155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87</v>
      </c>
      <c r="BK289" s="193">
        <f>ROUND(I289*H289,1)</f>
        <v>0</v>
      </c>
      <c r="BL289" s="18" t="s">
        <v>162</v>
      </c>
      <c r="BM289" s="192" t="s">
        <v>606</v>
      </c>
    </row>
    <row r="290" spans="1:47" s="2" customFormat="1" ht="29.25">
      <c r="A290" s="36"/>
      <c r="B290" s="37"/>
      <c r="C290" s="38"/>
      <c r="D290" s="194" t="s">
        <v>164</v>
      </c>
      <c r="E290" s="38"/>
      <c r="F290" s="195" t="s">
        <v>607</v>
      </c>
      <c r="G290" s="38"/>
      <c r="H290" s="38"/>
      <c r="I290" s="196"/>
      <c r="J290" s="38"/>
      <c r="K290" s="38"/>
      <c r="L290" s="41"/>
      <c r="M290" s="197"/>
      <c r="N290" s="198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8" t="s">
        <v>164</v>
      </c>
      <c r="AU290" s="18" t="s">
        <v>89</v>
      </c>
    </row>
    <row r="291" spans="1:47" s="2" customFormat="1" ht="11.25">
      <c r="A291" s="36"/>
      <c r="B291" s="37"/>
      <c r="C291" s="38"/>
      <c r="D291" s="199" t="s">
        <v>166</v>
      </c>
      <c r="E291" s="38"/>
      <c r="F291" s="200" t="s">
        <v>608</v>
      </c>
      <c r="G291" s="38"/>
      <c r="H291" s="38"/>
      <c r="I291" s="196"/>
      <c r="J291" s="38"/>
      <c r="K291" s="38"/>
      <c r="L291" s="41"/>
      <c r="M291" s="197"/>
      <c r="N291" s="198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8" t="s">
        <v>166</v>
      </c>
      <c r="AU291" s="18" t="s">
        <v>89</v>
      </c>
    </row>
    <row r="292" spans="1:65" s="2" customFormat="1" ht="33" customHeight="1">
      <c r="A292" s="36"/>
      <c r="B292" s="37"/>
      <c r="C292" s="181" t="s">
        <v>427</v>
      </c>
      <c r="D292" s="181" t="s">
        <v>157</v>
      </c>
      <c r="E292" s="182" t="s">
        <v>609</v>
      </c>
      <c r="F292" s="183" t="s">
        <v>610</v>
      </c>
      <c r="G292" s="184" t="s">
        <v>391</v>
      </c>
      <c r="H292" s="185">
        <v>13</v>
      </c>
      <c r="I292" s="186"/>
      <c r="J292" s="187">
        <f>ROUND(I292*H292,1)</f>
        <v>0</v>
      </c>
      <c r="K292" s="183" t="s">
        <v>161</v>
      </c>
      <c r="L292" s="41"/>
      <c r="M292" s="188" t="s">
        <v>35</v>
      </c>
      <c r="N292" s="189" t="s">
        <v>51</v>
      </c>
      <c r="O292" s="66"/>
      <c r="P292" s="190">
        <f>O292*H292</f>
        <v>0</v>
      </c>
      <c r="Q292" s="190">
        <v>0.00814</v>
      </c>
      <c r="R292" s="190">
        <f>Q292*H292</f>
        <v>0.10582</v>
      </c>
      <c r="S292" s="190">
        <v>0</v>
      </c>
      <c r="T292" s="19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162</v>
      </c>
      <c r="AT292" s="192" t="s">
        <v>157</v>
      </c>
      <c r="AU292" s="192" t="s">
        <v>89</v>
      </c>
      <c r="AY292" s="18" t="s">
        <v>155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87</v>
      </c>
      <c r="BK292" s="193">
        <f>ROUND(I292*H292,1)</f>
        <v>0</v>
      </c>
      <c r="BL292" s="18" t="s">
        <v>162</v>
      </c>
      <c r="BM292" s="192" t="s">
        <v>611</v>
      </c>
    </row>
    <row r="293" spans="1:47" s="2" customFormat="1" ht="19.5">
      <c r="A293" s="36"/>
      <c r="B293" s="37"/>
      <c r="C293" s="38"/>
      <c r="D293" s="194" t="s">
        <v>164</v>
      </c>
      <c r="E293" s="38"/>
      <c r="F293" s="195" t="s">
        <v>612</v>
      </c>
      <c r="G293" s="38"/>
      <c r="H293" s="38"/>
      <c r="I293" s="196"/>
      <c r="J293" s="38"/>
      <c r="K293" s="38"/>
      <c r="L293" s="41"/>
      <c r="M293" s="197"/>
      <c r="N293" s="198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8" t="s">
        <v>164</v>
      </c>
      <c r="AU293" s="18" t="s">
        <v>89</v>
      </c>
    </row>
    <row r="294" spans="1:47" s="2" customFormat="1" ht="11.25">
      <c r="A294" s="36"/>
      <c r="B294" s="37"/>
      <c r="C294" s="38"/>
      <c r="D294" s="199" t="s">
        <v>166</v>
      </c>
      <c r="E294" s="38"/>
      <c r="F294" s="200" t="s">
        <v>613</v>
      </c>
      <c r="G294" s="38"/>
      <c r="H294" s="38"/>
      <c r="I294" s="196"/>
      <c r="J294" s="38"/>
      <c r="K294" s="38"/>
      <c r="L294" s="41"/>
      <c r="M294" s="197"/>
      <c r="N294" s="198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8" t="s">
        <v>166</v>
      </c>
      <c r="AU294" s="18" t="s">
        <v>89</v>
      </c>
    </row>
    <row r="295" spans="1:65" s="2" customFormat="1" ht="24.2" customHeight="1">
      <c r="A295" s="36"/>
      <c r="B295" s="37"/>
      <c r="C295" s="181" t="s">
        <v>433</v>
      </c>
      <c r="D295" s="181" t="s">
        <v>157</v>
      </c>
      <c r="E295" s="182" t="s">
        <v>614</v>
      </c>
      <c r="F295" s="183" t="s">
        <v>615</v>
      </c>
      <c r="G295" s="184" t="s">
        <v>391</v>
      </c>
      <c r="H295" s="185">
        <v>13</v>
      </c>
      <c r="I295" s="186"/>
      <c r="J295" s="187">
        <f>ROUND(I295*H295,1)</f>
        <v>0</v>
      </c>
      <c r="K295" s="183" t="s">
        <v>161</v>
      </c>
      <c r="L295" s="41"/>
      <c r="M295" s="188" t="s">
        <v>35</v>
      </c>
      <c r="N295" s="189" t="s">
        <v>51</v>
      </c>
      <c r="O295" s="66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2" t="s">
        <v>162</v>
      </c>
      <c r="AT295" s="192" t="s">
        <v>157</v>
      </c>
      <c r="AU295" s="192" t="s">
        <v>89</v>
      </c>
      <c r="AY295" s="18" t="s">
        <v>155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87</v>
      </c>
      <c r="BK295" s="193">
        <f>ROUND(I295*H295,1)</f>
        <v>0</v>
      </c>
      <c r="BL295" s="18" t="s">
        <v>162</v>
      </c>
      <c r="BM295" s="192" t="s">
        <v>616</v>
      </c>
    </row>
    <row r="296" spans="1:47" s="2" customFormat="1" ht="29.25">
      <c r="A296" s="36"/>
      <c r="B296" s="37"/>
      <c r="C296" s="38"/>
      <c r="D296" s="194" t="s">
        <v>164</v>
      </c>
      <c r="E296" s="38"/>
      <c r="F296" s="195" t="s">
        <v>617</v>
      </c>
      <c r="G296" s="38"/>
      <c r="H296" s="38"/>
      <c r="I296" s="196"/>
      <c r="J296" s="38"/>
      <c r="K296" s="38"/>
      <c r="L296" s="41"/>
      <c r="M296" s="197"/>
      <c r="N296" s="198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8" t="s">
        <v>164</v>
      </c>
      <c r="AU296" s="18" t="s">
        <v>89</v>
      </c>
    </row>
    <row r="297" spans="1:47" s="2" customFormat="1" ht="11.25">
      <c r="A297" s="36"/>
      <c r="B297" s="37"/>
      <c r="C297" s="38"/>
      <c r="D297" s="199" t="s">
        <v>166</v>
      </c>
      <c r="E297" s="38"/>
      <c r="F297" s="200" t="s">
        <v>618</v>
      </c>
      <c r="G297" s="38"/>
      <c r="H297" s="38"/>
      <c r="I297" s="196"/>
      <c r="J297" s="38"/>
      <c r="K297" s="38"/>
      <c r="L297" s="41"/>
      <c r="M297" s="197"/>
      <c r="N297" s="198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8" t="s">
        <v>166</v>
      </c>
      <c r="AU297" s="18" t="s">
        <v>89</v>
      </c>
    </row>
    <row r="298" spans="1:65" s="2" customFormat="1" ht="33" customHeight="1">
      <c r="A298" s="36"/>
      <c r="B298" s="37"/>
      <c r="C298" s="181" t="s">
        <v>440</v>
      </c>
      <c r="D298" s="181" t="s">
        <v>157</v>
      </c>
      <c r="E298" s="182" t="s">
        <v>619</v>
      </c>
      <c r="F298" s="183" t="s">
        <v>620</v>
      </c>
      <c r="G298" s="184" t="s">
        <v>391</v>
      </c>
      <c r="H298" s="185">
        <v>13</v>
      </c>
      <c r="I298" s="186"/>
      <c r="J298" s="187">
        <f>ROUND(I298*H298,1)</f>
        <v>0</v>
      </c>
      <c r="K298" s="183" t="s">
        <v>161</v>
      </c>
      <c r="L298" s="41"/>
      <c r="M298" s="188" t="s">
        <v>35</v>
      </c>
      <c r="N298" s="189" t="s">
        <v>51</v>
      </c>
      <c r="O298" s="66"/>
      <c r="P298" s="190">
        <f>O298*H298</f>
        <v>0</v>
      </c>
      <c r="Q298" s="190">
        <v>0.03725</v>
      </c>
      <c r="R298" s="190">
        <f>Q298*H298</f>
        <v>0.48424999999999996</v>
      </c>
      <c r="S298" s="190">
        <v>0</v>
      </c>
      <c r="T298" s="191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92" t="s">
        <v>162</v>
      </c>
      <c r="AT298" s="192" t="s">
        <v>157</v>
      </c>
      <c r="AU298" s="192" t="s">
        <v>89</v>
      </c>
      <c r="AY298" s="18" t="s">
        <v>155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87</v>
      </c>
      <c r="BK298" s="193">
        <f>ROUND(I298*H298,1)</f>
        <v>0</v>
      </c>
      <c r="BL298" s="18" t="s">
        <v>162</v>
      </c>
      <c r="BM298" s="192" t="s">
        <v>621</v>
      </c>
    </row>
    <row r="299" spans="1:47" s="2" customFormat="1" ht="29.25">
      <c r="A299" s="36"/>
      <c r="B299" s="37"/>
      <c r="C299" s="38"/>
      <c r="D299" s="194" t="s">
        <v>164</v>
      </c>
      <c r="E299" s="38"/>
      <c r="F299" s="195" t="s">
        <v>622</v>
      </c>
      <c r="G299" s="38"/>
      <c r="H299" s="38"/>
      <c r="I299" s="196"/>
      <c r="J299" s="38"/>
      <c r="K299" s="38"/>
      <c r="L299" s="41"/>
      <c r="M299" s="197"/>
      <c r="N299" s="198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8" t="s">
        <v>164</v>
      </c>
      <c r="AU299" s="18" t="s">
        <v>89</v>
      </c>
    </row>
    <row r="300" spans="1:47" s="2" customFormat="1" ht="11.25">
      <c r="A300" s="36"/>
      <c r="B300" s="37"/>
      <c r="C300" s="38"/>
      <c r="D300" s="199" t="s">
        <v>166</v>
      </c>
      <c r="E300" s="38"/>
      <c r="F300" s="200" t="s">
        <v>623</v>
      </c>
      <c r="G300" s="38"/>
      <c r="H300" s="38"/>
      <c r="I300" s="196"/>
      <c r="J300" s="38"/>
      <c r="K300" s="38"/>
      <c r="L300" s="41"/>
      <c r="M300" s="197"/>
      <c r="N300" s="198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8" t="s">
        <v>166</v>
      </c>
      <c r="AU300" s="18" t="s">
        <v>89</v>
      </c>
    </row>
    <row r="301" spans="1:65" s="2" customFormat="1" ht="21.75" customHeight="1">
      <c r="A301" s="36"/>
      <c r="B301" s="37"/>
      <c r="C301" s="181" t="s">
        <v>448</v>
      </c>
      <c r="D301" s="181" t="s">
        <v>157</v>
      </c>
      <c r="E301" s="182" t="s">
        <v>624</v>
      </c>
      <c r="F301" s="183" t="s">
        <v>625</v>
      </c>
      <c r="G301" s="184" t="s">
        <v>391</v>
      </c>
      <c r="H301" s="185">
        <v>13</v>
      </c>
      <c r="I301" s="186"/>
      <c r="J301" s="187">
        <f>ROUND(I301*H301,1)</f>
        <v>0</v>
      </c>
      <c r="K301" s="183" t="s">
        <v>35</v>
      </c>
      <c r="L301" s="41"/>
      <c r="M301" s="188" t="s">
        <v>35</v>
      </c>
      <c r="N301" s="189" t="s">
        <v>51</v>
      </c>
      <c r="O301" s="66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162</v>
      </c>
      <c r="AT301" s="192" t="s">
        <v>157</v>
      </c>
      <c r="AU301" s="192" t="s">
        <v>89</v>
      </c>
      <c r="AY301" s="18" t="s">
        <v>155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87</v>
      </c>
      <c r="BK301" s="193">
        <f>ROUND(I301*H301,1)</f>
        <v>0</v>
      </c>
      <c r="BL301" s="18" t="s">
        <v>162</v>
      </c>
      <c r="BM301" s="192" t="s">
        <v>498</v>
      </c>
    </row>
    <row r="302" spans="1:47" s="2" customFormat="1" ht="11.25">
      <c r="A302" s="36"/>
      <c r="B302" s="37"/>
      <c r="C302" s="38"/>
      <c r="D302" s="194" t="s">
        <v>164</v>
      </c>
      <c r="E302" s="38"/>
      <c r="F302" s="195" t="s">
        <v>625</v>
      </c>
      <c r="G302" s="38"/>
      <c r="H302" s="38"/>
      <c r="I302" s="196"/>
      <c r="J302" s="38"/>
      <c r="K302" s="38"/>
      <c r="L302" s="41"/>
      <c r="M302" s="197"/>
      <c r="N302" s="198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8" t="s">
        <v>164</v>
      </c>
      <c r="AU302" s="18" t="s">
        <v>89</v>
      </c>
    </row>
    <row r="303" spans="2:51" s="13" customFormat="1" ht="33.75">
      <c r="B303" s="201"/>
      <c r="C303" s="202"/>
      <c r="D303" s="194" t="s">
        <v>168</v>
      </c>
      <c r="E303" s="203" t="s">
        <v>35</v>
      </c>
      <c r="F303" s="204" t="s">
        <v>500</v>
      </c>
      <c r="G303" s="202"/>
      <c r="H303" s="203" t="s">
        <v>35</v>
      </c>
      <c r="I303" s="205"/>
      <c r="J303" s="202"/>
      <c r="K303" s="202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168</v>
      </c>
      <c r="AU303" s="210" t="s">
        <v>89</v>
      </c>
      <c r="AV303" s="13" t="s">
        <v>87</v>
      </c>
      <c r="AW303" s="13" t="s">
        <v>41</v>
      </c>
      <c r="AX303" s="13" t="s">
        <v>80</v>
      </c>
      <c r="AY303" s="210" t="s">
        <v>155</v>
      </c>
    </row>
    <row r="304" spans="2:51" s="14" customFormat="1" ht="11.25">
      <c r="B304" s="211"/>
      <c r="C304" s="212"/>
      <c r="D304" s="194" t="s">
        <v>168</v>
      </c>
      <c r="E304" s="213" t="s">
        <v>35</v>
      </c>
      <c r="F304" s="214" t="s">
        <v>263</v>
      </c>
      <c r="G304" s="212"/>
      <c r="H304" s="215">
        <v>13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168</v>
      </c>
      <c r="AU304" s="221" t="s">
        <v>89</v>
      </c>
      <c r="AV304" s="14" t="s">
        <v>89</v>
      </c>
      <c r="AW304" s="14" t="s">
        <v>41</v>
      </c>
      <c r="AX304" s="14" t="s">
        <v>87</v>
      </c>
      <c r="AY304" s="221" t="s">
        <v>155</v>
      </c>
    </row>
    <row r="305" spans="1:65" s="2" customFormat="1" ht="21.75" customHeight="1">
      <c r="A305" s="36"/>
      <c r="B305" s="37"/>
      <c r="C305" s="181" t="s">
        <v>453</v>
      </c>
      <c r="D305" s="181" t="s">
        <v>157</v>
      </c>
      <c r="E305" s="182" t="s">
        <v>507</v>
      </c>
      <c r="F305" s="183" t="s">
        <v>508</v>
      </c>
      <c r="G305" s="184" t="s">
        <v>182</v>
      </c>
      <c r="H305" s="185">
        <v>73</v>
      </c>
      <c r="I305" s="186"/>
      <c r="J305" s="187">
        <f>ROUND(I305*H305,1)</f>
        <v>0</v>
      </c>
      <c r="K305" s="183" t="s">
        <v>161</v>
      </c>
      <c r="L305" s="41"/>
      <c r="M305" s="188" t="s">
        <v>35</v>
      </c>
      <c r="N305" s="189" t="s">
        <v>51</v>
      </c>
      <c r="O305" s="66"/>
      <c r="P305" s="190">
        <f>O305*H305</f>
        <v>0</v>
      </c>
      <c r="Q305" s="190">
        <v>9E-05</v>
      </c>
      <c r="R305" s="190">
        <f>Q305*H305</f>
        <v>0.00657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162</v>
      </c>
      <c r="AT305" s="192" t="s">
        <v>157</v>
      </c>
      <c r="AU305" s="192" t="s">
        <v>89</v>
      </c>
      <c r="AY305" s="18" t="s">
        <v>155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87</v>
      </c>
      <c r="BK305" s="193">
        <f>ROUND(I305*H305,1)</f>
        <v>0</v>
      </c>
      <c r="BL305" s="18" t="s">
        <v>162</v>
      </c>
      <c r="BM305" s="192" t="s">
        <v>509</v>
      </c>
    </row>
    <row r="306" spans="1:47" s="2" customFormat="1" ht="11.25">
      <c r="A306" s="36"/>
      <c r="B306" s="37"/>
      <c r="C306" s="38"/>
      <c r="D306" s="194" t="s">
        <v>164</v>
      </c>
      <c r="E306" s="38"/>
      <c r="F306" s="195" t="s">
        <v>510</v>
      </c>
      <c r="G306" s="38"/>
      <c r="H306" s="38"/>
      <c r="I306" s="196"/>
      <c r="J306" s="38"/>
      <c r="K306" s="38"/>
      <c r="L306" s="41"/>
      <c r="M306" s="197"/>
      <c r="N306" s="198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8" t="s">
        <v>164</v>
      </c>
      <c r="AU306" s="18" t="s">
        <v>89</v>
      </c>
    </row>
    <row r="307" spans="1:47" s="2" customFormat="1" ht="11.25">
      <c r="A307" s="36"/>
      <c r="B307" s="37"/>
      <c r="C307" s="38"/>
      <c r="D307" s="199" t="s">
        <v>166</v>
      </c>
      <c r="E307" s="38"/>
      <c r="F307" s="200" t="s">
        <v>511</v>
      </c>
      <c r="G307" s="38"/>
      <c r="H307" s="38"/>
      <c r="I307" s="196"/>
      <c r="J307" s="38"/>
      <c r="K307" s="38"/>
      <c r="L307" s="41"/>
      <c r="M307" s="197"/>
      <c r="N307" s="198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8" t="s">
        <v>166</v>
      </c>
      <c r="AU307" s="18" t="s">
        <v>89</v>
      </c>
    </row>
    <row r="308" spans="2:63" s="12" customFormat="1" ht="22.9" customHeight="1">
      <c r="B308" s="165"/>
      <c r="C308" s="166"/>
      <c r="D308" s="167" t="s">
        <v>79</v>
      </c>
      <c r="E308" s="179" t="s">
        <v>512</v>
      </c>
      <c r="F308" s="179" t="s">
        <v>513</v>
      </c>
      <c r="G308" s="166"/>
      <c r="H308" s="166"/>
      <c r="I308" s="169"/>
      <c r="J308" s="180">
        <f>BK308</f>
        <v>0</v>
      </c>
      <c r="K308" s="166"/>
      <c r="L308" s="171"/>
      <c r="M308" s="172"/>
      <c r="N308" s="173"/>
      <c r="O308" s="173"/>
      <c r="P308" s="174">
        <f>SUM(P309:P314)</f>
        <v>0</v>
      </c>
      <c r="Q308" s="173"/>
      <c r="R308" s="174">
        <f>SUM(R309:R314)</f>
        <v>0</v>
      </c>
      <c r="S308" s="173"/>
      <c r="T308" s="175">
        <f>SUM(T309:T314)</f>
        <v>0</v>
      </c>
      <c r="AR308" s="176" t="s">
        <v>87</v>
      </c>
      <c r="AT308" s="177" t="s">
        <v>79</v>
      </c>
      <c r="AU308" s="177" t="s">
        <v>87</v>
      </c>
      <c r="AY308" s="176" t="s">
        <v>155</v>
      </c>
      <c r="BK308" s="178">
        <f>SUM(BK309:BK314)</f>
        <v>0</v>
      </c>
    </row>
    <row r="309" spans="1:65" s="2" customFormat="1" ht="24.2" customHeight="1">
      <c r="A309" s="36"/>
      <c r="B309" s="37"/>
      <c r="C309" s="181" t="s">
        <v>458</v>
      </c>
      <c r="D309" s="181" t="s">
        <v>157</v>
      </c>
      <c r="E309" s="182" t="s">
        <v>515</v>
      </c>
      <c r="F309" s="183" t="s">
        <v>516</v>
      </c>
      <c r="G309" s="184" t="s">
        <v>312</v>
      </c>
      <c r="H309" s="185">
        <v>2.366</v>
      </c>
      <c r="I309" s="186"/>
      <c r="J309" s="187">
        <f>ROUND(I309*H309,1)</f>
        <v>0</v>
      </c>
      <c r="K309" s="183" t="s">
        <v>161</v>
      </c>
      <c r="L309" s="41"/>
      <c r="M309" s="188" t="s">
        <v>35</v>
      </c>
      <c r="N309" s="189" t="s">
        <v>51</v>
      </c>
      <c r="O309" s="66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2" t="s">
        <v>162</v>
      </c>
      <c r="AT309" s="192" t="s">
        <v>157</v>
      </c>
      <c r="AU309" s="192" t="s">
        <v>89</v>
      </c>
      <c r="AY309" s="18" t="s">
        <v>155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87</v>
      </c>
      <c r="BK309" s="193">
        <f>ROUND(I309*H309,1)</f>
        <v>0</v>
      </c>
      <c r="BL309" s="18" t="s">
        <v>162</v>
      </c>
      <c r="BM309" s="192" t="s">
        <v>517</v>
      </c>
    </row>
    <row r="310" spans="1:47" s="2" customFormat="1" ht="29.25">
      <c r="A310" s="36"/>
      <c r="B310" s="37"/>
      <c r="C310" s="38"/>
      <c r="D310" s="194" t="s">
        <v>164</v>
      </c>
      <c r="E310" s="38"/>
      <c r="F310" s="195" t="s">
        <v>518</v>
      </c>
      <c r="G310" s="38"/>
      <c r="H310" s="38"/>
      <c r="I310" s="196"/>
      <c r="J310" s="38"/>
      <c r="K310" s="38"/>
      <c r="L310" s="41"/>
      <c r="M310" s="197"/>
      <c r="N310" s="198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8" t="s">
        <v>164</v>
      </c>
      <c r="AU310" s="18" t="s">
        <v>89</v>
      </c>
    </row>
    <row r="311" spans="1:47" s="2" customFormat="1" ht="11.25">
      <c r="A311" s="36"/>
      <c r="B311" s="37"/>
      <c r="C311" s="38"/>
      <c r="D311" s="199" t="s">
        <v>166</v>
      </c>
      <c r="E311" s="38"/>
      <c r="F311" s="200" t="s">
        <v>519</v>
      </c>
      <c r="G311" s="38"/>
      <c r="H311" s="38"/>
      <c r="I311" s="196"/>
      <c r="J311" s="38"/>
      <c r="K311" s="38"/>
      <c r="L311" s="41"/>
      <c r="M311" s="197"/>
      <c r="N311" s="198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8" t="s">
        <v>166</v>
      </c>
      <c r="AU311" s="18" t="s">
        <v>89</v>
      </c>
    </row>
    <row r="312" spans="1:65" s="2" customFormat="1" ht="37.9" customHeight="1">
      <c r="A312" s="36"/>
      <c r="B312" s="37"/>
      <c r="C312" s="181" t="s">
        <v>463</v>
      </c>
      <c r="D312" s="181" t="s">
        <v>157</v>
      </c>
      <c r="E312" s="182" t="s">
        <v>521</v>
      </c>
      <c r="F312" s="183" t="s">
        <v>522</v>
      </c>
      <c r="G312" s="184" t="s">
        <v>312</v>
      </c>
      <c r="H312" s="185">
        <v>2.366</v>
      </c>
      <c r="I312" s="186"/>
      <c r="J312" s="187">
        <f>ROUND(I312*H312,1)</f>
        <v>0</v>
      </c>
      <c r="K312" s="183" t="s">
        <v>161</v>
      </c>
      <c r="L312" s="41"/>
      <c r="M312" s="188" t="s">
        <v>35</v>
      </c>
      <c r="N312" s="189" t="s">
        <v>51</v>
      </c>
      <c r="O312" s="66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2" t="s">
        <v>162</v>
      </c>
      <c r="AT312" s="192" t="s">
        <v>157</v>
      </c>
      <c r="AU312" s="192" t="s">
        <v>89</v>
      </c>
      <c r="AY312" s="18" t="s">
        <v>155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87</v>
      </c>
      <c r="BK312" s="193">
        <f>ROUND(I312*H312,1)</f>
        <v>0</v>
      </c>
      <c r="BL312" s="18" t="s">
        <v>162</v>
      </c>
      <c r="BM312" s="192" t="s">
        <v>523</v>
      </c>
    </row>
    <row r="313" spans="1:47" s="2" customFormat="1" ht="29.25">
      <c r="A313" s="36"/>
      <c r="B313" s="37"/>
      <c r="C313" s="38"/>
      <c r="D313" s="194" t="s">
        <v>164</v>
      </c>
      <c r="E313" s="38"/>
      <c r="F313" s="195" t="s">
        <v>524</v>
      </c>
      <c r="G313" s="38"/>
      <c r="H313" s="38"/>
      <c r="I313" s="196"/>
      <c r="J313" s="38"/>
      <c r="K313" s="38"/>
      <c r="L313" s="41"/>
      <c r="M313" s="197"/>
      <c r="N313" s="198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8" t="s">
        <v>164</v>
      </c>
      <c r="AU313" s="18" t="s">
        <v>89</v>
      </c>
    </row>
    <row r="314" spans="1:47" s="2" customFormat="1" ht="11.25">
      <c r="A314" s="36"/>
      <c r="B314" s="37"/>
      <c r="C314" s="38"/>
      <c r="D314" s="199" t="s">
        <v>166</v>
      </c>
      <c r="E314" s="38"/>
      <c r="F314" s="200" t="s">
        <v>525</v>
      </c>
      <c r="G314" s="38"/>
      <c r="H314" s="38"/>
      <c r="I314" s="196"/>
      <c r="J314" s="38"/>
      <c r="K314" s="38"/>
      <c r="L314" s="41"/>
      <c r="M314" s="254"/>
      <c r="N314" s="255"/>
      <c r="O314" s="256"/>
      <c r="P314" s="256"/>
      <c r="Q314" s="256"/>
      <c r="R314" s="256"/>
      <c r="S314" s="256"/>
      <c r="T314" s="25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8" t="s">
        <v>166</v>
      </c>
      <c r="AU314" s="18" t="s">
        <v>89</v>
      </c>
    </row>
    <row r="315" spans="1:31" s="2" customFormat="1" ht="6.95" customHeight="1">
      <c r="A315" s="36"/>
      <c r="B315" s="49"/>
      <c r="C315" s="50"/>
      <c r="D315" s="50"/>
      <c r="E315" s="50"/>
      <c r="F315" s="50"/>
      <c r="G315" s="50"/>
      <c r="H315" s="50"/>
      <c r="I315" s="50"/>
      <c r="J315" s="50"/>
      <c r="K315" s="50"/>
      <c r="L315" s="41"/>
      <c r="M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</row>
  </sheetData>
  <sheetProtection algorithmName="SHA-512" hashValue="gWVrnYw0bqh3MAgK94H3SaCWw2o8EMYiQm2N/rJZlvkkyAD+YQPY7zK9JB1Vslph2pJ7A8GlPqgG+SehrM4mqQ==" saltValue="kIKHXhkdoHpqphAydrasl1Ix7Pd3fkQsTcaOUt4GG/15s7GBpLJuSxQwVYowP63ERUo+MoxmvMY8PfFuAdmKsQ==" spinCount="100000" sheet="1" objects="1" scenarios="1" formatColumns="0" formatRows="0" autoFilter="0"/>
  <autoFilter ref="C90:K31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1_02/115101201"/>
    <hyperlink ref="F102" r:id="rId2" display="https://podminky.urs.cz/item/CS_URS_2021_02/115101301"/>
    <hyperlink ref="F108" r:id="rId3" display="https://podminky.urs.cz/item/CS_URS_2021_02/119001402"/>
    <hyperlink ref="F113" r:id="rId4" display="https://podminky.urs.cz/item/CS_URS_2021_02/119001405"/>
    <hyperlink ref="F118" r:id="rId5" display="https://podminky.urs.cz/item/CS_URS_2021_02/119001421"/>
    <hyperlink ref="F123" r:id="rId6" display="https://podminky.urs.cz/item/CS_URS_2021_02/119002121"/>
    <hyperlink ref="F128" r:id="rId7" display="https://podminky.urs.cz/item/CS_URS_2021_02/119002122"/>
    <hyperlink ref="F133" r:id="rId8" display="https://podminky.urs.cz/item/CS_URS_2021_02/119003223"/>
    <hyperlink ref="F138" r:id="rId9" display="https://podminky.urs.cz/item/CS_URS_2021_02/119003224"/>
    <hyperlink ref="F143" r:id="rId10" display="https://podminky.urs.cz/item/CS_URS_2021_02/119004111"/>
    <hyperlink ref="F148" r:id="rId11" display="https://podminky.urs.cz/item/CS_URS_2021_02/119004112"/>
    <hyperlink ref="F153" r:id="rId12" display="https://podminky.urs.cz/item/CS_URS_2021_02/132254203"/>
    <hyperlink ref="F170" r:id="rId13" display="https://podminky.urs.cz/item/CS_URS_2021_02/132354203"/>
    <hyperlink ref="F177" r:id="rId14" display="https://podminky.urs.cz/item/CS_URS_2021_02/139001101"/>
    <hyperlink ref="F185" r:id="rId15" display="https://podminky.urs.cz/item/CS_URS_2021_02/151101101"/>
    <hyperlink ref="F190" r:id="rId16" display="https://podminky.urs.cz/item/CS_URS_2021_02/151101111"/>
    <hyperlink ref="F211" r:id="rId17" display="https://podminky.urs.cz/item/CS_URS_2021_02/167151101"/>
    <hyperlink ref="F216" r:id="rId18" display="https://podminky.urs.cz/item/CS_URS_2021_02/171201231"/>
    <hyperlink ref="F222" r:id="rId19" display="https://podminky.urs.cz/item/CS_URS_2021_02/171251201"/>
    <hyperlink ref="F227" r:id="rId20" display="https://podminky.urs.cz/item/CS_URS_2021_02/174151101"/>
    <hyperlink ref="F232" r:id="rId21" display="https://podminky.urs.cz/item/CS_URS_2021_02/58344197"/>
    <hyperlink ref="F236" r:id="rId22" display="https://podminky.urs.cz/item/CS_URS_2021_02/175151101"/>
    <hyperlink ref="F241" r:id="rId23" display="https://podminky.urs.cz/item/CS_URS_2021_02/58337344"/>
    <hyperlink ref="F245" r:id="rId24" display="https://podminky.urs.cz/item/CS_URS_2021_02/181951112"/>
    <hyperlink ref="F251" r:id="rId25" display="https://podminky.urs.cz/item/CS_URS_2021_02/359901211"/>
    <hyperlink ref="F257" r:id="rId26" display="https://podminky.urs.cz/item/CS_URS_2021_02/451573111"/>
    <hyperlink ref="F265" r:id="rId27" display="https://podminky.urs.cz/item/CS_URS_2021_02/871350420"/>
    <hyperlink ref="F268" r:id="rId28" display="https://podminky.urs.cz/item/CS_URS_2021_02/28614095"/>
    <hyperlink ref="F274" r:id="rId29" display="https://podminky.urs.cz/item/CS_URS_2021_02/877310410"/>
    <hyperlink ref="F277" r:id="rId30" display="https://podminky.urs.cz/item/CS_URS_2021_02/28614758"/>
    <hyperlink ref="F283" r:id="rId31" display="https://podminky.urs.cz/item/CS_URS_2021_02/892312121"/>
    <hyperlink ref="F288" r:id="rId32" display="https://podminky.urs.cz/item/CS_URS_2021_02/894812001"/>
    <hyperlink ref="F291" r:id="rId33" display="https://podminky.urs.cz/item/CS_URS_2021_02/894812003"/>
    <hyperlink ref="F294" r:id="rId34" display="https://podminky.urs.cz/item/CS_URS_2021_02/894812033"/>
    <hyperlink ref="F297" r:id="rId35" display="https://podminky.urs.cz/item/CS_URS_2021_02/894812041"/>
    <hyperlink ref="F300" r:id="rId36" display="https://podminky.urs.cz/item/CS_URS_2021_02/894812063"/>
    <hyperlink ref="F307" r:id="rId37" display="https://podminky.urs.cz/item/CS_URS_2021_02/899722113"/>
    <hyperlink ref="F311" r:id="rId38" display="https://podminky.urs.cz/item/CS_URS_2021_02/998276101"/>
    <hyperlink ref="F314" r:id="rId39" display="https://podminky.urs.cz/item/CS_URS_2021_02/99827612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100</v>
      </c>
      <c r="AZ2" s="110" t="s">
        <v>118</v>
      </c>
      <c r="BA2" s="110" t="s">
        <v>35</v>
      </c>
      <c r="BB2" s="110" t="s">
        <v>35</v>
      </c>
      <c r="BC2" s="110" t="s">
        <v>626</v>
      </c>
      <c r="BD2" s="110" t="s">
        <v>89</v>
      </c>
    </row>
    <row r="3" spans="2:5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  <c r="AZ3" s="110" t="s">
        <v>120</v>
      </c>
      <c r="BA3" s="110" t="s">
        <v>35</v>
      </c>
      <c r="BB3" s="110" t="s">
        <v>35</v>
      </c>
      <c r="BC3" s="110" t="s">
        <v>627</v>
      </c>
      <c r="BD3" s="110" t="s">
        <v>89</v>
      </c>
    </row>
    <row r="4" spans="2:5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  <c r="AZ4" s="110" t="s">
        <v>122</v>
      </c>
      <c r="BA4" s="110" t="s">
        <v>35</v>
      </c>
      <c r="BB4" s="110" t="s">
        <v>35</v>
      </c>
      <c r="BC4" s="110" t="s">
        <v>628</v>
      </c>
      <c r="BD4" s="110" t="s">
        <v>89</v>
      </c>
    </row>
    <row r="5" spans="2:56" s="1" customFormat="1" ht="6.95" customHeight="1" hidden="1">
      <c r="B5" s="21"/>
      <c r="L5" s="21"/>
      <c r="AZ5" s="110" t="s">
        <v>124</v>
      </c>
      <c r="BA5" s="110" t="s">
        <v>35</v>
      </c>
      <c r="BB5" s="110" t="s">
        <v>35</v>
      </c>
      <c r="BC5" s="110" t="s">
        <v>629</v>
      </c>
      <c r="BD5" s="110" t="s">
        <v>89</v>
      </c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2:12" s="1" customFormat="1" ht="12" customHeight="1" hidden="1">
      <c r="B8" s="21"/>
      <c r="D8" s="115" t="s">
        <v>126</v>
      </c>
      <c r="L8" s="21"/>
    </row>
    <row r="9" spans="1:31" s="2" customFormat="1" ht="16.5" customHeight="1" hidden="1">
      <c r="A9" s="36"/>
      <c r="B9" s="41"/>
      <c r="C9" s="36"/>
      <c r="D9" s="36"/>
      <c r="E9" s="319" t="s">
        <v>127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 hidden="1">
      <c r="A10" s="36"/>
      <c r="B10" s="41"/>
      <c r="C10" s="36"/>
      <c r="D10" s="115" t="s">
        <v>128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 hidden="1">
      <c r="A11" s="36"/>
      <c r="B11" s="41"/>
      <c r="C11" s="36"/>
      <c r="D11" s="36"/>
      <c r="E11" s="322" t="s">
        <v>630</v>
      </c>
      <c r="F11" s="321"/>
      <c r="G11" s="321"/>
      <c r="H11" s="321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 hidden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 hidden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35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15. 11. 2021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 hidden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 hidden="1">
      <c r="A16" s="36"/>
      <c r="B16" s="41"/>
      <c r="C16" s="36"/>
      <c r="D16" s="115" t="s">
        <v>30</v>
      </c>
      <c r="E16" s="36"/>
      <c r="F16" s="36"/>
      <c r="G16" s="36"/>
      <c r="H16" s="36"/>
      <c r="I16" s="115" t="s">
        <v>31</v>
      </c>
      <c r="J16" s="105" t="s">
        <v>32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hidden="1">
      <c r="A17" s="36"/>
      <c r="B17" s="41"/>
      <c r="C17" s="36"/>
      <c r="D17" s="36"/>
      <c r="E17" s="105" t="s">
        <v>33</v>
      </c>
      <c r="F17" s="36"/>
      <c r="G17" s="36"/>
      <c r="H17" s="36"/>
      <c r="I17" s="115" t="s">
        <v>34</v>
      </c>
      <c r="J17" s="105" t="s">
        <v>35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hidden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hidden="1">
      <c r="A19" s="36"/>
      <c r="B19" s="41"/>
      <c r="C19" s="36"/>
      <c r="D19" s="115" t="s">
        <v>36</v>
      </c>
      <c r="E19" s="36"/>
      <c r="F19" s="36"/>
      <c r="G19" s="36"/>
      <c r="H19" s="36"/>
      <c r="I19" s="115" t="s">
        <v>31</v>
      </c>
      <c r="J19" s="31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hidden="1">
      <c r="A20" s="36"/>
      <c r="B20" s="41"/>
      <c r="C20" s="36"/>
      <c r="D20" s="36"/>
      <c r="E20" s="323" t="str">
        <f>'Rekapitulace stavby'!E14</f>
        <v>Vyplň údaj</v>
      </c>
      <c r="F20" s="324"/>
      <c r="G20" s="324"/>
      <c r="H20" s="324"/>
      <c r="I20" s="115" t="s">
        <v>34</v>
      </c>
      <c r="J20" s="31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hidden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hidden="1">
      <c r="A22" s="36"/>
      <c r="B22" s="41"/>
      <c r="C22" s="36"/>
      <c r="D22" s="115" t="s">
        <v>38</v>
      </c>
      <c r="E22" s="36"/>
      <c r="F22" s="36"/>
      <c r="G22" s="36"/>
      <c r="H22" s="36"/>
      <c r="I22" s="115" t="s">
        <v>31</v>
      </c>
      <c r="J22" s="105" t="s">
        <v>39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hidden="1">
      <c r="A23" s="36"/>
      <c r="B23" s="41"/>
      <c r="C23" s="36"/>
      <c r="D23" s="36"/>
      <c r="E23" s="105" t="s">
        <v>40</v>
      </c>
      <c r="F23" s="36"/>
      <c r="G23" s="36"/>
      <c r="H23" s="36"/>
      <c r="I23" s="115" t="s">
        <v>34</v>
      </c>
      <c r="J23" s="105" t="s">
        <v>35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hidden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hidden="1">
      <c r="A25" s="36"/>
      <c r="B25" s="41"/>
      <c r="C25" s="36"/>
      <c r="D25" s="115" t="s">
        <v>42</v>
      </c>
      <c r="E25" s="36"/>
      <c r="F25" s="36"/>
      <c r="G25" s="36"/>
      <c r="H25" s="36"/>
      <c r="I25" s="115" t="s">
        <v>31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hidden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34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hidden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hidden="1">
      <c r="A28" s="36"/>
      <c r="B28" s="41"/>
      <c r="C28" s="36"/>
      <c r="D28" s="115" t="s">
        <v>44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hidden="1">
      <c r="A29" s="118"/>
      <c r="B29" s="119"/>
      <c r="C29" s="118"/>
      <c r="D29" s="118"/>
      <c r="E29" s="325" t="s">
        <v>45</v>
      </c>
      <c r="F29" s="325"/>
      <c r="G29" s="325"/>
      <c r="H29" s="325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 hidden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hidden="1">
      <c r="A32" s="36"/>
      <c r="B32" s="41"/>
      <c r="C32" s="36"/>
      <c r="D32" s="122" t="s">
        <v>46</v>
      </c>
      <c r="E32" s="36"/>
      <c r="F32" s="36"/>
      <c r="G32" s="36"/>
      <c r="H32" s="36"/>
      <c r="I32" s="36"/>
      <c r="J32" s="123">
        <f>ROUND(J90,1)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36"/>
      <c r="F34" s="124" t="s">
        <v>48</v>
      </c>
      <c r="G34" s="36"/>
      <c r="H34" s="36"/>
      <c r="I34" s="124" t="s">
        <v>47</v>
      </c>
      <c r="J34" s="124" t="s">
        <v>49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50</v>
      </c>
      <c r="E35" s="115" t="s">
        <v>51</v>
      </c>
      <c r="F35" s="126">
        <f>ROUND((SUM(BE90:BE269)),1)</f>
        <v>0</v>
      </c>
      <c r="G35" s="36"/>
      <c r="H35" s="36"/>
      <c r="I35" s="127">
        <v>0.21</v>
      </c>
      <c r="J35" s="126">
        <f>ROUND(((SUM(BE90:BE269))*I35),1)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52</v>
      </c>
      <c r="F36" s="126">
        <f>ROUND((SUM(BF90:BF269)),1)</f>
        <v>0</v>
      </c>
      <c r="G36" s="36"/>
      <c r="H36" s="36"/>
      <c r="I36" s="127">
        <v>0.15</v>
      </c>
      <c r="J36" s="126">
        <f>ROUND(((SUM(BF90:BF269))*I36),1)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53</v>
      </c>
      <c r="F37" s="126">
        <f>ROUND((SUM(BG90:BG269)),1)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54</v>
      </c>
      <c r="F38" s="126">
        <f>ROUND((SUM(BH90:BH269)),1)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55</v>
      </c>
      <c r="F39" s="126">
        <f>ROUND((SUM(BI90:BI269)),1)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hidden="1">
      <c r="A41" s="36"/>
      <c r="B41" s="41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hidden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ht="11.25" hidden="1"/>
    <row r="44" ht="11.25" hidden="1"/>
    <row r="45" ht="11.25" hidden="1"/>
    <row r="46" spans="1:31" s="2" customFormat="1" ht="6.95" customHeight="1" hidden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 hidden="1">
      <c r="A47" s="36"/>
      <c r="B47" s="37"/>
      <c r="C47" s="24" t="s">
        <v>130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 hidden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326" t="str">
        <f>E7</f>
        <v>Rekonstrukce kanalizační stoky CHVc, ul. Zličská, Kolín</v>
      </c>
      <c r="F50" s="327"/>
      <c r="G50" s="327"/>
      <c r="H50" s="327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 hidden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 hidden="1">
      <c r="A52" s="36"/>
      <c r="B52" s="37"/>
      <c r="C52" s="38"/>
      <c r="D52" s="38"/>
      <c r="E52" s="326" t="s">
        <v>127</v>
      </c>
      <c r="F52" s="328"/>
      <c r="G52" s="328"/>
      <c r="H52" s="328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 hidden="1">
      <c r="A53" s="36"/>
      <c r="B53" s="37"/>
      <c r="C53" s="30" t="s">
        <v>128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 hidden="1">
      <c r="A54" s="36"/>
      <c r="B54" s="37"/>
      <c r="C54" s="38"/>
      <c r="D54" s="38"/>
      <c r="E54" s="275" t="str">
        <f>E11</f>
        <v>SO 01.3 - Rekonstrukce uličních vpustí</v>
      </c>
      <c r="F54" s="328"/>
      <c r="G54" s="328"/>
      <c r="H54" s="328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 hidden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 hidden="1">
      <c r="A56" s="36"/>
      <c r="B56" s="37"/>
      <c r="C56" s="30" t="s">
        <v>22</v>
      </c>
      <c r="D56" s="38"/>
      <c r="E56" s="38"/>
      <c r="F56" s="28" t="str">
        <f>F14</f>
        <v>Kolín</v>
      </c>
      <c r="G56" s="38"/>
      <c r="H56" s="38"/>
      <c r="I56" s="30" t="s">
        <v>24</v>
      </c>
      <c r="J56" s="61" t="str">
        <f>IF(J14="","",J14)</f>
        <v>15. 11. 2021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 hidden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 hidden="1">
      <c r="A58" s="36"/>
      <c r="B58" s="37"/>
      <c r="C58" s="30" t="s">
        <v>30</v>
      </c>
      <c r="D58" s="38"/>
      <c r="E58" s="38"/>
      <c r="F58" s="28" t="str">
        <f>E17</f>
        <v>Město Kolín</v>
      </c>
      <c r="G58" s="38"/>
      <c r="H58" s="38"/>
      <c r="I58" s="30" t="s">
        <v>38</v>
      </c>
      <c r="J58" s="34" t="str">
        <f>E23</f>
        <v>LK PROJEKT s.r.o.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 hidden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 hidden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 hidden="1">
      <c r="A61" s="36"/>
      <c r="B61" s="37"/>
      <c r="C61" s="139" t="s">
        <v>131</v>
      </c>
      <c r="D61" s="140"/>
      <c r="E61" s="140"/>
      <c r="F61" s="140"/>
      <c r="G61" s="140"/>
      <c r="H61" s="140"/>
      <c r="I61" s="140"/>
      <c r="J61" s="141" t="s">
        <v>132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 hidden="1">
      <c r="A63" s="36"/>
      <c r="B63" s="37"/>
      <c r="C63" s="142" t="s">
        <v>78</v>
      </c>
      <c r="D63" s="38"/>
      <c r="E63" s="38"/>
      <c r="F63" s="38"/>
      <c r="G63" s="38"/>
      <c r="H63" s="38"/>
      <c r="I63" s="38"/>
      <c r="J63" s="79">
        <f>J90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133</v>
      </c>
    </row>
    <row r="64" spans="2:12" s="9" customFormat="1" ht="24.95" customHeight="1" hidden="1">
      <c r="B64" s="143"/>
      <c r="C64" s="144"/>
      <c r="D64" s="145" t="s">
        <v>134</v>
      </c>
      <c r="E64" s="146"/>
      <c r="F64" s="146"/>
      <c r="G64" s="146"/>
      <c r="H64" s="146"/>
      <c r="I64" s="146"/>
      <c r="J64" s="147">
        <f>J91</f>
        <v>0</v>
      </c>
      <c r="K64" s="144"/>
      <c r="L64" s="148"/>
    </row>
    <row r="65" spans="2:12" s="10" customFormat="1" ht="19.9" customHeight="1" hidden="1">
      <c r="B65" s="149"/>
      <c r="C65" s="99"/>
      <c r="D65" s="150" t="s">
        <v>135</v>
      </c>
      <c r="E65" s="151"/>
      <c r="F65" s="151"/>
      <c r="G65" s="151"/>
      <c r="H65" s="151"/>
      <c r="I65" s="151"/>
      <c r="J65" s="152">
        <f>J92</f>
        <v>0</v>
      </c>
      <c r="K65" s="99"/>
      <c r="L65" s="153"/>
    </row>
    <row r="66" spans="2:12" s="10" customFormat="1" ht="19.9" customHeight="1" hidden="1">
      <c r="B66" s="149"/>
      <c r="C66" s="99"/>
      <c r="D66" s="150" t="s">
        <v>137</v>
      </c>
      <c r="E66" s="151"/>
      <c r="F66" s="151"/>
      <c r="G66" s="151"/>
      <c r="H66" s="151"/>
      <c r="I66" s="151"/>
      <c r="J66" s="152">
        <f>J203</f>
        <v>0</v>
      </c>
      <c r="K66" s="99"/>
      <c r="L66" s="153"/>
    </row>
    <row r="67" spans="2:12" s="10" customFormat="1" ht="19.9" customHeight="1" hidden="1">
      <c r="B67" s="149"/>
      <c r="C67" s="99"/>
      <c r="D67" s="150" t="s">
        <v>138</v>
      </c>
      <c r="E67" s="151"/>
      <c r="F67" s="151"/>
      <c r="G67" s="151"/>
      <c r="H67" s="151"/>
      <c r="I67" s="151"/>
      <c r="J67" s="152">
        <f>J210</f>
        <v>0</v>
      </c>
      <c r="K67" s="99"/>
      <c r="L67" s="153"/>
    </row>
    <row r="68" spans="2:12" s="10" customFormat="1" ht="19.9" customHeight="1" hidden="1">
      <c r="B68" s="149"/>
      <c r="C68" s="99"/>
      <c r="D68" s="150" t="s">
        <v>139</v>
      </c>
      <c r="E68" s="151"/>
      <c r="F68" s="151"/>
      <c r="G68" s="151"/>
      <c r="H68" s="151"/>
      <c r="I68" s="151"/>
      <c r="J68" s="152">
        <f>J263</f>
        <v>0</v>
      </c>
      <c r="K68" s="99"/>
      <c r="L68" s="153"/>
    </row>
    <row r="69" spans="1:31" s="2" customFormat="1" ht="21.75" customHeight="1" hidden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 hidden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ht="11.25" hidden="1"/>
    <row r="72" ht="11.25" hidden="1"/>
    <row r="73" ht="11.25" hidden="1"/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4" t="s">
        <v>140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26" t="str">
        <f>E7</f>
        <v>Rekonstrukce kanalizační stoky CHVc, ul. Zličská, Kolín</v>
      </c>
      <c r="F78" s="327"/>
      <c r="G78" s="327"/>
      <c r="H78" s="327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2"/>
      <c r="C79" s="30" t="s">
        <v>126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6"/>
      <c r="B80" s="37"/>
      <c r="C80" s="38"/>
      <c r="D80" s="38"/>
      <c r="E80" s="326" t="s">
        <v>127</v>
      </c>
      <c r="F80" s="328"/>
      <c r="G80" s="328"/>
      <c r="H80" s="32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128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275" t="str">
        <f>E11</f>
        <v>SO 01.3 - Rekonstrukce uličních vpustí</v>
      </c>
      <c r="F82" s="328"/>
      <c r="G82" s="328"/>
      <c r="H82" s="32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22</v>
      </c>
      <c r="D84" s="38"/>
      <c r="E84" s="38"/>
      <c r="F84" s="28" t="str">
        <f>F14</f>
        <v>Kolín</v>
      </c>
      <c r="G84" s="38"/>
      <c r="H84" s="38"/>
      <c r="I84" s="30" t="s">
        <v>24</v>
      </c>
      <c r="J84" s="61" t="str">
        <f>IF(J14="","",J14)</f>
        <v>15. 11. 2021</v>
      </c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0" t="s">
        <v>30</v>
      </c>
      <c r="D86" s="38"/>
      <c r="E86" s="38"/>
      <c r="F86" s="28" t="str">
        <f>E17</f>
        <v>Město Kolín</v>
      </c>
      <c r="G86" s="38"/>
      <c r="H86" s="38"/>
      <c r="I86" s="30" t="s">
        <v>38</v>
      </c>
      <c r="J86" s="34" t="str">
        <f>E23</f>
        <v>LK PROJEKT s.r.o.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36</v>
      </c>
      <c r="D87" s="38"/>
      <c r="E87" s="38"/>
      <c r="F87" s="28" t="str">
        <f>IF(E20="","",E20)</f>
        <v>Vyplň údaj</v>
      </c>
      <c r="G87" s="38"/>
      <c r="H87" s="38"/>
      <c r="I87" s="30" t="s">
        <v>42</v>
      </c>
      <c r="J87" s="34" t="str">
        <f>E26</f>
        <v xml:space="preserve"> 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54"/>
      <c r="B89" s="155"/>
      <c r="C89" s="156" t="s">
        <v>141</v>
      </c>
      <c r="D89" s="157" t="s">
        <v>65</v>
      </c>
      <c r="E89" s="157" t="s">
        <v>61</v>
      </c>
      <c r="F89" s="157" t="s">
        <v>62</v>
      </c>
      <c r="G89" s="157" t="s">
        <v>142</v>
      </c>
      <c r="H89" s="157" t="s">
        <v>143</v>
      </c>
      <c r="I89" s="157" t="s">
        <v>144</v>
      </c>
      <c r="J89" s="157" t="s">
        <v>132</v>
      </c>
      <c r="K89" s="158" t="s">
        <v>145</v>
      </c>
      <c r="L89" s="159"/>
      <c r="M89" s="70" t="s">
        <v>35</v>
      </c>
      <c r="N89" s="71" t="s">
        <v>50</v>
      </c>
      <c r="O89" s="71" t="s">
        <v>146</v>
      </c>
      <c r="P89" s="71" t="s">
        <v>147</v>
      </c>
      <c r="Q89" s="71" t="s">
        <v>148</v>
      </c>
      <c r="R89" s="71" t="s">
        <v>149</v>
      </c>
      <c r="S89" s="71" t="s">
        <v>150</v>
      </c>
      <c r="T89" s="72" t="s">
        <v>151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</row>
    <row r="90" spans="1:63" s="2" customFormat="1" ht="22.9" customHeight="1">
      <c r="A90" s="36"/>
      <c r="B90" s="37"/>
      <c r="C90" s="77" t="s">
        <v>152</v>
      </c>
      <c r="D90" s="38"/>
      <c r="E90" s="38"/>
      <c r="F90" s="38"/>
      <c r="G90" s="38"/>
      <c r="H90" s="38"/>
      <c r="I90" s="38"/>
      <c r="J90" s="160">
        <f>BK90</f>
        <v>0</v>
      </c>
      <c r="K90" s="38"/>
      <c r="L90" s="41"/>
      <c r="M90" s="73"/>
      <c r="N90" s="161"/>
      <c r="O90" s="74"/>
      <c r="P90" s="162">
        <f>P91</f>
        <v>0</v>
      </c>
      <c r="Q90" s="74"/>
      <c r="R90" s="162">
        <f>R91</f>
        <v>2.6794839</v>
      </c>
      <c r="S90" s="74"/>
      <c r="T90" s="163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79</v>
      </c>
      <c r="AU90" s="18" t="s">
        <v>133</v>
      </c>
      <c r="BK90" s="164">
        <f>BK91</f>
        <v>0</v>
      </c>
    </row>
    <row r="91" spans="2:63" s="12" customFormat="1" ht="25.9" customHeight="1">
      <c r="B91" s="165"/>
      <c r="C91" s="166"/>
      <c r="D91" s="167" t="s">
        <v>79</v>
      </c>
      <c r="E91" s="168" t="s">
        <v>153</v>
      </c>
      <c r="F91" s="168" t="s">
        <v>154</v>
      </c>
      <c r="G91" s="166"/>
      <c r="H91" s="166"/>
      <c r="I91" s="169"/>
      <c r="J91" s="170">
        <f>BK91</f>
        <v>0</v>
      </c>
      <c r="K91" s="166"/>
      <c r="L91" s="171"/>
      <c r="M91" s="172"/>
      <c r="N91" s="173"/>
      <c r="O91" s="173"/>
      <c r="P91" s="174">
        <f>P92+P203+P210+P263</f>
        <v>0</v>
      </c>
      <c r="Q91" s="173"/>
      <c r="R91" s="174">
        <f>R92+R203+R210+R263</f>
        <v>2.6794839</v>
      </c>
      <c r="S91" s="173"/>
      <c r="T91" s="175">
        <f>T92+T203+T210+T263</f>
        <v>0</v>
      </c>
      <c r="AR91" s="176" t="s">
        <v>87</v>
      </c>
      <c r="AT91" s="177" t="s">
        <v>79</v>
      </c>
      <c r="AU91" s="177" t="s">
        <v>80</v>
      </c>
      <c r="AY91" s="176" t="s">
        <v>155</v>
      </c>
      <c r="BK91" s="178">
        <f>BK92+BK203+BK210+BK263</f>
        <v>0</v>
      </c>
    </row>
    <row r="92" spans="2:63" s="12" customFormat="1" ht="22.9" customHeight="1">
      <c r="B92" s="165"/>
      <c r="C92" s="166"/>
      <c r="D92" s="167" t="s">
        <v>79</v>
      </c>
      <c r="E92" s="179" t="s">
        <v>87</v>
      </c>
      <c r="F92" s="179" t="s">
        <v>156</v>
      </c>
      <c r="G92" s="166"/>
      <c r="H92" s="166"/>
      <c r="I92" s="169"/>
      <c r="J92" s="180">
        <f>BK92</f>
        <v>0</v>
      </c>
      <c r="K92" s="166"/>
      <c r="L92" s="171"/>
      <c r="M92" s="172"/>
      <c r="N92" s="173"/>
      <c r="O92" s="173"/>
      <c r="P92" s="174">
        <f>SUM(P93:P202)</f>
        <v>0</v>
      </c>
      <c r="Q92" s="173"/>
      <c r="R92" s="174">
        <f>SUM(R93:R202)</f>
        <v>0.060983</v>
      </c>
      <c r="S92" s="173"/>
      <c r="T92" s="175">
        <f>SUM(T93:T202)</f>
        <v>0</v>
      </c>
      <c r="AR92" s="176" t="s">
        <v>87</v>
      </c>
      <c r="AT92" s="177" t="s">
        <v>79</v>
      </c>
      <c r="AU92" s="177" t="s">
        <v>87</v>
      </c>
      <c r="AY92" s="176" t="s">
        <v>155</v>
      </c>
      <c r="BK92" s="178">
        <f>SUM(BK93:BK202)</f>
        <v>0</v>
      </c>
    </row>
    <row r="93" spans="1:65" s="2" customFormat="1" ht="24.2" customHeight="1">
      <c r="A93" s="36"/>
      <c r="B93" s="37"/>
      <c r="C93" s="181" t="s">
        <v>87</v>
      </c>
      <c r="D93" s="181" t="s">
        <v>157</v>
      </c>
      <c r="E93" s="182" t="s">
        <v>180</v>
      </c>
      <c r="F93" s="183" t="s">
        <v>181</v>
      </c>
      <c r="G93" s="184" t="s">
        <v>182</v>
      </c>
      <c r="H93" s="185">
        <v>2</v>
      </c>
      <c r="I93" s="186"/>
      <c r="J93" s="187">
        <f>ROUND(I93*H93,1)</f>
        <v>0</v>
      </c>
      <c r="K93" s="183" t="s">
        <v>161</v>
      </c>
      <c r="L93" s="41"/>
      <c r="M93" s="188" t="s">
        <v>35</v>
      </c>
      <c r="N93" s="189" t="s">
        <v>51</v>
      </c>
      <c r="O93" s="66"/>
      <c r="P93" s="190">
        <f>O93*H93</f>
        <v>0</v>
      </c>
      <c r="Q93" s="190">
        <v>0.01269</v>
      </c>
      <c r="R93" s="190">
        <f>Q93*H93</f>
        <v>0.02538</v>
      </c>
      <c r="S93" s="190">
        <v>0</v>
      </c>
      <c r="T93" s="191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2" t="s">
        <v>162</v>
      </c>
      <c r="AT93" s="192" t="s">
        <v>157</v>
      </c>
      <c r="AU93" s="192" t="s">
        <v>89</v>
      </c>
      <c r="AY93" s="18" t="s">
        <v>155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87</v>
      </c>
      <c r="BK93" s="193">
        <f>ROUND(I93*H93,1)</f>
        <v>0</v>
      </c>
      <c r="BL93" s="18" t="s">
        <v>162</v>
      </c>
      <c r="BM93" s="192" t="s">
        <v>183</v>
      </c>
    </row>
    <row r="94" spans="1:47" s="2" customFormat="1" ht="58.5">
      <c r="A94" s="36"/>
      <c r="B94" s="37"/>
      <c r="C94" s="38"/>
      <c r="D94" s="194" t="s">
        <v>164</v>
      </c>
      <c r="E94" s="38"/>
      <c r="F94" s="195" t="s">
        <v>184</v>
      </c>
      <c r="G94" s="38"/>
      <c r="H94" s="38"/>
      <c r="I94" s="196"/>
      <c r="J94" s="38"/>
      <c r="K94" s="38"/>
      <c r="L94" s="41"/>
      <c r="M94" s="197"/>
      <c r="N94" s="198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8" t="s">
        <v>164</v>
      </c>
      <c r="AU94" s="18" t="s">
        <v>89</v>
      </c>
    </row>
    <row r="95" spans="1:47" s="2" customFormat="1" ht="11.25">
      <c r="A95" s="36"/>
      <c r="B95" s="37"/>
      <c r="C95" s="38"/>
      <c r="D95" s="199" t="s">
        <v>166</v>
      </c>
      <c r="E95" s="38"/>
      <c r="F95" s="200" t="s">
        <v>185</v>
      </c>
      <c r="G95" s="38"/>
      <c r="H95" s="38"/>
      <c r="I95" s="196"/>
      <c r="J95" s="38"/>
      <c r="K95" s="38"/>
      <c r="L95" s="41"/>
      <c r="M95" s="197"/>
      <c r="N95" s="198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166</v>
      </c>
      <c r="AU95" s="18" t="s">
        <v>89</v>
      </c>
    </row>
    <row r="96" spans="2:51" s="13" customFormat="1" ht="33.75">
      <c r="B96" s="201"/>
      <c r="C96" s="202"/>
      <c r="D96" s="194" t="s">
        <v>168</v>
      </c>
      <c r="E96" s="203" t="s">
        <v>35</v>
      </c>
      <c r="F96" s="204" t="s">
        <v>631</v>
      </c>
      <c r="G96" s="202"/>
      <c r="H96" s="203" t="s">
        <v>35</v>
      </c>
      <c r="I96" s="205"/>
      <c r="J96" s="202"/>
      <c r="K96" s="202"/>
      <c r="L96" s="206"/>
      <c r="M96" s="207"/>
      <c r="N96" s="208"/>
      <c r="O96" s="208"/>
      <c r="P96" s="208"/>
      <c r="Q96" s="208"/>
      <c r="R96" s="208"/>
      <c r="S96" s="208"/>
      <c r="T96" s="209"/>
      <c r="AT96" s="210" t="s">
        <v>168</v>
      </c>
      <c r="AU96" s="210" t="s">
        <v>89</v>
      </c>
      <c r="AV96" s="13" t="s">
        <v>87</v>
      </c>
      <c r="AW96" s="13" t="s">
        <v>41</v>
      </c>
      <c r="AX96" s="13" t="s">
        <v>80</v>
      </c>
      <c r="AY96" s="210" t="s">
        <v>155</v>
      </c>
    </row>
    <row r="97" spans="2:51" s="14" customFormat="1" ht="11.25">
      <c r="B97" s="211"/>
      <c r="C97" s="212"/>
      <c r="D97" s="194" t="s">
        <v>168</v>
      </c>
      <c r="E97" s="213" t="s">
        <v>35</v>
      </c>
      <c r="F97" s="214" t="s">
        <v>632</v>
      </c>
      <c r="G97" s="212"/>
      <c r="H97" s="215">
        <v>2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168</v>
      </c>
      <c r="AU97" s="221" t="s">
        <v>89</v>
      </c>
      <c r="AV97" s="14" t="s">
        <v>89</v>
      </c>
      <c r="AW97" s="14" t="s">
        <v>41</v>
      </c>
      <c r="AX97" s="14" t="s">
        <v>87</v>
      </c>
      <c r="AY97" s="221" t="s">
        <v>155</v>
      </c>
    </row>
    <row r="98" spans="1:65" s="2" customFormat="1" ht="33" customHeight="1">
      <c r="A98" s="36"/>
      <c r="B98" s="37"/>
      <c r="C98" s="181" t="s">
        <v>89</v>
      </c>
      <c r="D98" s="181" t="s">
        <v>157</v>
      </c>
      <c r="E98" s="182" t="s">
        <v>201</v>
      </c>
      <c r="F98" s="183" t="s">
        <v>202</v>
      </c>
      <c r="G98" s="184" t="s">
        <v>182</v>
      </c>
      <c r="H98" s="185">
        <v>19</v>
      </c>
      <c r="I98" s="186"/>
      <c r="J98" s="187">
        <f>ROUND(I98*H98,1)</f>
        <v>0</v>
      </c>
      <c r="K98" s="183" t="s">
        <v>161</v>
      </c>
      <c r="L98" s="41"/>
      <c r="M98" s="188" t="s">
        <v>35</v>
      </c>
      <c r="N98" s="189" t="s">
        <v>51</v>
      </c>
      <c r="O98" s="66"/>
      <c r="P98" s="190">
        <f>O98*H98</f>
        <v>0</v>
      </c>
      <c r="Q98" s="190">
        <v>0.0003</v>
      </c>
      <c r="R98" s="190">
        <f>Q98*H98</f>
        <v>0.005699999999999999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162</v>
      </c>
      <c r="AT98" s="192" t="s">
        <v>157</v>
      </c>
      <c r="AU98" s="192" t="s">
        <v>89</v>
      </c>
      <c r="AY98" s="18" t="s">
        <v>155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87</v>
      </c>
      <c r="BK98" s="193">
        <f>ROUND(I98*H98,1)</f>
        <v>0</v>
      </c>
      <c r="BL98" s="18" t="s">
        <v>162</v>
      </c>
      <c r="BM98" s="192" t="s">
        <v>203</v>
      </c>
    </row>
    <row r="99" spans="1:47" s="2" customFormat="1" ht="29.25">
      <c r="A99" s="36"/>
      <c r="B99" s="37"/>
      <c r="C99" s="38"/>
      <c r="D99" s="194" t="s">
        <v>164</v>
      </c>
      <c r="E99" s="38"/>
      <c r="F99" s="195" t="s">
        <v>204</v>
      </c>
      <c r="G99" s="38"/>
      <c r="H99" s="38"/>
      <c r="I99" s="196"/>
      <c r="J99" s="38"/>
      <c r="K99" s="38"/>
      <c r="L99" s="41"/>
      <c r="M99" s="197"/>
      <c r="N99" s="198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164</v>
      </c>
      <c r="AU99" s="18" t="s">
        <v>89</v>
      </c>
    </row>
    <row r="100" spans="1:47" s="2" customFormat="1" ht="11.25">
      <c r="A100" s="36"/>
      <c r="B100" s="37"/>
      <c r="C100" s="38"/>
      <c r="D100" s="199" t="s">
        <v>166</v>
      </c>
      <c r="E100" s="38"/>
      <c r="F100" s="200" t="s">
        <v>205</v>
      </c>
      <c r="G100" s="38"/>
      <c r="H100" s="38"/>
      <c r="I100" s="196"/>
      <c r="J100" s="38"/>
      <c r="K100" s="38"/>
      <c r="L100" s="41"/>
      <c r="M100" s="197"/>
      <c r="N100" s="198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166</v>
      </c>
      <c r="AU100" s="18" t="s">
        <v>89</v>
      </c>
    </row>
    <row r="101" spans="2:51" s="13" customFormat="1" ht="33.75">
      <c r="B101" s="201"/>
      <c r="C101" s="202"/>
      <c r="D101" s="194" t="s">
        <v>168</v>
      </c>
      <c r="E101" s="203" t="s">
        <v>35</v>
      </c>
      <c r="F101" s="204" t="s">
        <v>631</v>
      </c>
      <c r="G101" s="202"/>
      <c r="H101" s="203" t="s">
        <v>35</v>
      </c>
      <c r="I101" s="205"/>
      <c r="J101" s="202"/>
      <c r="K101" s="202"/>
      <c r="L101" s="206"/>
      <c r="M101" s="207"/>
      <c r="N101" s="208"/>
      <c r="O101" s="208"/>
      <c r="P101" s="208"/>
      <c r="Q101" s="208"/>
      <c r="R101" s="208"/>
      <c r="S101" s="208"/>
      <c r="T101" s="209"/>
      <c r="AT101" s="210" t="s">
        <v>168</v>
      </c>
      <c r="AU101" s="210" t="s">
        <v>89</v>
      </c>
      <c r="AV101" s="13" t="s">
        <v>87</v>
      </c>
      <c r="AW101" s="13" t="s">
        <v>41</v>
      </c>
      <c r="AX101" s="13" t="s">
        <v>80</v>
      </c>
      <c r="AY101" s="210" t="s">
        <v>155</v>
      </c>
    </row>
    <row r="102" spans="2:51" s="14" customFormat="1" ht="11.25">
      <c r="B102" s="211"/>
      <c r="C102" s="212"/>
      <c r="D102" s="194" t="s">
        <v>168</v>
      </c>
      <c r="E102" s="213" t="s">
        <v>35</v>
      </c>
      <c r="F102" s="214" t="s">
        <v>633</v>
      </c>
      <c r="G102" s="212"/>
      <c r="H102" s="215">
        <v>19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168</v>
      </c>
      <c r="AU102" s="221" t="s">
        <v>89</v>
      </c>
      <c r="AV102" s="14" t="s">
        <v>89</v>
      </c>
      <c r="AW102" s="14" t="s">
        <v>41</v>
      </c>
      <c r="AX102" s="14" t="s">
        <v>87</v>
      </c>
      <c r="AY102" s="221" t="s">
        <v>155</v>
      </c>
    </row>
    <row r="103" spans="1:65" s="2" customFormat="1" ht="33" customHeight="1">
      <c r="A103" s="36"/>
      <c r="B103" s="37"/>
      <c r="C103" s="181" t="s">
        <v>179</v>
      </c>
      <c r="D103" s="181" t="s">
        <v>157</v>
      </c>
      <c r="E103" s="182" t="s">
        <v>208</v>
      </c>
      <c r="F103" s="183" t="s">
        <v>209</v>
      </c>
      <c r="G103" s="184" t="s">
        <v>182</v>
      </c>
      <c r="H103" s="185">
        <v>19</v>
      </c>
      <c r="I103" s="186"/>
      <c r="J103" s="187">
        <f>ROUND(I103*H103,1)</f>
        <v>0</v>
      </c>
      <c r="K103" s="183" t="s">
        <v>161</v>
      </c>
      <c r="L103" s="41"/>
      <c r="M103" s="188" t="s">
        <v>35</v>
      </c>
      <c r="N103" s="189" t="s">
        <v>51</v>
      </c>
      <c r="O103" s="66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162</v>
      </c>
      <c r="AT103" s="192" t="s">
        <v>157</v>
      </c>
      <c r="AU103" s="192" t="s">
        <v>89</v>
      </c>
      <c r="AY103" s="18" t="s">
        <v>155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87</v>
      </c>
      <c r="BK103" s="193">
        <f>ROUND(I103*H103,1)</f>
        <v>0</v>
      </c>
      <c r="BL103" s="18" t="s">
        <v>162</v>
      </c>
      <c r="BM103" s="192" t="s">
        <v>210</v>
      </c>
    </row>
    <row r="104" spans="1:47" s="2" customFormat="1" ht="29.25">
      <c r="A104" s="36"/>
      <c r="B104" s="37"/>
      <c r="C104" s="38"/>
      <c r="D104" s="194" t="s">
        <v>164</v>
      </c>
      <c r="E104" s="38"/>
      <c r="F104" s="195" t="s">
        <v>211</v>
      </c>
      <c r="G104" s="38"/>
      <c r="H104" s="38"/>
      <c r="I104" s="196"/>
      <c r="J104" s="38"/>
      <c r="K104" s="38"/>
      <c r="L104" s="41"/>
      <c r="M104" s="197"/>
      <c r="N104" s="198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164</v>
      </c>
      <c r="AU104" s="18" t="s">
        <v>89</v>
      </c>
    </row>
    <row r="105" spans="1:47" s="2" customFormat="1" ht="11.25">
      <c r="A105" s="36"/>
      <c r="B105" s="37"/>
      <c r="C105" s="38"/>
      <c r="D105" s="199" t="s">
        <v>166</v>
      </c>
      <c r="E105" s="38"/>
      <c r="F105" s="200" t="s">
        <v>212</v>
      </c>
      <c r="G105" s="38"/>
      <c r="H105" s="38"/>
      <c r="I105" s="196"/>
      <c r="J105" s="38"/>
      <c r="K105" s="38"/>
      <c r="L105" s="41"/>
      <c r="M105" s="197"/>
      <c r="N105" s="198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166</v>
      </c>
      <c r="AU105" s="18" t="s">
        <v>89</v>
      </c>
    </row>
    <row r="106" spans="2:51" s="13" customFormat="1" ht="33.75">
      <c r="B106" s="201"/>
      <c r="C106" s="202"/>
      <c r="D106" s="194" t="s">
        <v>168</v>
      </c>
      <c r="E106" s="203" t="s">
        <v>35</v>
      </c>
      <c r="F106" s="204" t="s">
        <v>631</v>
      </c>
      <c r="G106" s="202"/>
      <c r="H106" s="203" t="s">
        <v>35</v>
      </c>
      <c r="I106" s="205"/>
      <c r="J106" s="202"/>
      <c r="K106" s="202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168</v>
      </c>
      <c r="AU106" s="210" t="s">
        <v>89</v>
      </c>
      <c r="AV106" s="13" t="s">
        <v>87</v>
      </c>
      <c r="AW106" s="13" t="s">
        <v>41</v>
      </c>
      <c r="AX106" s="13" t="s">
        <v>80</v>
      </c>
      <c r="AY106" s="210" t="s">
        <v>155</v>
      </c>
    </row>
    <row r="107" spans="2:51" s="14" customFormat="1" ht="11.25">
      <c r="B107" s="211"/>
      <c r="C107" s="212"/>
      <c r="D107" s="194" t="s">
        <v>168</v>
      </c>
      <c r="E107" s="213" t="s">
        <v>35</v>
      </c>
      <c r="F107" s="214" t="s">
        <v>633</v>
      </c>
      <c r="G107" s="212"/>
      <c r="H107" s="215">
        <v>19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168</v>
      </c>
      <c r="AU107" s="221" t="s">
        <v>89</v>
      </c>
      <c r="AV107" s="14" t="s">
        <v>89</v>
      </c>
      <c r="AW107" s="14" t="s">
        <v>41</v>
      </c>
      <c r="AX107" s="14" t="s">
        <v>87</v>
      </c>
      <c r="AY107" s="221" t="s">
        <v>155</v>
      </c>
    </row>
    <row r="108" spans="1:65" s="2" customFormat="1" ht="24.2" customHeight="1">
      <c r="A108" s="36"/>
      <c r="B108" s="37"/>
      <c r="C108" s="181" t="s">
        <v>162</v>
      </c>
      <c r="D108" s="181" t="s">
        <v>157</v>
      </c>
      <c r="E108" s="182" t="s">
        <v>214</v>
      </c>
      <c r="F108" s="183" t="s">
        <v>215</v>
      </c>
      <c r="G108" s="184" t="s">
        <v>182</v>
      </c>
      <c r="H108" s="185">
        <v>2.5</v>
      </c>
      <c r="I108" s="186"/>
      <c r="J108" s="187">
        <f>ROUND(I108*H108,1)</f>
        <v>0</v>
      </c>
      <c r="K108" s="183" t="s">
        <v>161</v>
      </c>
      <c r="L108" s="41"/>
      <c r="M108" s="188" t="s">
        <v>35</v>
      </c>
      <c r="N108" s="189" t="s">
        <v>51</v>
      </c>
      <c r="O108" s="66"/>
      <c r="P108" s="190">
        <f>O108*H108</f>
        <v>0</v>
      </c>
      <c r="Q108" s="190">
        <v>0.00047</v>
      </c>
      <c r="R108" s="190">
        <f>Q108*H108</f>
        <v>0.001175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162</v>
      </c>
      <c r="AT108" s="192" t="s">
        <v>157</v>
      </c>
      <c r="AU108" s="192" t="s">
        <v>89</v>
      </c>
      <c r="AY108" s="18" t="s">
        <v>155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87</v>
      </c>
      <c r="BK108" s="193">
        <f>ROUND(I108*H108,1)</f>
        <v>0</v>
      </c>
      <c r="BL108" s="18" t="s">
        <v>162</v>
      </c>
      <c r="BM108" s="192" t="s">
        <v>216</v>
      </c>
    </row>
    <row r="109" spans="1:47" s="2" customFormat="1" ht="19.5">
      <c r="A109" s="36"/>
      <c r="B109" s="37"/>
      <c r="C109" s="38"/>
      <c r="D109" s="194" t="s">
        <v>164</v>
      </c>
      <c r="E109" s="38"/>
      <c r="F109" s="195" t="s">
        <v>217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164</v>
      </c>
      <c r="AU109" s="18" t="s">
        <v>89</v>
      </c>
    </row>
    <row r="110" spans="1:47" s="2" customFormat="1" ht="11.25">
      <c r="A110" s="36"/>
      <c r="B110" s="37"/>
      <c r="C110" s="38"/>
      <c r="D110" s="199" t="s">
        <v>166</v>
      </c>
      <c r="E110" s="38"/>
      <c r="F110" s="200" t="s">
        <v>218</v>
      </c>
      <c r="G110" s="38"/>
      <c r="H110" s="38"/>
      <c r="I110" s="196"/>
      <c r="J110" s="38"/>
      <c r="K110" s="38"/>
      <c r="L110" s="41"/>
      <c r="M110" s="197"/>
      <c r="N110" s="198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166</v>
      </c>
      <c r="AU110" s="18" t="s">
        <v>89</v>
      </c>
    </row>
    <row r="111" spans="2:51" s="13" customFormat="1" ht="33.75">
      <c r="B111" s="201"/>
      <c r="C111" s="202"/>
      <c r="D111" s="194" t="s">
        <v>168</v>
      </c>
      <c r="E111" s="203" t="s">
        <v>35</v>
      </c>
      <c r="F111" s="204" t="s">
        <v>631</v>
      </c>
      <c r="G111" s="202"/>
      <c r="H111" s="203" t="s">
        <v>35</v>
      </c>
      <c r="I111" s="205"/>
      <c r="J111" s="202"/>
      <c r="K111" s="202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168</v>
      </c>
      <c r="AU111" s="210" t="s">
        <v>89</v>
      </c>
      <c r="AV111" s="13" t="s">
        <v>87</v>
      </c>
      <c r="AW111" s="13" t="s">
        <v>41</v>
      </c>
      <c r="AX111" s="13" t="s">
        <v>80</v>
      </c>
      <c r="AY111" s="210" t="s">
        <v>155</v>
      </c>
    </row>
    <row r="112" spans="2:51" s="14" customFormat="1" ht="11.25">
      <c r="B112" s="211"/>
      <c r="C112" s="212"/>
      <c r="D112" s="194" t="s">
        <v>168</v>
      </c>
      <c r="E112" s="213" t="s">
        <v>35</v>
      </c>
      <c r="F112" s="214" t="s">
        <v>548</v>
      </c>
      <c r="G112" s="212"/>
      <c r="H112" s="215">
        <v>2.5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168</v>
      </c>
      <c r="AU112" s="221" t="s">
        <v>89</v>
      </c>
      <c r="AV112" s="14" t="s">
        <v>89</v>
      </c>
      <c r="AW112" s="14" t="s">
        <v>41</v>
      </c>
      <c r="AX112" s="14" t="s">
        <v>87</v>
      </c>
      <c r="AY112" s="221" t="s">
        <v>155</v>
      </c>
    </row>
    <row r="113" spans="1:65" s="2" customFormat="1" ht="24.2" customHeight="1">
      <c r="A113" s="36"/>
      <c r="B113" s="37"/>
      <c r="C113" s="181" t="s">
        <v>193</v>
      </c>
      <c r="D113" s="181" t="s">
        <v>157</v>
      </c>
      <c r="E113" s="182" t="s">
        <v>221</v>
      </c>
      <c r="F113" s="183" t="s">
        <v>222</v>
      </c>
      <c r="G113" s="184" t="s">
        <v>182</v>
      </c>
      <c r="H113" s="185">
        <v>2.5</v>
      </c>
      <c r="I113" s="186"/>
      <c r="J113" s="187">
        <f>ROUND(I113*H113,1)</f>
        <v>0</v>
      </c>
      <c r="K113" s="183" t="s">
        <v>161</v>
      </c>
      <c r="L113" s="41"/>
      <c r="M113" s="188" t="s">
        <v>35</v>
      </c>
      <c r="N113" s="189" t="s">
        <v>51</v>
      </c>
      <c r="O113" s="66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2" t="s">
        <v>162</v>
      </c>
      <c r="AT113" s="192" t="s">
        <v>157</v>
      </c>
      <c r="AU113" s="192" t="s">
        <v>89</v>
      </c>
      <c r="AY113" s="18" t="s">
        <v>155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87</v>
      </c>
      <c r="BK113" s="193">
        <f>ROUND(I113*H113,1)</f>
        <v>0</v>
      </c>
      <c r="BL113" s="18" t="s">
        <v>162</v>
      </c>
      <c r="BM113" s="192" t="s">
        <v>223</v>
      </c>
    </row>
    <row r="114" spans="1:47" s="2" customFormat="1" ht="19.5">
      <c r="A114" s="36"/>
      <c r="B114" s="37"/>
      <c r="C114" s="38"/>
      <c r="D114" s="194" t="s">
        <v>164</v>
      </c>
      <c r="E114" s="38"/>
      <c r="F114" s="195" t="s">
        <v>224</v>
      </c>
      <c r="G114" s="38"/>
      <c r="H114" s="38"/>
      <c r="I114" s="196"/>
      <c r="J114" s="38"/>
      <c r="K114" s="38"/>
      <c r="L114" s="41"/>
      <c r="M114" s="197"/>
      <c r="N114" s="198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164</v>
      </c>
      <c r="AU114" s="18" t="s">
        <v>89</v>
      </c>
    </row>
    <row r="115" spans="1:47" s="2" customFormat="1" ht="11.25">
      <c r="A115" s="36"/>
      <c r="B115" s="37"/>
      <c r="C115" s="38"/>
      <c r="D115" s="199" t="s">
        <v>166</v>
      </c>
      <c r="E115" s="38"/>
      <c r="F115" s="200" t="s">
        <v>225</v>
      </c>
      <c r="G115" s="38"/>
      <c r="H115" s="38"/>
      <c r="I115" s="196"/>
      <c r="J115" s="38"/>
      <c r="K115" s="38"/>
      <c r="L115" s="41"/>
      <c r="M115" s="197"/>
      <c r="N115" s="198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166</v>
      </c>
      <c r="AU115" s="18" t="s">
        <v>89</v>
      </c>
    </row>
    <row r="116" spans="2:51" s="13" customFormat="1" ht="33.75">
      <c r="B116" s="201"/>
      <c r="C116" s="202"/>
      <c r="D116" s="194" t="s">
        <v>168</v>
      </c>
      <c r="E116" s="203" t="s">
        <v>35</v>
      </c>
      <c r="F116" s="204" t="s">
        <v>631</v>
      </c>
      <c r="G116" s="202"/>
      <c r="H116" s="203" t="s">
        <v>35</v>
      </c>
      <c r="I116" s="205"/>
      <c r="J116" s="202"/>
      <c r="K116" s="202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168</v>
      </c>
      <c r="AU116" s="210" t="s">
        <v>89</v>
      </c>
      <c r="AV116" s="13" t="s">
        <v>87</v>
      </c>
      <c r="AW116" s="13" t="s">
        <v>41</v>
      </c>
      <c r="AX116" s="13" t="s">
        <v>80</v>
      </c>
      <c r="AY116" s="210" t="s">
        <v>155</v>
      </c>
    </row>
    <row r="117" spans="2:51" s="14" customFormat="1" ht="11.25">
      <c r="B117" s="211"/>
      <c r="C117" s="212"/>
      <c r="D117" s="194" t="s">
        <v>168</v>
      </c>
      <c r="E117" s="213" t="s">
        <v>35</v>
      </c>
      <c r="F117" s="214" t="s">
        <v>548</v>
      </c>
      <c r="G117" s="212"/>
      <c r="H117" s="215">
        <v>2.5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168</v>
      </c>
      <c r="AU117" s="221" t="s">
        <v>89</v>
      </c>
      <c r="AV117" s="14" t="s">
        <v>89</v>
      </c>
      <c r="AW117" s="14" t="s">
        <v>41</v>
      </c>
      <c r="AX117" s="14" t="s">
        <v>87</v>
      </c>
      <c r="AY117" s="221" t="s">
        <v>155</v>
      </c>
    </row>
    <row r="118" spans="1:65" s="2" customFormat="1" ht="33" customHeight="1">
      <c r="A118" s="36"/>
      <c r="B118" s="37"/>
      <c r="C118" s="181" t="s">
        <v>200</v>
      </c>
      <c r="D118" s="181" t="s">
        <v>157</v>
      </c>
      <c r="E118" s="182" t="s">
        <v>634</v>
      </c>
      <c r="F118" s="183" t="s">
        <v>635</v>
      </c>
      <c r="G118" s="184" t="s">
        <v>229</v>
      </c>
      <c r="H118" s="185">
        <v>6.555</v>
      </c>
      <c r="I118" s="186"/>
      <c r="J118" s="187">
        <f>ROUND(I118*H118,1)</f>
        <v>0</v>
      </c>
      <c r="K118" s="183" t="s">
        <v>161</v>
      </c>
      <c r="L118" s="41"/>
      <c r="M118" s="188" t="s">
        <v>35</v>
      </c>
      <c r="N118" s="189" t="s">
        <v>51</v>
      </c>
      <c r="O118" s="66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162</v>
      </c>
      <c r="AT118" s="192" t="s">
        <v>157</v>
      </c>
      <c r="AU118" s="192" t="s">
        <v>89</v>
      </c>
      <c r="AY118" s="18" t="s">
        <v>155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87</v>
      </c>
      <c r="BK118" s="193">
        <f>ROUND(I118*H118,1)</f>
        <v>0</v>
      </c>
      <c r="BL118" s="18" t="s">
        <v>162</v>
      </c>
      <c r="BM118" s="192" t="s">
        <v>230</v>
      </c>
    </row>
    <row r="119" spans="1:47" s="2" customFormat="1" ht="29.25">
      <c r="A119" s="36"/>
      <c r="B119" s="37"/>
      <c r="C119" s="38"/>
      <c r="D119" s="194" t="s">
        <v>164</v>
      </c>
      <c r="E119" s="38"/>
      <c r="F119" s="195" t="s">
        <v>636</v>
      </c>
      <c r="G119" s="38"/>
      <c r="H119" s="38"/>
      <c r="I119" s="196"/>
      <c r="J119" s="38"/>
      <c r="K119" s="38"/>
      <c r="L119" s="41"/>
      <c r="M119" s="197"/>
      <c r="N119" s="198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164</v>
      </c>
      <c r="AU119" s="18" t="s">
        <v>89</v>
      </c>
    </row>
    <row r="120" spans="1:47" s="2" customFormat="1" ht="11.25">
      <c r="A120" s="36"/>
      <c r="B120" s="37"/>
      <c r="C120" s="38"/>
      <c r="D120" s="199" t="s">
        <v>166</v>
      </c>
      <c r="E120" s="38"/>
      <c r="F120" s="200" t="s">
        <v>637</v>
      </c>
      <c r="G120" s="38"/>
      <c r="H120" s="38"/>
      <c r="I120" s="196"/>
      <c r="J120" s="38"/>
      <c r="K120" s="38"/>
      <c r="L120" s="41"/>
      <c r="M120" s="197"/>
      <c r="N120" s="198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166</v>
      </c>
      <c r="AU120" s="18" t="s">
        <v>89</v>
      </c>
    </row>
    <row r="121" spans="2:51" s="13" customFormat="1" ht="33.75">
      <c r="B121" s="201"/>
      <c r="C121" s="202"/>
      <c r="D121" s="194" t="s">
        <v>168</v>
      </c>
      <c r="E121" s="203" t="s">
        <v>35</v>
      </c>
      <c r="F121" s="204" t="s">
        <v>631</v>
      </c>
      <c r="G121" s="202"/>
      <c r="H121" s="203" t="s">
        <v>35</v>
      </c>
      <c r="I121" s="205"/>
      <c r="J121" s="202"/>
      <c r="K121" s="202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168</v>
      </c>
      <c r="AU121" s="210" t="s">
        <v>89</v>
      </c>
      <c r="AV121" s="13" t="s">
        <v>87</v>
      </c>
      <c r="AW121" s="13" t="s">
        <v>41</v>
      </c>
      <c r="AX121" s="13" t="s">
        <v>80</v>
      </c>
      <c r="AY121" s="210" t="s">
        <v>155</v>
      </c>
    </row>
    <row r="122" spans="2:51" s="14" customFormat="1" ht="11.25">
      <c r="B122" s="211"/>
      <c r="C122" s="212"/>
      <c r="D122" s="194" t="s">
        <v>168</v>
      </c>
      <c r="E122" s="213" t="s">
        <v>35</v>
      </c>
      <c r="F122" s="214" t="s">
        <v>638</v>
      </c>
      <c r="G122" s="212"/>
      <c r="H122" s="215">
        <v>13.11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168</v>
      </c>
      <c r="AU122" s="221" t="s">
        <v>89</v>
      </c>
      <c r="AV122" s="14" t="s">
        <v>89</v>
      </c>
      <c r="AW122" s="14" t="s">
        <v>41</v>
      </c>
      <c r="AX122" s="14" t="s">
        <v>80</v>
      </c>
      <c r="AY122" s="221" t="s">
        <v>155</v>
      </c>
    </row>
    <row r="123" spans="2:51" s="16" customFormat="1" ht="11.25">
      <c r="B123" s="233"/>
      <c r="C123" s="234"/>
      <c r="D123" s="194" t="s">
        <v>168</v>
      </c>
      <c r="E123" s="235" t="s">
        <v>118</v>
      </c>
      <c r="F123" s="236" t="s">
        <v>246</v>
      </c>
      <c r="G123" s="234"/>
      <c r="H123" s="237">
        <v>13.11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168</v>
      </c>
      <c r="AU123" s="243" t="s">
        <v>89</v>
      </c>
      <c r="AV123" s="16" t="s">
        <v>162</v>
      </c>
      <c r="AW123" s="16" t="s">
        <v>41</v>
      </c>
      <c r="AX123" s="16" t="s">
        <v>87</v>
      </c>
      <c r="AY123" s="243" t="s">
        <v>155</v>
      </c>
    </row>
    <row r="124" spans="2:51" s="13" customFormat="1" ht="22.5">
      <c r="B124" s="201"/>
      <c r="C124" s="202"/>
      <c r="D124" s="194" t="s">
        <v>168</v>
      </c>
      <c r="E124" s="203" t="s">
        <v>35</v>
      </c>
      <c r="F124" s="204" t="s">
        <v>556</v>
      </c>
      <c r="G124" s="202"/>
      <c r="H124" s="203" t="s">
        <v>35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168</v>
      </c>
      <c r="AU124" s="210" t="s">
        <v>89</v>
      </c>
      <c r="AV124" s="13" t="s">
        <v>87</v>
      </c>
      <c r="AW124" s="13" t="s">
        <v>41</v>
      </c>
      <c r="AX124" s="13" t="s">
        <v>80</v>
      </c>
      <c r="AY124" s="210" t="s">
        <v>155</v>
      </c>
    </row>
    <row r="125" spans="2:51" s="14" customFormat="1" ht="11.25">
      <c r="B125" s="211"/>
      <c r="C125" s="212"/>
      <c r="D125" s="194" t="s">
        <v>168</v>
      </c>
      <c r="E125" s="212"/>
      <c r="F125" s="214" t="s">
        <v>639</v>
      </c>
      <c r="G125" s="212"/>
      <c r="H125" s="215">
        <v>6.555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168</v>
      </c>
      <c r="AU125" s="221" t="s">
        <v>89</v>
      </c>
      <c r="AV125" s="14" t="s">
        <v>89</v>
      </c>
      <c r="AW125" s="14" t="s">
        <v>4</v>
      </c>
      <c r="AX125" s="14" t="s">
        <v>87</v>
      </c>
      <c r="AY125" s="221" t="s">
        <v>155</v>
      </c>
    </row>
    <row r="126" spans="1:65" s="2" customFormat="1" ht="33" customHeight="1">
      <c r="A126" s="36"/>
      <c r="B126" s="37"/>
      <c r="C126" s="181" t="s">
        <v>207</v>
      </c>
      <c r="D126" s="181" t="s">
        <v>157</v>
      </c>
      <c r="E126" s="182" t="s">
        <v>640</v>
      </c>
      <c r="F126" s="183" t="s">
        <v>641</v>
      </c>
      <c r="G126" s="184" t="s">
        <v>229</v>
      </c>
      <c r="H126" s="185">
        <v>6.555</v>
      </c>
      <c r="I126" s="186"/>
      <c r="J126" s="187">
        <f>ROUND(I126*H126,1)</f>
        <v>0</v>
      </c>
      <c r="K126" s="183" t="s">
        <v>161</v>
      </c>
      <c r="L126" s="41"/>
      <c r="M126" s="188" t="s">
        <v>35</v>
      </c>
      <c r="N126" s="189" t="s">
        <v>51</v>
      </c>
      <c r="O126" s="66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2" t="s">
        <v>162</v>
      </c>
      <c r="AT126" s="192" t="s">
        <v>157</v>
      </c>
      <c r="AU126" s="192" t="s">
        <v>89</v>
      </c>
      <c r="AY126" s="18" t="s">
        <v>155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87</v>
      </c>
      <c r="BK126" s="193">
        <f>ROUND(I126*H126,1)</f>
        <v>0</v>
      </c>
      <c r="BL126" s="18" t="s">
        <v>162</v>
      </c>
      <c r="BM126" s="192" t="s">
        <v>558</v>
      </c>
    </row>
    <row r="127" spans="1:47" s="2" customFormat="1" ht="29.25">
      <c r="A127" s="36"/>
      <c r="B127" s="37"/>
      <c r="C127" s="38"/>
      <c r="D127" s="194" t="s">
        <v>164</v>
      </c>
      <c r="E127" s="38"/>
      <c r="F127" s="195" t="s">
        <v>642</v>
      </c>
      <c r="G127" s="38"/>
      <c r="H127" s="38"/>
      <c r="I127" s="196"/>
      <c r="J127" s="38"/>
      <c r="K127" s="38"/>
      <c r="L127" s="41"/>
      <c r="M127" s="197"/>
      <c r="N127" s="198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164</v>
      </c>
      <c r="AU127" s="18" t="s">
        <v>89</v>
      </c>
    </row>
    <row r="128" spans="1:47" s="2" customFormat="1" ht="11.25">
      <c r="A128" s="36"/>
      <c r="B128" s="37"/>
      <c r="C128" s="38"/>
      <c r="D128" s="199" t="s">
        <v>166</v>
      </c>
      <c r="E128" s="38"/>
      <c r="F128" s="200" t="s">
        <v>643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166</v>
      </c>
      <c r="AU128" s="18" t="s">
        <v>89</v>
      </c>
    </row>
    <row r="129" spans="2:51" s="13" customFormat="1" ht="33.75">
      <c r="B129" s="201"/>
      <c r="C129" s="202"/>
      <c r="D129" s="194" t="s">
        <v>168</v>
      </c>
      <c r="E129" s="203" t="s">
        <v>35</v>
      </c>
      <c r="F129" s="204" t="s">
        <v>631</v>
      </c>
      <c r="G129" s="202"/>
      <c r="H129" s="203" t="s">
        <v>35</v>
      </c>
      <c r="I129" s="205"/>
      <c r="J129" s="202"/>
      <c r="K129" s="202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168</v>
      </c>
      <c r="AU129" s="210" t="s">
        <v>89</v>
      </c>
      <c r="AV129" s="13" t="s">
        <v>87</v>
      </c>
      <c r="AW129" s="13" t="s">
        <v>41</v>
      </c>
      <c r="AX129" s="13" t="s">
        <v>80</v>
      </c>
      <c r="AY129" s="210" t="s">
        <v>155</v>
      </c>
    </row>
    <row r="130" spans="2:51" s="14" customFormat="1" ht="11.25">
      <c r="B130" s="211"/>
      <c r="C130" s="212"/>
      <c r="D130" s="194" t="s">
        <v>168</v>
      </c>
      <c r="E130" s="213" t="s">
        <v>35</v>
      </c>
      <c r="F130" s="214" t="s">
        <v>118</v>
      </c>
      <c r="G130" s="212"/>
      <c r="H130" s="215">
        <v>13.11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168</v>
      </c>
      <c r="AU130" s="221" t="s">
        <v>89</v>
      </c>
      <c r="AV130" s="14" t="s">
        <v>89</v>
      </c>
      <c r="AW130" s="14" t="s">
        <v>41</v>
      </c>
      <c r="AX130" s="14" t="s">
        <v>87</v>
      </c>
      <c r="AY130" s="221" t="s">
        <v>155</v>
      </c>
    </row>
    <row r="131" spans="2:51" s="13" customFormat="1" ht="22.5">
      <c r="B131" s="201"/>
      <c r="C131" s="202"/>
      <c r="D131" s="194" t="s">
        <v>168</v>
      </c>
      <c r="E131" s="203" t="s">
        <v>35</v>
      </c>
      <c r="F131" s="204" t="s">
        <v>556</v>
      </c>
      <c r="G131" s="202"/>
      <c r="H131" s="203" t="s">
        <v>35</v>
      </c>
      <c r="I131" s="205"/>
      <c r="J131" s="202"/>
      <c r="K131" s="202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168</v>
      </c>
      <c r="AU131" s="210" t="s">
        <v>89</v>
      </c>
      <c r="AV131" s="13" t="s">
        <v>87</v>
      </c>
      <c r="AW131" s="13" t="s">
        <v>41</v>
      </c>
      <c r="AX131" s="13" t="s">
        <v>80</v>
      </c>
      <c r="AY131" s="210" t="s">
        <v>155</v>
      </c>
    </row>
    <row r="132" spans="2:51" s="14" customFormat="1" ht="11.25">
      <c r="B132" s="211"/>
      <c r="C132" s="212"/>
      <c r="D132" s="194" t="s">
        <v>168</v>
      </c>
      <c r="E132" s="212"/>
      <c r="F132" s="214" t="s">
        <v>639</v>
      </c>
      <c r="G132" s="212"/>
      <c r="H132" s="215">
        <v>6.555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168</v>
      </c>
      <c r="AU132" s="221" t="s">
        <v>89</v>
      </c>
      <c r="AV132" s="14" t="s">
        <v>89</v>
      </c>
      <c r="AW132" s="14" t="s">
        <v>4</v>
      </c>
      <c r="AX132" s="14" t="s">
        <v>87</v>
      </c>
      <c r="AY132" s="221" t="s">
        <v>155</v>
      </c>
    </row>
    <row r="133" spans="1:65" s="2" customFormat="1" ht="24.2" customHeight="1">
      <c r="A133" s="36"/>
      <c r="B133" s="37"/>
      <c r="C133" s="181" t="s">
        <v>213</v>
      </c>
      <c r="D133" s="181" t="s">
        <v>157</v>
      </c>
      <c r="E133" s="182" t="s">
        <v>264</v>
      </c>
      <c r="F133" s="183" t="s">
        <v>265</v>
      </c>
      <c r="G133" s="184" t="s">
        <v>229</v>
      </c>
      <c r="H133" s="185">
        <v>3</v>
      </c>
      <c r="I133" s="186"/>
      <c r="J133" s="187">
        <f>ROUND(I133*H133,1)</f>
        <v>0</v>
      </c>
      <c r="K133" s="183" t="s">
        <v>161</v>
      </c>
      <c r="L133" s="41"/>
      <c r="M133" s="188" t="s">
        <v>35</v>
      </c>
      <c r="N133" s="189" t="s">
        <v>51</v>
      </c>
      <c r="O133" s="66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162</v>
      </c>
      <c r="AT133" s="192" t="s">
        <v>157</v>
      </c>
      <c r="AU133" s="192" t="s">
        <v>89</v>
      </c>
      <c r="AY133" s="18" t="s">
        <v>155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87</v>
      </c>
      <c r="BK133" s="193">
        <f>ROUND(I133*H133,1)</f>
        <v>0</v>
      </c>
      <c r="BL133" s="18" t="s">
        <v>162</v>
      </c>
      <c r="BM133" s="192" t="s">
        <v>266</v>
      </c>
    </row>
    <row r="134" spans="1:47" s="2" customFormat="1" ht="29.25">
      <c r="A134" s="36"/>
      <c r="B134" s="37"/>
      <c r="C134" s="38"/>
      <c r="D134" s="194" t="s">
        <v>164</v>
      </c>
      <c r="E134" s="38"/>
      <c r="F134" s="195" t="s">
        <v>267</v>
      </c>
      <c r="G134" s="38"/>
      <c r="H134" s="38"/>
      <c r="I134" s="196"/>
      <c r="J134" s="38"/>
      <c r="K134" s="38"/>
      <c r="L134" s="41"/>
      <c r="M134" s="197"/>
      <c r="N134" s="198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164</v>
      </c>
      <c r="AU134" s="18" t="s">
        <v>89</v>
      </c>
    </row>
    <row r="135" spans="1:47" s="2" customFormat="1" ht="11.25">
      <c r="A135" s="36"/>
      <c r="B135" s="37"/>
      <c r="C135" s="38"/>
      <c r="D135" s="199" t="s">
        <v>166</v>
      </c>
      <c r="E135" s="38"/>
      <c r="F135" s="200" t="s">
        <v>268</v>
      </c>
      <c r="G135" s="38"/>
      <c r="H135" s="38"/>
      <c r="I135" s="196"/>
      <c r="J135" s="38"/>
      <c r="K135" s="38"/>
      <c r="L135" s="41"/>
      <c r="M135" s="197"/>
      <c r="N135" s="198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166</v>
      </c>
      <c r="AU135" s="18" t="s">
        <v>89</v>
      </c>
    </row>
    <row r="136" spans="2:51" s="13" customFormat="1" ht="33.75">
      <c r="B136" s="201"/>
      <c r="C136" s="202"/>
      <c r="D136" s="194" t="s">
        <v>168</v>
      </c>
      <c r="E136" s="203" t="s">
        <v>35</v>
      </c>
      <c r="F136" s="204" t="s">
        <v>631</v>
      </c>
      <c r="G136" s="202"/>
      <c r="H136" s="203" t="s">
        <v>35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168</v>
      </c>
      <c r="AU136" s="210" t="s">
        <v>89</v>
      </c>
      <c r="AV136" s="13" t="s">
        <v>87</v>
      </c>
      <c r="AW136" s="13" t="s">
        <v>41</v>
      </c>
      <c r="AX136" s="13" t="s">
        <v>80</v>
      </c>
      <c r="AY136" s="210" t="s">
        <v>155</v>
      </c>
    </row>
    <row r="137" spans="2:51" s="14" customFormat="1" ht="11.25">
      <c r="B137" s="211"/>
      <c r="C137" s="212"/>
      <c r="D137" s="194" t="s">
        <v>168</v>
      </c>
      <c r="E137" s="213" t="s">
        <v>35</v>
      </c>
      <c r="F137" s="214" t="s">
        <v>644</v>
      </c>
      <c r="G137" s="212"/>
      <c r="H137" s="215">
        <v>3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168</v>
      </c>
      <c r="AU137" s="221" t="s">
        <v>89</v>
      </c>
      <c r="AV137" s="14" t="s">
        <v>89</v>
      </c>
      <c r="AW137" s="14" t="s">
        <v>41</v>
      </c>
      <c r="AX137" s="14" t="s">
        <v>87</v>
      </c>
      <c r="AY137" s="221" t="s">
        <v>155</v>
      </c>
    </row>
    <row r="138" spans="1:65" s="2" customFormat="1" ht="21.75" customHeight="1">
      <c r="A138" s="36"/>
      <c r="B138" s="37"/>
      <c r="C138" s="181" t="s">
        <v>220</v>
      </c>
      <c r="D138" s="181" t="s">
        <v>157</v>
      </c>
      <c r="E138" s="182" t="s">
        <v>273</v>
      </c>
      <c r="F138" s="183" t="s">
        <v>274</v>
      </c>
      <c r="G138" s="184" t="s">
        <v>275</v>
      </c>
      <c r="H138" s="185">
        <v>34.2</v>
      </c>
      <c r="I138" s="186"/>
      <c r="J138" s="187">
        <f>ROUND(I138*H138,1)</f>
        <v>0</v>
      </c>
      <c r="K138" s="183" t="s">
        <v>161</v>
      </c>
      <c r="L138" s="41"/>
      <c r="M138" s="188" t="s">
        <v>35</v>
      </c>
      <c r="N138" s="189" t="s">
        <v>51</v>
      </c>
      <c r="O138" s="66"/>
      <c r="P138" s="190">
        <f>O138*H138</f>
        <v>0</v>
      </c>
      <c r="Q138" s="190">
        <v>0.00084</v>
      </c>
      <c r="R138" s="190">
        <f>Q138*H138</f>
        <v>0.028728000000000004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162</v>
      </c>
      <c r="AT138" s="192" t="s">
        <v>157</v>
      </c>
      <c r="AU138" s="192" t="s">
        <v>89</v>
      </c>
      <c r="AY138" s="18" t="s">
        <v>155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87</v>
      </c>
      <c r="BK138" s="193">
        <f>ROUND(I138*H138,1)</f>
        <v>0</v>
      </c>
      <c r="BL138" s="18" t="s">
        <v>162</v>
      </c>
      <c r="BM138" s="192" t="s">
        <v>276</v>
      </c>
    </row>
    <row r="139" spans="1:47" s="2" customFormat="1" ht="19.5">
      <c r="A139" s="36"/>
      <c r="B139" s="37"/>
      <c r="C139" s="38"/>
      <c r="D139" s="194" t="s">
        <v>164</v>
      </c>
      <c r="E139" s="38"/>
      <c r="F139" s="195" t="s">
        <v>277</v>
      </c>
      <c r="G139" s="38"/>
      <c r="H139" s="38"/>
      <c r="I139" s="196"/>
      <c r="J139" s="38"/>
      <c r="K139" s="38"/>
      <c r="L139" s="41"/>
      <c r="M139" s="197"/>
      <c r="N139" s="198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164</v>
      </c>
      <c r="AU139" s="18" t="s">
        <v>89</v>
      </c>
    </row>
    <row r="140" spans="1:47" s="2" customFormat="1" ht="11.25">
      <c r="A140" s="36"/>
      <c r="B140" s="37"/>
      <c r="C140" s="38"/>
      <c r="D140" s="199" t="s">
        <v>166</v>
      </c>
      <c r="E140" s="38"/>
      <c r="F140" s="200" t="s">
        <v>278</v>
      </c>
      <c r="G140" s="38"/>
      <c r="H140" s="38"/>
      <c r="I140" s="196"/>
      <c r="J140" s="38"/>
      <c r="K140" s="38"/>
      <c r="L140" s="41"/>
      <c r="M140" s="197"/>
      <c r="N140" s="198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166</v>
      </c>
      <c r="AU140" s="18" t="s">
        <v>89</v>
      </c>
    </row>
    <row r="141" spans="2:51" s="13" customFormat="1" ht="33.75">
      <c r="B141" s="201"/>
      <c r="C141" s="202"/>
      <c r="D141" s="194" t="s">
        <v>168</v>
      </c>
      <c r="E141" s="203" t="s">
        <v>35</v>
      </c>
      <c r="F141" s="204" t="s">
        <v>631</v>
      </c>
      <c r="G141" s="202"/>
      <c r="H141" s="203" t="s">
        <v>35</v>
      </c>
      <c r="I141" s="205"/>
      <c r="J141" s="202"/>
      <c r="K141" s="202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168</v>
      </c>
      <c r="AU141" s="210" t="s">
        <v>89</v>
      </c>
      <c r="AV141" s="13" t="s">
        <v>87</v>
      </c>
      <c r="AW141" s="13" t="s">
        <v>41</v>
      </c>
      <c r="AX141" s="13" t="s">
        <v>80</v>
      </c>
      <c r="AY141" s="210" t="s">
        <v>155</v>
      </c>
    </row>
    <row r="142" spans="2:51" s="14" customFormat="1" ht="11.25">
      <c r="B142" s="211"/>
      <c r="C142" s="212"/>
      <c r="D142" s="194" t="s">
        <v>168</v>
      </c>
      <c r="E142" s="213" t="s">
        <v>35</v>
      </c>
      <c r="F142" s="214" t="s">
        <v>645</v>
      </c>
      <c r="G142" s="212"/>
      <c r="H142" s="215">
        <v>34.2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168</v>
      </c>
      <c r="AU142" s="221" t="s">
        <v>89</v>
      </c>
      <c r="AV142" s="14" t="s">
        <v>89</v>
      </c>
      <c r="AW142" s="14" t="s">
        <v>41</v>
      </c>
      <c r="AX142" s="14" t="s">
        <v>87</v>
      </c>
      <c r="AY142" s="221" t="s">
        <v>155</v>
      </c>
    </row>
    <row r="143" spans="1:65" s="2" customFormat="1" ht="24.2" customHeight="1">
      <c r="A143" s="36"/>
      <c r="B143" s="37"/>
      <c r="C143" s="181" t="s">
        <v>226</v>
      </c>
      <c r="D143" s="181" t="s">
        <v>157</v>
      </c>
      <c r="E143" s="182" t="s">
        <v>281</v>
      </c>
      <c r="F143" s="183" t="s">
        <v>282</v>
      </c>
      <c r="G143" s="184" t="s">
        <v>275</v>
      </c>
      <c r="H143" s="185">
        <v>34.2</v>
      </c>
      <c r="I143" s="186"/>
      <c r="J143" s="187">
        <f>ROUND(I143*H143,1)</f>
        <v>0</v>
      </c>
      <c r="K143" s="183" t="s">
        <v>161</v>
      </c>
      <c r="L143" s="41"/>
      <c r="M143" s="188" t="s">
        <v>35</v>
      </c>
      <c r="N143" s="189" t="s">
        <v>51</v>
      </c>
      <c r="O143" s="66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2" t="s">
        <v>162</v>
      </c>
      <c r="AT143" s="192" t="s">
        <v>157</v>
      </c>
      <c r="AU143" s="192" t="s">
        <v>89</v>
      </c>
      <c r="AY143" s="18" t="s">
        <v>155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87</v>
      </c>
      <c r="BK143" s="193">
        <f>ROUND(I143*H143,1)</f>
        <v>0</v>
      </c>
      <c r="BL143" s="18" t="s">
        <v>162</v>
      </c>
      <c r="BM143" s="192" t="s">
        <v>283</v>
      </c>
    </row>
    <row r="144" spans="1:47" s="2" customFormat="1" ht="29.25">
      <c r="A144" s="36"/>
      <c r="B144" s="37"/>
      <c r="C144" s="38"/>
      <c r="D144" s="194" t="s">
        <v>164</v>
      </c>
      <c r="E144" s="38"/>
      <c r="F144" s="195" t="s">
        <v>284</v>
      </c>
      <c r="G144" s="38"/>
      <c r="H144" s="38"/>
      <c r="I144" s="196"/>
      <c r="J144" s="38"/>
      <c r="K144" s="38"/>
      <c r="L144" s="41"/>
      <c r="M144" s="197"/>
      <c r="N144" s="198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164</v>
      </c>
      <c r="AU144" s="18" t="s">
        <v>89</v>
      </c>
    </row>
    <row r="145" spans="1:47" s="2" customFormat="1" ht="11.25">
      <c r="A145" s="36"/>
      <c r="B145" s="37"/>
      <c r="C145" s="38"/>
      <c r="D145" s="199" t="s">
        <v>166</v>
      </c>
      <c r="E145" s="38"/>
      <c r="F145" s="200" t="s">
        <v>285</v>
      </c>
      <c r="G145" s="38"/>
      <c r="H145" s="38"/>
      <c r="I145" s="196"/>
      <c r="J145" s="38"/>
      <c r="K145" s="38"/>
      <c r="L145" s="41"/>
      <c r="M145" s="197"/>
      <c r="N145" s="198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8" t="s">
        <v>166</v>
      </c>
      <c r="AU145" s="18" t="s">
        <v>89</v>
      </c>
    </row>
    <row r="146" spans="2:51" s="13" customFormat="1" ht="33.75">
      <c r="B146" s="201"/>
      <c r="C146" s="202"/>
      <c r="D146" s="194" t="s">
        <v>168</v>
      </c>
      <c r="E146" s="203" t="s">
        <v>35</v>
      </c>
      <c r="F146" s="204" t="s">
        <v>631</v>
      </c>
      <c r="G146" s="202"/>
      <c r="H146" s="203" t="s">
        <v>35</v>
      </c>
      <c r="I146" s="205"/>
      <c r="J146" s="202"/>
      <c r="K146" s="202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168</v>
      </c>
      <c r="AU146" s="210" t="s">
        <v>89</v>
      </c>
      <c r="AV146" s="13" t="s">
        <v>87</v>
      </c>
      <c r="AW146" s="13" t="s">
        <v>41</v>
      </c>
      <c r="AX146" s="13" t="s">
        <v>80</v>
      </c>
      <c r="AY146" s="210" t="s">
        <v>155</v>
      </c>
    </row>
    <row r="147" spans="2:51" s="14" customFormat="1" ht="11.25">
      <c r="B147" s="211"/>
      <c r="C147" s="212"/>
      <c r="D147" s="194" t="s">
        <v>168</v>
      </c>
      <c r="E147" s="213" t="s">
        <v>35</v>
      </c>
      <c r="F147" s="214" t="s">
        <v>645</v>
      </c>
      <c r="G147" s="212"/>
      <c r="H147" s="215">
        <v>34.2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168</v>
      </c>
      <c r="AU147" s="221" t="s">
        <v>89</v>
      </c>
      <c r="AV147" s="14" t="s">
        <v>89</v>
      </c>
      <c r="AW147" s="14" t="s">
        <v>41</v>
      </c>
      <c r="AX147" s="14" t="s">
        <v>87</v>
      </c>
      <c r="AY147" s="221" t="s">
        <v>155</v>
      </c>
    </row>
    <row r="148" spans="1:65" s="2" customFormat="1" ht="24.2" customHeight="1">
      <c r="A148" s="36"/>
      <c r="B148" s="37"/>
      <c r="C148" s="181" t="s">
        <v>249</v>
      </c>
      <c r="D148" s="181" t="s">
        <v>157</v>
      </c>
      <c r="E148" s="182" t="s">
        <v>287</v>
      </c>
      <c r="F148" s="183" t="s">
        <v>288</v>
      </c>
      <c r="G148" s="184" t="s">
        <v>229</v>
      </c>
      <c r="H148" s="185">
        <v>12.894</v>
      </c>
      <c r="I148" s="186"/>
      <c r="J148" s="187">
        <f>ROUND(I148*H148,1)</f>
        <v>0</v>
      </c>
      <c r="K148" s="183" t="s">
        <v>35</v>
      </c>
      <c r="L148" s="41"/>
      <c r="M148" s="188" t="s">
        <v>35</v>
      </c>
      <c r="N148" s="189" t="s">
        <v>51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162</v>
      </c>
      <c r="AT148" s="192" t="s">
        <v>157</v>
      </c>
      <c r="AU148" s="192" t="s">
        <v>89</v>
      </c>
      <c r="AY148" s="18" t="s">
        <v>155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87</v>
      </c>
      <c r="BK148" s="193">
        <f>ROUND(I148*H148,1)</f>
        <v>0</v>
      </c>
      <c r="BL148" s="18" t="s">
        <v>162</v>
      </c>
      <c r="BM148" s="192" t="s">
        <v>289</v>
      </c>
    </row>
    <row r="149" spans="1:47" s="2" customFormat="1" ht="39">
      <c r="A149" s="36"/>
      <c r="B149" s="37"/>
      <c r="C149" s="38"/>
      <c r="D149" s="194" t="s">
        <v>164</v>
      </c>
      <c r="E149" s="38"/>
      <c r="F149" s="195" t="s">
        <v>290</v>
      </c>
      <c r="G149" s="38"/>
      <c r="H149" s="38"/>
      <c r="I149" s="196"/>
      <c r="J149" s="38"/>
      <c r="K149" s="38"/>
      <c r="L149" s="41"/>
      <c r="M149" s="197"/>
      <c r="N149" s="198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164</v>
      </c>
      <c r="AU149" s="18" t="s">
        <v>89</v>
      </c>
    </row>
    <row r="150" spans="2:51" s="13" customFormat="1" ht="33.75">
      <c r="B150" s="201"/>
      <c r="C150" s="202"/>
      <c r="D150" s="194" t="s">
        <v>168</v>
      </c>
      <c r="E150" s="203" t="s">
        <v>35</v>
      </c>
      <c r="F150" s="204" t="s">
        <v>631</v>
      </c>
      <c r="G150" s="202"/>
      <c r="H150" s="203" t="s">
        <v>35</v>
      </c>
      <c r="I150" s="205"/>
      <c r="J150" s="202"/>
      <c r="K150" s="202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168</v>
      </c>
      <c r="AU150" s="210" t="s">
        <v>89</v>
      </c>
      <c r="AV150" s="13" t="s">
        <v>87</v>
      </c>
      <c r="AW150" s="13" t="s">
        <v>41</v>
      </c>
      <c r="AX150" s="13" t="s">
        <v>80</v>
      </c>
      <c r="AY150" s="210" t="s">
        <v>155</v>
      </c>
    </row>
    <row r="151" spans="2:51" s="14" customFormat="1" ht="11.25">
      <c r="B151" s="211"/>
      <c r="C151" s="212"/>
      <c r="D151" s="194" t="s">
        <v>168</v>
      </c>
      <c r="E151" s="213" t="s">
        <v>35</v>
      </c>
      <c r="F151" s="214" t="s">
        <v>291</v>
      </c>
      <c r="G151" s="212"/>
      <c r="H151" s="215">
        <v>12.894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168</v>
      </c>
      <c r="AU151" s="221" t="s">
        <v>89</v>
      </c>
      <c r="AV151" s="14" t="s">
        <v>89</v>
      </c>
      <c r="AW151" s="14" t="s">
        <v>41</v>
      </c>
      <c r="AX151" s="14" t="s">
        <v>87</v>
      </c>
      <c r="AY151" s="221" t="s">
        <v>155</v>
      </c>
    </row>
    <row r="152" spans="1:65" s="2" customFormat="1" ht="24.2" customHeight="1">
      <c r="A152" s="36"/>
      <c r="B152" s="37"/>
      <c r="C152" s="181" t="s">
        <v>256</v>
      </c>
      <c r="D152" s="181" t="s">
        <v>157</v>
      </c>
      <c r="E152" s="182" t="s">
        <v>293</v>
      </c>
      <c r="F152" s="183" t="s">
        <v>294</v>
      </c>
      <c r="G152" s="184" t="s">
        <v>229</v>
      </c>
      <c r="H152" s="185">
        <v>6.555</v>
      </c>
      <c r="I152" s="186"/>
      <c r="J152" s="187">
        <f>ROUND(I152*H152,1)</f>
        <v>0</v>
      </c>
      <c r="K152" s="183" t="s">
        <v>35</v>
      </c>
      <c r="L152" s="41"/>
      <c r="M152" s="188" t="s">
        <v>35</v>
      </c>
      <c r="N152" s="189" t="s">
        <v>51</v>
      </c>
      <c r="O152" s="66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2" t="s">
        <v>162</v>
      </c>
      <c r="AT152" s="192" t="s">
        <v>157</v>
      </c>
      <c r="AU152" s="192" t="s">
        <v>89</v>
      </c>
      <c r="AY152" s="18" t="s">
        <v>155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87</v>
      </c>
      <c r="BK152" s="193">
        <f>ROUND(I152*H152,1)</f>
        <v>0</v>
      </c>
      <c r="BL152" s="18" t="s">
        <v>162</v>
      </c>
      <c r="BM152" s="192" t="s">
        <v>295</v>
      </c>
    </row>
    <row r="153" spans="1:47" s="2" customFormat="1" ht="39">
      <c r="A153" s="36"/>
      <c r="B153" s="37"/>
      <c r="C153" s="38"/>
      <c r="D153" s="194" t="s">
        <v>164</v>
      </c>
      <c r="E153" s="38"/>
      <c r="F153" s="195" t="s">
        <v>296</v>
      </c>
      <c r="G153" s="38"/>
      <c r="H153" s="38"/>
      <c r="I153" s="196"/>
      <c r="J153" s="38"/>
      <c r="K153" s="38"/>
      <c r="L153" s="41"/>
      <c r="M153" s="197"/>
      <c r="N153" s="198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8" t="s">
        <v>164</v>
      </c>
      <c r="AU153" s="18" t="s">
        <v>89</v>
      </c>
    </row>
    <row r="154" spans="2:51" s="13" customFormat="1" ht="33.75">
      <c r="B154" s="201"/>
      <c r="C154" s="202"/>
      <c r="D154" s="194" t="s">
        <v>168</v>
      </c>
      <c r="E154" s="203" t="s">
        <v>35</v>
      </c>
      <c r="F154" s="204" t="s">
        <v>631</v>
      </c>
      <c r="G154" s="202"/>
      <c r="H154" s="203" t="s">
        <v>35</v>
      </c>
      <c r="I154" s="205"/>
      <c r="J154" s="202"/>
      <c r="K154" s="202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168</v>
      </c>
      <c r="AU154" s="210" t="s">
        <v>89</v>
      </c>
      <c r="AV154" s="13" t="s">
        <v>87</v>
      </c>
      <c r="AW154" s="13" t="s">
        <v>41</v>
      </c>
      <c r="AX154" s="13" t="s">
        <v>80</v>
      </c>
      <c r="AY154" s="210" t="s">
        <v>155</v>
      </c>
    </row>
    <row r="155" spans="2:51" s="14" customFormat="1" ht="11.25">
      <c r="B155" s="211"/>
      <c r="C155" s="212"/>
      <c r="D155" s="194" t="s">
        <v>168</v>
      </c>
      <c r="E155" s="213" t="s">
        <v>35</v>
      </c>
      <c r="F155" s="214" t="s">
        <v>118</v>
      </c>
      <c r="G155" s="212"/>
      <c r="H155" s="215">
        <v>13.11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168</v>
      </c>
      <c r="AU155" s="221" t="s">
        <v>89</v>
      </c>
      <c r="AV155" s="14" t="s">
        <v>89</v>
      </c>
      <c r="AW155" s="14" t="s">
        <v>41</v>
      </c>
      <c r="AX155" s="14" t="s">
        <v>87</v>
      </c>
      <c r="AY155" s="221" t="s">
        <v>155</v>
      </c>
    </row>
    <row r="156" spans="2:51" s="13" customFormat="1" ht="22.5">
      <c r="B156" s="201"/>
      <c r="C156" s="202"/>
      <c r="D156" s="194" t="s">
        <v>168</v>
      </c>
      <c r="E156" s="203" t="s">
        <v>35</v>
      </c>
      <c r="F156" s="204" t="s">
        <v>556</v>
      </c>
      <c r="G156" s="202"/>
      <c r="H156" s="203" t="s">
        <v>35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168</v>
      </c>
      <c r="AU156" s="210" t="s">
        <v>89</v>
      </c>
      <c r="AV156" s="13" t="s">
        <v>87</v>
      </c>
      <c r="AW156" s="13" t="s">
        <v>41</v>
      </c>
      <c r="AX156" s="13" t="s">
        <v>80</v>
      </c>
      <c r="AY156" s="210" t="s">
        <v>155</v>
      </c>
    </row>
    <row r="157" spans="2:51" s="14" customFormat="1" ht="11.25">
      <c r="B157" s="211"/>
      <c r="C157" s="212"/>
      <c r="D157" s="194" t="s">
        <v>168</v>
      </c>
      <c r="E157" s="212"/>
      <c r="F157" s="214" t="s">
        <v>639</v>
      </c>
      <c r="G157" s="212"/>
      <c r="H157" s="215">
        <v>6.555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89</v>
      </c>
      <c r="AV157" s="14" t="s">
        <v>89</v>
      </c>
      <c r="AW157" s="14" t="s">
        <v>4</v>
      </c>
      <c r="AX157" s="14" t="s">
        <v>87</v>
      </c>
      <c r="AY157" s="221" t="s">
        <v>155</v>
      </c>
    </row>
    <row r="158" spans="1:65" s="2" customFormat="1" ht="24.2" customHeight="1">
      <c r="A158" s="36"/>
      <c r="B158" s="37"/>
      <c r="C158" s="181" t="s">
        <v>263</v>
      </c>
      <c r="D158" s="181" t="s">
        <v>157</v>
      </c>
      <c r="E158" s="182" t="s">
        <v>563</v>
      </c>
      <c r="F158" s="183" t="s">
        <v>299</v>
      </c>
      <c r="G158" s="184" t="s">
        <v>229</v>
      </c>
      <c r="H158" s="185">
        <v>6.555</v>
      </c>
      <c r="I158" s="186"/>
      <c r="J158" s="187">
        <f>ROUND(I158*H158,1)</f>
        <v>0</v>
      </c>
      <c r="K158" s="183" t="s">
        <v>35</v>
      </c>
      <c r="L158" s="41"/>
      <c r="M158" s="188" t="s">
        <v>35</v>
      </c>
      <c r="N158" s="189" t="s">
        <v>51</v>
      </c>
      <c r="O158" s="66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162</v>
      </c>
      <c r="AT158" s="192" t="s">
        <v>157</v>
      </c>
      <c r="AU158" s="192" t="s">
        <v>89</v>
      </c>
      <c r="AY158" s="18" t="s">
        <v>155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87</v>
      </c>
      <c r="BK158" s="193">
        <f>ROUND(I158*H158,1)</f>
        <v>0</v>
      </c>
      <c r="BL158" s="18" t="s">
        <v>162</v>
      </c>
      <c r="BM158" s="192" t="s">
        <v>564</v>
      </c>
    </row>
    <row r="159" spans="1:47" s="2" customFormat="1" ht="39">
      <c r="A159" s="36"/>
      <c r="B159" s="37"/>
      <c r="C159" s="38"/>
      <c r="D159" s="194" t="s">
        <v>164</v>
      </c>
      <c r="E159" s="38"/>
      <c r="F159" s="195" t="s">
        <v>301</v>
      </c>
      <c r="G159" s="38"/>
      <c r="H159" s="38"/>
      <c r="I159" s="196"/>
      <c r="J159" s="38"/>
      <c r="K159" s="38"/>
      <c r="L159" s="41"/>
      <c r="M159" s="197"/>
      <c r="N159" s="198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8" t="s">
        <v>164</v>
      </c>
      <c r="AU159" s="18" t="s">
        <v>89</v>
      </c>
    </row>
    <row r="160" spans="2:51" s="13" customFormat="1" ht="33.75">
      <c r="B160" s="201"/>
      <c r="C160" s="202"/>
      <c r="D160" s="194" t="s">
        <v>168</v>
      </c>
      <c r="E160" s="203" t="s">
        <v>35</v>
      </c>
      <c r="F160" s="204" t="s">
        <v>631</v>
      </c>
      <c r="G160" s="202"/>
      <c r="H160" s="203" t="s">
        <v>35</v>
      </c>
      <c r="I160" s="205"/>
      <c r="J160" s="202"/>
      <c r="K160" s="202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168</v>
      </c>
      <c r="AU160" s="210" t="s">
        <v>89</v>
      </c>
      <c r="AV160" s="13" t="s">
        <v>87</v>
      </c>
      <c r="AW160" s="13" t="s">
        <v>41</v>
      </c>
      <c r="AX160" s="13" t="s">
        <v>80</v>
      </c>
      <c r="AY160" s="210" t="s">
        <v>155</v>
      </c>
    </row>
    <row r="161" spans="2:51" s="14" customFormat="1" ht="11.25">
      <c r="B161" s="211"/>
      <c r="C161" s="212"/>
      <c r="D161" s="194" t="s">
        <v>168</v>
      </c>
      <c r="E161" s="213" t="s">
        <v>35</v>
      </c>
      <c r="F161" s="214" t="s">
        <v>118</v>
      </c>
      <c r="G161" s="212"/>
      <c r="H161" s="215">
        <v>13.11</v>
      </c>
      <c r="I161" s="216"/>
      <c r="J161" s="212"/>
      <c r="K161" s="212"/>
      <c r="L161" s="217"/>
      <c r="M161" s="218"/>
      <c r="N161" s="219"/>
      <c r="O161" s="219"/>
      <c r="P161" s="219"/>
      <c r="Q161" s="219"/>
      <c r="R161" s="219"/>
      <c r="S161" s="219"/>
      <c r="T161" s="220"/>
      <c r="AT161" s="221" t="s">
        <v>168</v>
      </c>
      <c r="AU161" s="221" t="s">
        <v>89</v>
      </c>
      <c r="AV161" s="14" t="s">
        <v>89</v>
      </c>
      <c r="AW161" s="14" t="s">
        <v>41</v>
      </c>
      <c r="AX161" s="14" t="s">
        <v>87</v>
      </c>
      <c r="AY161" s="221" t="s">
        <v>155</v>
      </c>
    </row>
    <row r="162" spans="2:51" s="13" customFormat="1" ht="22.5">
      <c r="B162" s="201"/>
      <c r="C162" s="202"/>
      <c r="D162" s="194" t="s">
        <v>168</v>
      </c>
      <c r="E162" s="203" t="s">
        <v>35</v>
      </c>
      <c r="F162" s="204" t="s">
        <v>556</v>
      </c>
      <c r="G162" s="202"/>
      <c r="H162" s="203" t="s">
        <v>35</v>
      </c>
      <c r="I162" s="205"/>
      <c r="J162" s="202"/>
      <c r="K162" s="202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168</v>
      </c>
      <c r="AU162" s="210" t="s">
        <v>89</v>
      </c>
      <c r="AV162" s="13" t="s">
        <v>87</v>
      </c>
      <c r="AW162" s="13" t="s">
        <v>41</v>
      </c>
      <c r="AX162" s="13" t="s">
        <v>80</v>
      </c>
      <c r="AY162" s="210" t="s">
        <v>155</v>
      </c>
    </row>
    <row r="163" spans="2:51" s="14" customFormat="1" ht="11.25">
      <c r="B163" s="211"/>
      <c r="C163" s="212"/>
      <c r="D163" s="194" t="s">
        <v>168</v>
      </c>
      <c r="E163" s="212"/>
      <c r="F163" s="214" t="s">
        <v>639</v>
      </c>
      <c r="G163" s="212"/>
      <c r="H163" s="215">
        <v>6.555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168</v>
      </c>
      <c r="AU163" s="221" t="s">
        <v>89</v>
      </c>
      <c r="AV163" s="14" t="s">
        <v>89</v>
      </c>
      <c r="AW163" s="14" t="s">
        <v>4</v>
      </c>
      <c r="AX163" s="14" t="s">
        <v>87</v>
      </c>
      <c r="AY163" s="221" t="s">
        <v>155</v>
      </c>
    </row>
    <row r="164" spans="1:65" s="2" customFormat="1" ht="24.2" customHeight="1">
      <c r="A164" s="36"/>
      <c r="B164" s="37"/>
      <c r="C164" s="181" t="s">
        <v>272</v>
      </c>
      <c r="D164" s="181" t="s">
        <v>157</v>
      </c>
      <c r="E164" s="182" t="s">
        <v>304</v>
      </c>
      <c r="F164" s="183" t="s">
        <v>305</v>
      </c>
      <c r="G164" s="184" t="s">
        <v>229</v>
      </c>
      <c r="H164" s="185">
        <v>12.894</v>
      </c>
      <c r="I164" s="186"/>
      <c r="J164" s="187">
        <f>ROUND(I164*H164,1)</f>
        <v>0</v>
      </c>
      <c r="K164" s="183" t="s">
        <v>161</v>
      </c>
      <c r="L164" s="41"/>
      <c r="M164" s="188" t="s">
        <v>35</v>
      </c>
      <c r="N164" s="189" t="s">
        <v>51</v>
      </c>
      <c r="O164" s="66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162</v>
      </c>
      <c r="AT164" s="192" t="s">
        <v>157</v>
      </c>
      <c r="AU164" s="192" t="s">
        <v>89</v>
      </c>
      <c r="AY164" s="18" t="s">
        <v>155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87</v>
      </c>
      <c r="BK164" s="193">
        <f>ROUND(I164*H164,1)</f>
        <v>0</v>
      </c>
      <c r="BL164" s="18" t="s">
        <v>162</v>
      </c>
      <c r="BM164" s="192" t="s">
        <v>306</v>
      </c>
    </row>
    <row r="165" spans="1:47" s="2" customFormat="1" ht="29.25">
      <c r="A165" s="36"/>
      <c r="B165" s="37"/>
      <c r="C165" s="38"/>
      <c r="D165" s="194" t="s">
        <v>164</v>
      </c>
      <c r="E165" s="38"/>
      <c r="F165" s="195" t="s">
        <v>307</v>
      </c>
      <c r="G165" s="38"/>
      <c r="H165" s="38"/>
      <c r="I165" s="196"/>
      <c r="J165" s="38"/>
      <c r="K165" s="38"/>
      <c r="L165" s="41"/>
      <c r="M165" s="197"/>
      <c r="N165" s="198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8" t="s">
        <v>164</v>
      </c>
      <c r="AU165" s="18" t="s">
        <v>89</v>
      </c>
    </row>
    <row r="166" spans="1:47" s="2" customFormat="1" ht="11.25">
      <c r="A166" s="36"/>
      <c r="B166" s="37"/>
      <c r="C166" s="38"/>
      <c r="D166" s="199" t="s">
        <v>166</v>
      </c>
      <c r="E166" s="38"/>
      <c r="F166" s="200" t="s">
        <v>308</v>
      </c>
      <c r="G166" s="38"/>
      <c r="H166" s="38"/>
      <c r="I166" s="196"/>
      <c r="J166" s="38"/>
      <c r="K166" s="38"/>
      <c r="L166" s="41"/>
      <c r="M166" s="197"/>
      <c r="N166" s="198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166</v>
      </c>
      <c r="AU166" s="18" t="s">
        <v>89</v>
      </c>
    </row>
    <row r="167" spans="2:51" s="13" customFormat="1" ht="33.75">
      <c r="B167" s="201"/>
      <c r="C167" s="202"/>
      <c r="D167" s="194" t="s">
        <v>168</v>
      </c>
      <c r="E167" s="203" t="s">
        <v>35</v>
      </c>
      <c r="F167" s="204" t="s">
        <v>631</v>
      </c>
      <c r="G167" s="202"/>
      <c r="H167" s="203" t="s">
        <v>35</v>
      </c>
      <c r="I167" s="205"/>
      <c r="J167" s="202"/>
      <c r="K167" s="202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168</v>
      </c>
      <c r="AU167" s="210" t="s">
        <v>89</v>
      </c>
      <c r="AV167" s="13" t="s">
        <v>87</v>
      </c>
      <c r="AW167" s="13" t="s">
        <v>41</v>
      </c>
      <c r="AX167" s="13" t="s">
        <v>80</v>
      </c>
      <c r="AY167" s="210" t="s">
        <v>155</v>
      </c>
    </row>
    <row r="168" spans="2:51" s="14" customFormat="1" ht="11.25">
      <c r="B168" s="211"/>
      <c r="C168" s="212"/>
      <c r="D168" s="194" t="s">
        <v>168</v>
      </c>
      <c r="E168" s="213" t="s">
        <v>35</v>
      </c>
      <c r="F168" s="214" t="s">
        <v>291</v>
      </c>
      <c r="G168" s="212"/>
      <c r="H168" s="215">
        <v>12.894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168</v>
      </c>
      <c r="AU168" s="221" t="s">
        <v>89</v>
      </c>
      <c r="AV168" s="14" t="s">
        <v>89</v>
      </c>
      <c r="AW168" s="14" t="s">
        <v>41</v>
      </c>
      <c r="AX168" s="14" t="s">
        <v>87</v>
      </c>
      <c r="AY168" s="221" t="s">
        <v>155</v>
      </c>
    </row>
    <row r="169" spans="1:65" s="2" customFormat="1" ht="33" customHeight="1">
      <c r="A169" s="36"/>
      <c r="B169" s="37"/>
      <c r="C169" s="181" t="s">
        <v>8</v>
      </c>
      <c r="D169" s="181" t="s">
        <v>157</v>
      </c>
      <c r="E169" s="182" t="s">
        <v>310</v>
      </c>
      <c r="F169" s="183" t="s">
        <v>311</v>
      </c>
      <c r="G169" s="184" t="s">
        <v>312</v>
      </c>
      <c r="H169" s="185">
        <v>23.598</v>
      </c>
      <c r="I169" s="186"/>
      <c r="J169" s="187">
        <f>ROUND(I169*H169,1)</f>
        <v>0</v>
      </c>
      <c r="K169" s="183" t="s">
        <v>161</v>
      </c>
      <c r="L169" s="41"/>
      <c r="M169" s="188" t="s">
        <v>35</v>
      </c>
      <c r="N169" s="189" t="s">
        <v>51</v>
      </c>
      <c r="O169" s="66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162</v>
      </c>
      <c r="AT169" s="192" t="s">
        <v>157</v>
      </c>
      <c r="AU169" s="192" t="s">
        <v>89</v>
      </c>
      <c r="AY169" s="18" t="s">
        <v>155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87</v>
      </c>
      <c r="BK169" s="193">
        <f>ROUND(I169*H169,1)</f>
        <v>0</v>
      </c>
      <c r="BL169" s="18" t="s">
        <v>162</v>
      </c>
      <c r="BM169" s="192" t="s">
        <v>313</v>
      </c>
    </row>
    <row r="170" spans="1:47" s="2" customFormat="1" ht="29.25">
      <c r="A170" s="36"/>
      <c r="B170" s="37"/>
      <c r="C170" s="38"/>
      <c r="D170" s="194" t="s">
        <v>164</v>
      </c>
      <c r="E170" s="38"/>
      <c r="F170" s="195" t="s">
        <v>314</v>
      </c>
      <c r="G170" s="38"/>
      <c r="H170" s="38"/>
      <c r="I170" s="196"/>
      <c r="J170" s="38"/>
      <c r="K170" s="38"/>
      <c r="L170" s="41"/>
      <c r="M170" s="197"/>
      <c r="N170" s="198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8" t="s">
        <v>164</v>
      </c>
      <c r="AU170" s="18" t="s">
        <v>89</v>
      </c>
    </row>
    <row r="171" spans="1:47" s="2" customFormat="1" ht="11.25">
      <c r="A171" s="36"/>
      <c r="B171" s="37"/>
      <c r="C171" s="38"/>
      <c r="D171" s="199" t="s">
        <v>166</v>
      </c>
      <c r="E171" s="38"/>
      <c r="F171" s="200" t="s">
        <v>315</v>
      </c>
      <c r="G171" s="38"/>
      <c r="H171" s="38"/>
      <c r="I171" s="196"/>
      <c r="J171" s="38"/>
      <c r="K171" s="38"/>
      <c r="L171" s="41"/>
      <c r="M171" s="197"/>
      <c r="N171" s="198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8" t="s">
        <v>166</v>
      </c>
      <c r="AU171" s="18" t="s">
        <v>89</v>
      </c>
    </row>
    <row r="172" spans="2:51" s="13" customFormat="1" ht="33.75">
      <c r="B172" s="201"/>
      <c r="C172" s="202"/>
      <c r="D172" s="194" t="s">
        <v>168</v>
      </c>
      <c r="E172" s="203" t="s">
        <v>35</v>
      </c>
      <c r="F172" s="204" t="s">
        <v>631</v>
      </c>
      <c r="G172" s="202"/>
      <c r="H172" s="203" t="s">
        <v>35</v>
      </c>
      <c r="I172" s="205"/>
      <c r="J172" s="202"/>
      <c r="K172" s="202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168</v>
      </c>
      <c r="AU172" s="210" t="s">
        <v>89</v>
      </c>
      <c r="AV172" s="13" t="s">
        <v>87</v>
      </c>
      <c r="AW172" s="13" t="s">
        <v>41</v>
      </c>
      <c r="AX172" s="13" t="s">
        <v>80</v>
      </c>
      <c r="AY172" s="210" t="s">
        <v>155</v>
      </c>
    </row>
    <row r="173" spans="2:51" s="14" customFormat="1" ht="11.25">
      <c r="B173" s="211"/>
      <c r="C173" s="212"/>
      <c r="D173" s="194" t="s">
        <v>168</v>
      </c>
      <c r="E173" s="213" t="s">
        <v>35</v>
      </c>
      <c r="F173" s="214" t="s">
        <v>118</v>
      </c>
      <c r="G173" s="212"/>
      <c r="H173" s="215">
        <v>13.11</v>
      </c>
      <c r="I173" s="216"/>
      <c r="J173" s="212"/>
      <c r="K173" s="212"/>
      <c r="L173" s="217"/>
      <c r="M173" s="218"/>
      <c r="N173" s="219"/>
      <c r="O173" s="219"/>
      <c r="P173" s="219"/>
      <c r="Q173" s="219"/>
      <c r="R173" s="219"/>
      <c r="S173" s="219"/>
      <c r="T173" s="220"/>
      <c r="AT173" s="221" t="s">
        <v>168</v>
      </c>
      <c r="AU173" s="221" t="s">
        <v>89</v>
      </c>
      <c r="AV173" s="14" t="s">
        <v>89</v>
      </c>
      <c r="AW173" s="14" t="s">
        <v>41</v>
      </c>
      <c r="AX173" s="14" t="s">
        <v>87</v>
      </c>
      <c r="AY173" s="221" t="s">
        <v>155</v>
      </c>
    </row>
    <row r="174" spans="2:51" s="14" customFormat="1" ht="11.25">
      <c r="B174" s="211"/>
      <c r="C174" s="212"/>
      <c r="D174" s="194" t="s">
        <v>168</v>
      </c>
      <c r="E174" s="212"/>
      <c r="F174" s="214" t="s">
        <v>646</v>
      </c>
      <c r="G174" s="212"/>
      <c r="H174" s="215">
        <v>23.598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168</v>
      </c>
      <c r="AU174" s="221" t="s">
        <v>89</v>
      </c>
      <c r="AV174" s="14" t="s">
        <v>89</v>
      </c>
      <c r="AW174" s="14" t="s">
        <v>4</v>
      </c>
      <c r="AX174" s="14" t="s">
        <v>87</v>
      </c>
      <c r="AY174" s="221" t="s">
        <v>155</v>
      </c>
    </row>
    <row r="175" spans="1:65" s="2" customFormat="1" ht="16.5" customHeight="1">
      <c r="A175" s="36"/>
      <c r="B175" s="37"/>
      <c r="C175" s="181" t="s">
        <v>286</v>
      </c>
      <c r="D175" s="181" t="s">
        <v>157</v>
      </c>
      <c r="E175" s="182" t="s">
        <v>317</v>
      </c>
      <c r="F175" s="183" t="s">
        <v>318</v>
      </c>
      <c r="G175" s="184" t="s">
        <v>229</v>
      </c>
      <c r="H175" s="185">
        <v>12.894</v>
      </c>
      <c r="I175" s="186"/>
      <c r="J175" s="187">
        <f>ROUND(I175*H175,1)</f>
        <v>0</v>
      </c>
      <c r="K175" s="183" t="s">
        <v>161</v>
      </c>
      <c r="L175" s="41"/>
      <c r="M175" s="188" t="s">
        <v>35</v>
      </c>
      <c r="N175" s="189" t="s">
        <v>51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162</v>
      </c>
      <c r="AT175" s="192" t="s">
        <v>157</v>
      </c>
      <c r="AU175" s="192" t="s">
        <v>89</v>
      </c>
      <c r="AY175" s="18" t="s">
        <v>155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87</v>
      </c>
      <c r="BK175" s="193">
        <f>ROUND(I175*H175,1)</f>
        <v>0</v>
      </c>
      <c r="BL175" s="18" t="s">
        <v>162</v>
      </c>
      <c r="BM175" s="192" t="s">
        <v>319</v>
      </c>
    </row>
    <row r="176" spans="1:47" s="2" customFormat="1" ht="19.5">
      <c r="A176" s="36"/>
      <c r="B176" s="37"/>
      <c r="C176" s="38"/>
      <c r="D176" s="194" t="s">
        <v>164</v>
      </c>
      <c r="E176" s="38"/>
      <c r="F176" s="195" t="s">
        <v>320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164</v>
      </c>
      <c r="AU176" s="18" t="s">
        <v>89</v>
      </c>
    </row>
    <row r="177" spans="1:47" s="2" customFormat="1" ht="11.25">
      <c r="A177" s="36"/>
      <c r="B177" s="37"/>
      <c r="C177" s="38"/>
      <c r="D177" s="199" t="s">
        <v>166</v>
      </c>
      <c r="E177" s="38"/>
      <c r="F177" s="200" t="s">
        <v>321</v>
      </c>
      <c r="G177" s="38"/>
      <c r="H177" s="38"/>
      <c r="I177" s="196"/>
      <c r="J177" s="38"/>
      <c r="K177" s="38"/>
      <c r="L177" s="41"/>
      <c r="M177" s="197"/>
      <c r="N177" s="198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166</v>
      </c>
      <c r="AU177" s="18" t="s">
        <v>89</v>
      </c>
    </row>
    <row r="178" spans="2:51" s="13" customFormat="1" ht="33.75">
      <c r="B178" s="201"/>
      <c r="C178" s="202"/>
      <c r="D178" s="194" t="s">
        <v>168</v>
      </c>
      <c r="E178" s="203" t="s">
        <v>35</v>
      </c>
      <c r="F178" s="204" t="s">
        <v>631</v>
      </c>
      <c r="G178" s="202"/>
      <c r="H178" s="203" t="s">
        <v>35</v>
      </c>
      <c r="I178" s="205"/>
      <c r="J178" s="202"/>
      <c r="K178" s="202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168</v>
      </c>
      <c r="AU178" s="210" t="s">
        <v>89</v>
      </c>
      <c r="AV178" s="13" t="s">
        <v>87</v>
      </c>
      <c r="AW178" s="13" t="s">
        <v>41</v>
      </c>
      <c r="AX178" s="13" t="s">
        <v>80</v>
      </c>
      <c r="AY178" s="210" t="s">
        <v>155</v>
      </c>
    </row>
    <row r="179" spans="2:51" s="14" customFormat="1" ht="11.25">
      <c r="B179" s="211"/>
      <c r="C179" s="212"/>
      <c r="D179" s="194" t="s">
        <v>168</v>
      </c>
      <c r="E179" s="213" t="s">
        <v>35</v>
      </c>
      <c r="F179" s="214" t="s">
        <v>291</v>
      </c>
      <c r="G179" s="212"/>
      <c r="H179" s="215">
        <v>12.894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168</v>
      </c>
      <c r="AU179" s="221" t="s">
        <v>89</v>
      </c>
      <c r="AV179" s="14" t="s">
        <v>89</v>
      </c>
      <c r="AW179" s="14" t="s">
        <v>41</v>
      </c>
      <c r="AX179" s="14" t="s">
        <v>87</v>
      </c>
      <c r="AY179" s="221" t="s">
        <v>155</v>
      </c>
    </row>
    <row r="180" spans="1:65" s="2" customFormat="1" ht="24.2" customHeight="1">
      <c r="A180" s="36"/>
      <c r="B180" s="37"/>
      <c r="C180" s="181" t="s">
        <v>292</v>
      </c>
      <c r="D180" s="181" t="s">
        <v>157</v>
      </c>
      <c r="E180" s="182" t="s">
        <v>324</v>
      </c>
      <c r="F180" s="183" t="s">
        <v>325</v>
      </c>
      <c r="G180" s="184" t="s">
        <v>229</v>
      </c>
      <c r="H180" s="185">
        <v>7.695</v>
      </c>
      <c r="I180" s="186"/>
      <c r="J180" s="187">
        <f>ROUND(I180*H180,1)</f>
        <v>0</v>
      </c>
      <c r="K180" s="183" t="s">
        <v>161</v>
      </c>
      <c r="L180" s="41"/>
      <c r="M180" s="188" t="s">
        <v>35</v>
      </c>
      <c r="N180" s="189" t="s">
        <v>51</v>
      </c>
      <c r="O180" s="66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162</v>
      </c>
      <c r="AT180" s="192" t="s">
        <v>157</v>
      </c>
      <c r="AU180" s="192" t="s">
        <v>89</v>
      </c>
      <c r="AY180" s="18" t="s">
        <v>155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87</v>
      </c>
      <c r="BK180" s="193">
        <f>ROUND(I180*H180,1)</f>
        <v>0</v>
      </c>
      <c r="BL180" s="18" t="s">
        <v>162</v>
      </c>
      <c r="BM180" s="192" t="s">
        <v>326</v>
      </c>
    </row>
    <row r="181" spans="1:47" s="2" customFormat="1" ht="29.25">
      <c r="A181" s="36"/>
      <c r="B181" s="37"/>
      <c r="C181" s="38"/>
      <c r="D181" s="194" t="s">
        <v>164</v>
      </c>
      <c r="E181" s="38"/>
      <c r="F181" s="195" t="s">
        <v>327</v>
      </c>
      <c r="G181" s="38"/>
      <c r="H181" s="38"/>
      <c r="I181" s="196"/>
      <c r="J181" s="38"/>
      <c r="K181" s="38"/>
      <c r="L181" s="41"/>
      <c r="M181" s="197"/>
      <c r="N181" s="198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8" t="s">
        <v>164</v>
      </c>
      <c r="AU181" s="18" t="s">
        <v>89</v>
      </c>
    </row>
    <row r="182" spans="1:47" s="2" customFormat="1" ht="11.25">
      <c r="A182" s="36"/>
      <c r="B182" s="37"/>
      <c r="C182" s="38"/>
      <c r="D182" s="199" t="s">
        <v>166</v>
      </c>
      <c r="E182" s="38"/>
      <c r="F182" s="200" t="s">
        <v>328</v>
      </c>
      <c r="G182" s="38"/>
      <c r="H182" s="38"/>
      <c r="I182" s="196"/>
      <c r="J182" s="38"/>
      <c r="K182" s="38"/>
      <c r="L182" s="41"/>
      <c r="M182" s="197"/>
      <c r="N182" s="198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8" t="s">
        <v>166</v>
      </c>
      <c r="AU182" s="18" t="s">
        <v>89</v>
      </c>
    </row>
    <row r="183" spans="2:51" s="13" customFormat="1" ht="33.75">
      <c r="B183" s="201"/>
      <c r="C183" s="202"/>
      <c r="D183" s="194" t="s">
        <v>168</v>
      </c>
      <c r="E183" s="203" t="s">
        <v>35</v>
      </c>
      <c r="F183" s="204" t="s">
        <v>631</v>
      </c>
      <c r="G183" s="202"/>
      <c r="H183" s="203" t="s">
        <v>35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168</v>
      </c>
      <c r="AU183" s="210" t="s">
        <v>89</v>
      </c>
      <c r="AV183" s="13" t="s">
        <v>87</v>
      </c>
      <c r="AW183" s="13" t="s">
        <v>41</v>
      </c>
      <c r="AX183" s="13" t="s">
        <v>80</v>
      </c>
      <c r="AY183" s="210" t="s">
        <v>155</v>
      </c>
    </row>
    <row r="184" spans="2:51" s="14" customFormat="1" ht="22.5">
      <c r="B184" s="211"/>
      <c r="C184" s="212"/>
      <c r="D184" s="194" t="s">
        <v>168</v>
      </c>
      <c r="E184" s="213" t="s">
        <v>124</v>
      </c>
      <c r="F184" s="214" t="s">
        <v>647</v>
      </c>
      <c r="G184" s="212"/>
      <c r="H184" s="215">
        <v>7.695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168</v>
      </c>
      <c r="AU184" s="221" t="s">
        <v>89</v>
      </c>
      <c r="AV184" s="14" t="s">
        <v>89</v>
      </c>
      <c r="AW184" s="14" t="s">
        <v>41</v>
      </c>
      <c r="AX184" s="14" t="s">
        <v>87</v>
      </c>
      <c r="AY184" s="221" t="s">
        <v>155</v>
      </c>
    </row>
    <row r="185" spans="1:65" s="2" customFormat="1" ht="16.5" customHeight="1">
      <c r="A185" s="36"/>
      <c r="B185" s="37"/>
      <c r="C185" s="244" t="s">
        <v>297</v>
      </c>
      <c r="D185" s="244" t="s">
        <v>331</v>
      </c>
      <c r="E185" s="245" t="s">
        <v>332</v>
      </c>
      <c r="F185" s="246" t="s">
        <v>333</v>
      </c>
      <c r="G185" s="247" t="s">
        <v>312</v>
      </c>
      <c r="H185" s="248">
        <v>15.39</v>
      </c>
      <c r="I185" s="249"/>
      <c r="J185" s="250">
        <f>ROUND(I185*H185,1)</f>
        <v>0</v>
      </c>
      <c r="K185" s="246" t="s">
        <v>161</v>
      </c>
      <c r="L185" s="251"/>
      <c r="M185" s="252" t="s">
        <v>35</v>
      </c>
      <c r="N185" s="253" t="s">
        <v>51</v>
      </c>
      <c r="O185" s="66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213</v>
      </c>
      <c r="AT185" s="192" t="s">
        <v>331</v>
      </c>
      <c r="AU185" s="192" t="s">
        <v>89</v>
      </c>
      <c r="AY185" s="18" t="s">
        <v>155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87</v>
      </c>
      <c r="BK185" s="193">
        <f>ROUND(I185*H185,1)</f>
        <v>0</v>
      </c>
      <c r="BL185" s="18" t="s">
        <v>162</v>
      </c>
      <c r="BM185" s="192" t="s">
        <v>334</v>
      </c>
    </row>
    <row r="186" spans="1:47" s="2" customFormat="1" ht="11.25">
      <c r="A186" s="36"/>
      <c r="B186" s="37"/>
      <c r="C186" s="38"/>
      <c r="D186" s="194" t="s">
        <v>164</v>
      </c>
      <c r="E186" s="38"/>
      <c r="F186" s="195" t="s">
        <v>333</v>
      </c>
      <c r="G186" s="38"/>
      <c r="H186" s="38"/>
      <c r="I186" s="196"/>
      <c r="J186" s="38"/>
      <c r="K186" s="38"/>
      <c r="L186" s="41"/>
      <c r="M186" s="197"/>
      <c r="N186" s="198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8" t="s">
        <v>164</v>
      </c>
      <c r="AU186" s="18" t="s">
        <v>89</v>
      </c>
    </row>
    <row r="187" spans="1:47" s="2" customFormat="1" ht="11.25">
      <c r="A187" s="36"/>
      <c r="B187" s="37"/>
      <c r="C187" s="38"/>
      <c r="D187" s="199" t="s">
        <v>166</v>
      </c>
      <c r="E187" s="38"/>
      <c r="F187" s="200" t="s">
        <v>335</v>
      </c>
      <c r="G187" s="38"/>
      <c r="H187" s="38"/>
      <c r="I187" s="196"/>
      <c r="J187" s="38"/>
      <c r="K187" s="38"/>
      <c r="L187" s="41"/>
      <c r="M187" s="197"/>
      <c r="N187" s="198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8" t="s">
        <v>166</v>
      </c>
      <c r="AU187" s="18" t="s">
        <v>89</v>
      </c>
    </row>
    <row r="188" spans="2:51" s="14" customFormat="1" ht="11.25">
      <c r="B188" s="211"/>
      <c r="C188" s="212"/>
      <c r="D188" s="194" t="s">
        <v>168</v>
      </c>
      <c r="E188" s="212"/>
      <c r="F188" s="214" t="s">
        <v>648</v>
      </c>
      <c r="G188" s="212"/>
      <c r="H188" s="215">
        <v>15.39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168</v>
      </c>
      <c r="AU188" s="221" t="s">
        <v>89</v>
      </c>
      <c r="AV188" s="14" t="s">
        <v>89</v>
      </c>
      <c r="AW188" s="14" t="s">
        <v>4</v>
      </c>
      <c r="AX188" s="14" t="s">
        <v>87</v>
      </c>
      <c r="AY188" s="221" t="s">
        <v>155</v>
      </c>
    </row>
    <row r="189" spans="1:65" s="2" customFormat="1" ht="24.2" customHeight="1">
      <c r="A189" s="36"/>
      <c r="B189" s="37"/>
      <c r="C189" s="181" t="s">
        <v>303</v>
      </c>
      <c r="D189" s="181" t="s">
        <v>157</v>
      </c>
      <c r="E189" s="182" t="s">
        <v>338</v>
      </c>
      <c r="F189" s="183" t="s">
        <v>339</v>
      </c>
      <c r="G189" s="184" t="s">
        <v>229</v>
      </c>
      <c r="H189" s="185">
        <v>4.249</v>
      </c>
      <c r="I189" s="186"/>
      <c r="J189" s="187">
        <f>ROUND(I189*H189,1)</f>
        <v>0</v>
      </c>
      <c r="K189" s="183" t="s">
        <v>161</v>
      </c>
      <c r="L189" s="41"/>
      <c r="M189" s="188" t="s">
        <v>35</v>
      </c>
      <c r="N189" s="189" t="s">
        <v>51</v>
      </c>
      <c r="O189" s="66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162</v>
      </c>
      <c r="AT189" s="192" t="s">
        <v>157</v>
      </c>
      <c r="AU189" s="192" t="s">
        <v>89</v>
      </c>
      <c r="AY189" s="18" t="s">
        <v>155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87</v>
      </c>
      <c r="BK189" s="193">
        <f>ROUND(I189*H189,1)</f>
        <v>0</v>
      </c>
      <c r="BL189" s="18" t="s">
        <v>162</v>
      </c>
      <c r="BM189" s="192" t="s">
        <v>340</v>
      </c>
    </row>
    <row r="190" spans="1:47" s="2" customFormat="1" ht="39">
      <c r="A190" s="36"/>
      <c r="B190" s="37"/>
      <c r="C190" s="38"/>
      <c r="D190" s="194" t="s">
        <v>164</v>
      </c>
      <c r="E190" s="38"/>
      <c r="F190" s="195" t="s">
        <v>341</v>
      </c>
      <c r="G190" s="38"/>
      <c r="H190" s="38"/>
      <c r="I190" s="196"/>
      <c r="J190" s="38"/>
      <c r="K190" s="38"/>
      <c r="L190" s="41"/>
      <c r="M190" s="197"/>
      <c r="N190" s="198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8" t="s">
        <v>164</v>
      </c>
      <c r="AU190" s="18" t="s">
        <v>89</v>
      </c>
    </row>
    <row r="191" spans="1:47" s="2" customFormat="1" ht="11.25">
      <c r="A191" s="36"/>
      <c r="B191" s="37"/>
      <c r="C191" s="38"/>
      <c r="D191" s="199" t="s">
        <v>166</v>
      </c>
      <c r="E191" s="38"/>
      <c r="F191" s="200" t="s">
        <v>342</v>
      </c>
      <c r="G191" s="38"/>
      <c r="H191" s="38"/>
      <c r="I191" s="196"/>
      <c r="J191" s="38"/>
      <c r="K191" s="38"/>
      <c r="L191" s="41"/>
      <c r="M191" s="197"/>
      <c r="N191" s="198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8" t="s">
        <v>166</v>
      </c>
      <c r="AU191" s="18" t="s">
        <v>89</v>
      </c>
    </row>
    <row r="192" spans="2:51" s="13" customFormat="1" ht="33.75">
      <c r="B192" s="201"/>
      <c r="C192" s="202"/>
      <c r="D192" s="194" t="s">
        <v>168</v>
      </c>
      <c r="E192" s="203" t="s">
        <v>35</v>
      </c>
      <c r="F192" s="204" t="s">
        <v>631</v>
      </c>
      <c r="G192" s="202"/>
      <c r="H192" s="203" t="s">
        <v>35</v>
      </c>
      <c r="I192" s="205"/>
      <c r="J192" s="202"/>
      <c r="K192" s="202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168</v>
      </c>
      <c r="AU192" s="210" t="s">
        <v>89</v>
      </c>
      <c r="AV192" s="13" t="s">
        <v>87</v>
      </c>
      <c r="AW192" s="13" t="s">
        <v>41</v>
      </c>
      <c r="AX192" s="13" t="s">
        <v>80</v>
      </c>
      <c r="AY192" s="210" t="s">
        <v>155</v>
      </c>
    </row>
    <row r="193" spans="2:51" s="14" customFormat="1" ht="11.25">
      <c r="B193" s="211"/>
      <c r="C193" s="212"/>
      <c r="D193" s="194" t="s">
        <v>168</v>
      </c>
      <c r="E193" s="213" t="s">
        <v>122</v>
      </c>
      <c r="F193" s="214" t="s">
        <v>649</v>
      </c>
      <c r="G193" s="212"/>
      <c r="H193" s="215">
        <v>4.249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168</v>
      </c>
      <c r="AU193" s="221" t="s">
        <v>89</v>
      </c>
      <c r="AV193" s="14" t="s">
        <v>89</v>
      </c>
      <c r="AW193" s="14" t="s">
        <v>41</v>
      </c>
      <c r="AX193" s="14" t="s">
        <v>87</v>
      </c>
      <c r="AY193" s="221" t="s">
        <v>155</v>
      </c>
    </row>
    <row r="194" spans="1:65" s="2" customFormat="1" ht="16.5" customHeight="1">
      <c r="A194" s="36"/>
      <c r="B194" s="37"/>
      <c r="C194" s="244" t="s">
        <v>309</v>
      </c>
      <c r="D194" s="244" t="s">
        <v>331</v>
      </c>
      <c r="E194" s="245" t="s">
        <v>345</v>
      </c>
      <c r="F194" s="246" t="s">
        <v>346</v>
      </c>
      <c r="G194" s="247" t="s">
        <v>312</v>
      </c>
      <c r="H194" s="248">
        <v>8.498</v>
      </c>
      <c r="I194" s="249"/>
      <c r="J194" s="250">
        <f>ROUND(I194*H194,1)</f>
        <v>0</v>
      </c>
      <c r="K194" s="246" t="s">
        <v>161</v>
      </c>
      <c r="L194" s="251"/>
      <c r="M194" s="252" t="s">
        <v>35</v>
      </c>
      <c r="N194" s="253" t="s">
        <v>51</v>
      </c>
      <c r="O194" s="66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213</v>
      </c>
      <c r="AT194" s="192" t="s">
        <v>331</v>
      </c>
      <c r="AU194" s="192" t="s">
        <v>89</v>
      </c>
      <c r="AY194" s="18" t="s">
        <v>155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87</v>
      </c>
      <c r="BK194" s="193">
        <f>ROUND(I194*H194,1)</f>
        <v>0</v>
      </c>
      <c r="BL194" s="18" t="s">
        <v>162</v>
      </c>
      <c r="BM194" s="192" t="s">
        <v>347</v>
      </c>
    </row>
    <row r="195" spans="1:47" s="2" customFormat="1" ht="11.25">
      <c r="A195" s="36"/>
      <c r="B195" s="37"/>
      <c r="C195" s="38"/>
      <c r="D195" s="194" t="s">
        <v>164</v>
      </c>
      <c r="E195" s="38"/>
      <c r="F195" s="195" t="s">
        <v>346</v>
      </c>
      <c r="G195" s="38"/>
      <c r="H195" s="38"/>
      <c r="I195" s="196"/>
      <c r="J195" s="38"/>
      <c r="K195" s="38"/>
      <c r="L195" s="41"/>
      <c r="M195" s="197"/>
      <c r="N195" s="198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8" t="s">
        <v>164</v>
      </c>
      <c r="AU195" s="18" t="s">
        <v>89</v>
      </c>
    </row>
    <row r="196" spans="1:47" s="2" customFormat="1" ht="11.25">
      <c r="A196" s="36"/>
      <c r="B196" s="37"/>
      <c r="C196" s="38"/>
      <c r="D196" s="199" t="s">
        <v>166</v>
      </c>
      <c r="E196" s="38"/>
      <c r="F196" s="200" t="s">
        <v>348</v>
      </c>
      <c r="G196" s="38"/>
      <c r="H196" s="38"/>
      <c r="I196" s="196"/>
      <c r="J196" s="38"/>
      <c r="K196" s="38"/>
      <c r="L196" s="41"/>
      <c r="M196" s="197"/>
      <c r="N196" s="198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8" t="s">
        <v>166</v>
      </c>
      <c r="AU196" s="18" t="s">
        <v>89</v>
      </c>
    </row>
    <row r="197" spans="2:51" s="14" customFormat="1" ht="11.25">
      <c r="B197" s="211"/>
      <c r="C197" s="212"/>
      <c r="D197" s="194" t="s">
        <v>168</v>
      </c>
      <c r="E197" s="212"/>
      <c r="F197" s="214" t="s">
        <v>650</v>
      </c>
      <c r="G197" s="212"/>
      <c r="H197" s="215">
        <v>8.498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168</v>
      </c>
      <c r="AU197" s="221" t="s">
        <v>89</v>
      </c>
      <c r="AV197" s="14" t="s">
        <v>89</v>
      </c>
      <c r="AW197" s="14" t="s">
        <v>4</v>
      </c>
      <c r="AX197" s="14" t="s">
        <v>87</v>
      </c>
      <c r="AY197" s="221" t="s">
        <v>155</v>
      </c>
    </row>
    <row r="198" spans="1:65" s="2" customFormat="1" ht="24.2" customHeight="1">
      <c r="A198" s="36"/>
      <c r="B198" s="37"/>
      <c r="C198" s="181" t="s">
        <v>7</v>
      </c>
      <c r="D198" s="181" t="s">
        <v>157</v>
      </c>
      <c r="E198" s="182" t="s">
        <v>570</v>
      </c>
      <c r="F198" s="183" t="s">
        <v>571</v>
      </c>
      <c r="G198" s="184" t="s">
        <v>275</v>
      </c>
      <c r="H198" s="185">
        <v>9.5</v>
      </c>
      <c r="I198" s="186"/>
      <c r="J198" s="187">
        <f>ROUND(I198*H198,1)</f>
        <v>0</v>
      </c>
      <c r="K198" s="183" t="s">
        <v>161</v>
      </c>
      <c r="L198" s="41"/>
      <c r="M198" s="188" t="s">
        <v>35</v>
      </c>
      <c r="N198" s="189" t="s">
        <v>51</v>
      </c>
      <c r="O198" s="66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162</v>
      </c>
      <c r="AT198" s="192" t="s">
        <v>157</v>
      </c>
      <c r="AU198" s="192" t="s">
        <v>89</v>
      </c>
      <c r="AY198" s="18" t="s">
        <v>155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87</v>
      </c>
      <c r="BK198" s="193">
        <f>ROUND(I198*H198,1)</f>
        <v>0</v>
      </c>
      <c r="BL198" s="18" t="s">
        <v>162</v>
      </c>
      <c r="BM198" s="192" t="s">
        <v>353</v>
      </c>
    </row>
    <row r="199" spans="1:47" s="2" customFormat="1" ht="19.5">
      <c r="A199" s="36"/>
      <c r="B199" s="37"/>
      <c r="C199" s="38"/>
      <c r="D199" s="194" t="s">
        <v>164</v>
      </c>
      <c r="E199" s="38"/>
      <c r="F199" s="195" t="s">
        <v>572</v>
      </c>
      <c r="G199" s="38"/>
      <c r="H199" s="38"/>
      <c r="I199" s="196"/>
      <c r="J199" s="38"/>
      <c r="K199" s="38"/>
      <c r="L199" s="41"/>
      <c r="M199" s="197"/>
      <c r="N199" s="198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8" t="s">
        <v>164</v>
      </c>
      <c r="AU199" s="18" t="s">
        <v>89</v>
      </c>
    </row>
    <row r="200" spans="1:47" s="2" customFormat="1" ht="11.25">
      <c r="A200" s="36"/>
      <c r="B200" s="37"/>
      <c r="C200" s="38"/>
      <c r="D200" s="199" t="s">
        <v>166</v>
      </c>
      <c r="E200" s="38"/>
      <c r="F200" s="200" t="s">
        <v>573</v>
      </c>
      <c r="G200" s="38"/>
      <c r="H200" s="38"/>
      <c r="I200" s="196"/>
      <c r="J200" s="38"/>
      <c r="K200" s="38"/>
      <c r="L200" s="41"/>
      <c r="M200" s="197"/>
      <c r="N200" s="198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8" t="s">
        <v>166</v>
      </c>
      <c r="AU200" s="18" t="s">
        <v>89</v>
      </c>
    </row>
    <row r="201" spans="2:51" s="13" customFormat="1" ht="33.75">
      <c r="B201" s="201"/>
      <c r="C201" s="202"/>
      <c r="D201" s="194" t="s">
        <v>168</v>
      </c>
      <c r="E201" s="203" t="s">
        <v>35</v>
      </c>
      <c r="F201" s="204" t="s">
        <v>631</v>
      </c>
      <c r="G201" s="202"/>
      <c r="H201" s="203" t="s">
        <v>35</v>
      </c>
      <c r="I201" s="205"/>
      <c r="J201" s="202"/>
      <c r="K201" s="202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168</v>
      </c>
      <c r="AU201" s="210" t="s">
        <v>89</v>
      </c>
      <c r="AV201" s="13" t="s">
        <v>87</v>
      </c>
      <c r="AW201" s="13" t="s">
        <v>41</v>
      </c>
      <c r="AX201" s="13" t="s">
        <v>80</v>
      </c>
      <c r="AY201" s="210" t="s">
        <v>155</v>
      </c>
    </row>
    <row r="202" spans="2:51" s="14" customFormat="1" ht="11.25">
      <c r="B202" s="211"/>
      <c r="C202" s="212"/>
      <c r="D202" s="194" t="s">
        <v>168</v>
      </c>
      <c r="E202" s="213" t="s">
        <v>35</v>
      </c>
      <c r="F202" s="214" t="s">
        <v>651</v>
      </c>
      <c r="G202" s="212"/>
      <c r="H202" s="215">
        <v>9.5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89</v>
      </c>
      <c r="AV202" s="14" t="s">
        <v>89</v>
      </c>
      <c r="AW202" s="14" t="s">
        <v>41</v>
      </c>
      <c r="AX202" s="14" t="s">
        <v>87</v>
      </c>
      <c r="AY202" s="221" t="s">
        <v>155</v>
      </c>
    </row>
    <row r="203" spans="2:63" s="12" customFormat="1" ht="22.9" customHeight="1">
      <c r="B203" s="165"/>
      <c r="C203" s="166"/>
      <c r="D203" s="167" t="s">
        <v>79</v>
      </c>
      <c r="E203" s="179" t="s">
        <v>162</v>
      </c>
      <c r="F203" s="179" t="s">
        <v>377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SUM(P204:P209)</f>
        <v>0</v>
      </c>
      <c r="Q203" s="173"/>
      <c r="R203" s="174">
        <f>SUM(R204:R209)</f>
        <v>0</v>
      </c>
      <c r="S203" s="173"/>
      <c r="T203" s="175">
        <f>SUM(T204:T209)</f>
        <v>0</v>
      </c>
      <c r="AR203" s="176" t="s">
        <v>87</v>
      </c>
      <c r="AT203" s="177" t="s">
        <v>79</v>
      </c>
      <c r="AU203" s="177" t="s">
        <v>87</v>
      </c>
      <c r="AY203" s="176" t="s">
        <v>155</v>
      </c>
      <c r="BK203" s="178">
        <f>SUM(BK204:BK209)</f>
        <v>0</v>
      </c>
    </row>
    <row r="204" spans="1:65" s="2" customFormat="1" ht="16.5" customHeight="1">
      <c r="A204" s="36"/>
      <c r="B204" s="37"/>
      <c r="C204" s="181" t="s">
        <v>323</v>
      </c>
      <c r="D204" s="181" t="s">
        <v>157</v>
      </c>
      <c r="E204" s="182" t="s">
        <v>379</v>
      </c>
      <c r="F204" s="183" t="s">
        <v>380</v>
      </c>
      <c r="G204" s="184" t="s">
        <v>229</v>
      </c>
      <c r="H204" s="185">
        <v>0.95</v>
      </c>
      <c r="I204" s="186"/>
      <c r="J204" s="187">
        <f>ROUND(I204*H204,1)</f>
        <v>0</v>
      </c>
      <c r="K204" s="183" t="s">
        <v>161</v>
      </c>
      <c r="L204" s="41"/>
      <c r="M204" s="188" t="s">
        <v>35</v>
      </c>
      <c r="N204" s="189" t="s">
        <v>51</v>
      </c>
      <c r="O204" s="66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162</v>
      </c>
      <c r="AT204" s="192" t="s">
        <v>157</v>
      </c>
      <c r="AU204" s="192" t="s">
        <v>89</v>
      </c>
      <c r="AY204" s="18" t="s">
        <v>155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87</v>
      </c>
      <c r="BK204" s="193">
        <f>ROUND(I204*H204,1)</f>
        <v>0</v>
      </c>
      <c r="BL204" s="18" t="s">
        <v>162</v>
      </c>
      <c r="BM204" s="192" t="s">
        <v>381</v>
      </c>
    </row>
    <row r="205" spans="1:47" s="2" customFormat="1" ht="19.5">
      <c r="A205" s="36"/>
      <c r="B205" s="37"/>
      <c r="C205" s="38"/>
      <c r="D205" s="194" t="s">
        <v>164</v>
      </c>
      <c r="E205" s="38"/>
      <c r="F205" s="195" t="s">
        <v>382</v>
      </c>
      <c r="G205" s="38"/>
      <c r="H205" s="38"/>
      <c r="I205" s="196"/>
      <c r="J205" s="38"/>
      <c r="K205" s="38"/>
      <c r="L205" s="41"/>
      <c r="M205" s="197"/>
      <c r="N205" s="198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8" t="s">
        <v>164</v>
      </c>
      <c r="AU205" s="18" t="s">
        <v>89</v>
      </c>
    </row>
    <row r="206" spans="1:47" s="2" customFormat="1" ht="11.25">
      <c r="A206" s="36"/>
      <c r="B206" s="37"/>
      <c r="C206" s="38"/>
      <c r="D206" s="199" t="s">
        <v>166</v>
      </c>
      <c r="E206" s="38"/>
      <c r="F206" s="200" t="s">
        <v>383</v>
      </c>
      <c r="G206" s="38"/>
      <c r="H206" s="38"/>
      <c r="I206" s="196"/>
      <c r="J206" s="38"/>
      <c r="K206" s="38"/>
      <c r="L206" s="41"/>
      <c r="M206" s="197"/>
      <c r="N206" s="198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166</v>
      </c>
      <c r="AU206" s="18" t="s">
        <v>89</v>
      </c>
    </row>
    <row r="207" spans="2:51" s="13" customFormat="1" ht="33.75">
      <c r="B207" s="201"/>
      <c r="C207" s="202"/>
      <c r="D207" s="194" t="s">
        <v>168</v>
      </c>
      <c r="E207" s="203" t="s">
        <v>35</v>
      </c>
      <c r="F207" s="204" t="s">
        <v>631</v>
      </c>
      <c r="G207" s="202"/>
      <c r="H207" s="203" t="s">
        <v>35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168</v>
      </c>
      <c r="AU207" s="210" t="s">
        <v>89</v>
      </c>
      <c r="AV207" s="13" t="s">
        <v>87</v>
      </c>
      <c r="AW207" s="13" t="s">
        <v>41</v>
      </c>
      <c r="AX207" s="13" t="s">
        <v>80</v>
      </c>
      <c r="AY207" s="210" t="s">
        <v>155</v>
      </c>
    </row>
    <row r="208" spans="2:51" s="14" customFormat="1" ht="11.25">
      <c r="B208" s="211"/>
      <c r="C208" s="212"/>
      <c r="D208" s="194" t="s">
        <v>168</v>
      </c>
      <c r="E208" s="213" t="s">
        <v>384</v>
      </c>
      <c r="F208" s="214" t="s">
        <v>652</v>
      </c>
      <c r="G208" s="212"/>
      <c r="H208" s="215">
        <v>0.95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89</v>
      </c>
      <c r="AV208" s="14" t="s">
        <v>89</v>
      </c>
      <c r="AW208" s="14" t="s">
        <v>41</v>
      </c>
      <c r="AX208" s="14" t="s">
        <v>80</v>
      </c>
      <c r="AY208" s="221" t="s">
        <v>155</v>
      </c>
    </row>
    <row r="209" spans="2:51" s="16" customFormat="1" ht="11.25">
      <c r="B209" s="233"/>
      <c r="C209" s="234"/>
      <c r="D209" s="194" t="s">
        <v>168</v>
      </c>
      <c r="E209" s="235" t="s">
        <v>120</v>
      </c>
      <c r="F209" s="236" t="s">
        <v>246</v>
      </c>
      <c r="G209" s="234"/>
      <c r="H209" s="237">
        <v>0.95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168</v>
      </c>
      <c r="AU209" s="243" t="s">
        <v>89</v>
      </c>
      <c r="AV209" s="16" t="s">
        <v>162</v>
      </c>
      <c r="AW209" s="16" t="s">
        <v>41</v>
      </c>
      <c r="AX209" s="16" t="s">
        <v>87</v>
      </c>
      <c r="AY209" s="243" t="s">
        <v>155</v>
      </c>
    </row>
    <row r="210" spans="2:63" s="12" customFormat="1" ht="22.9" customHeight="1">
      <c r="B210" s="165"/>
      <c r="C210" s="166"/>
      <c r="D210" s="167" t="s">
        <v>79</v>
      </c>
      <c r="E210" s="179" t="s">
        <v>213</v>
      </c>
      <c r="F210" s="179" t="s">
        <v>413</v>
      </c>
      <c r="G210" s="166"/>
      <c r="H210" s="166"/>
      <c r="I210" s="169"/>
      <c r="J210" s="180">
        <f>BK210</f>
        <v>0</v>
      </c>
      <c r="K210" s="166"/>
      <c r="L210" s="171"/>
      <c r="M210" s="172"/>
      <c r="N210" s="173"/>
      <c r="O210" s="173"/>
      <c r="P210" s="174">
        <f>SUM(P211:P262)</f>
        <v>0</v>
      </c>
      <c r="Q210" s="173"/>
      <c r="R210" s="174">
        <f>SUM(R211:R262)</f>
        <v>2.6185009000000004</v>
      </c>
      <c r="S210" s="173"/>
      <c r="T210" s="175">
        <f>SUM(T211:T262)</f>
        <v>0</v>
      </c>
      <c r="AR210" s="176" t="s">
        <v>87</v>
      </c>
      <c r="AT210" s="177" t="s">
        <v>79</v>
      </c>
      <c r="AU210" s="177" t="s">
        <v>87</v>
      </c>
      <c r="AY210" s="176" t="s">
        <v>155</v>
      </c>
      <c r="BK210" s="178">
        <f>SUM(BK211:BK262)</f>
        <v>0</v>
      </c>
    </row>
    <row r="211" spans="1:65" s="2" customFormat="1" ht="24.2" customHeight="1">
      <c r="A211" s="36"/>
      <c r="B211" s="37"/>
      <c r="C211" s="181" t="s">
        <v>330</v>
      </c>
      <c r="D211" s="181" t="s">
        <v>157</v>
      </c>
      <c r="E211" s="182" t="s">
        <v>578</v>
      </c>
      <c r="F211" s="183" t="s">
        <v>579</v>
      </c>
      <c r="G211" s="184" t="s">
        <v>182</v>
      </c>
      <c r="H211" s="185">
        <v>9.5</v>
      </c>
      <c r="I211" s="186"/>
      <c r="J211" s="187">
        <f>ROUND(I211*H211,1)</f>
        <v>0</v>
      </c>
      <c r="K211" s="183" t="s">
        <v>161</v>
      </c>
      <c r="L211" s="41"/>
      <c r="M211" s="188" t="s">
        <v>35</v>
      </c>
      <c r="N211" s="189" t="s">
        <v>51</v>
      </c>
      <c r="O211" s="66"/>
      <c r="P211" s="190">
        <f>O211*H211</f>
        <v>0</v>
      </c>
      <c r="Q211" s="190">
        <v>1E-05</v>
      </c>
      <c r="R211" s="190">
        <f>Q211*H211</f>
        <v>9.5E-05</v>
      </c>
      <c r="S211" s="190">
        <v>0</v>
      </c>
      <c r="T211" s="191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2" t="s">
        <v>162</v>
      </c>
      <c r="AT211" s="192" t="s">
        <v>157</v>
      </c>
      <c r="AU211" s="192" t="s">
        <v>89</v>
      </c>
      <c r="AY211" s="18" t="s">
        <v>155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87</v>
      </c>
      <c r="BK211" s="193">
        <f>ROUND(I211*H211,1)</f>
        <v>0</v>
      </c>
      <c r="BL211" s="18" t="s">
        <v>162</v>
      </c>
      <c r="BM211" s="192" t="s">
        <v>417</v>
      </c>
    </row>
    <row r="212" spans="1:47" s="2" customFormat="1" ht="19.5">
      <c r="A212" s="36"/>
      <c r="B212" s="37"/>
      <c r="C212" s="38"/>
      <c r="D212" s="194" t="s">
        <v>164</v>
      </c>
      <c r="E212" s="38"/>
      <c r="F212" s="195" t="s">
        <v>580</v>
      </c>
      <c r="G212" s="38"/>
      <c r="H212" s="38"/>
      <c r="I212" s="196"/>
      <c r="J212" s="38"/>
      <c r="K212" s="38"/>
      <c r="L212" s="41"/>
      <c r="M212" s="197"/>
      <c r="N212" s="198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164</v>
      </c>
      <c r="AU212" s="18" t="s">
        <v>89</v>
      </c>
    </row>
    <row r="213" spans="1:47" s="2" customFormat="1" ht="11.25">
      <c r="A213" s="36"/>
      <c r="B213" s="37"/>
      <c r="C213" s="38"/>
      <c r="D213" s="199" t="s">
        <v>166</v>
      </c>
      <c r="E213" s="38"/>
      <c r="F213" s="200" t="s">
        <v>581</v>
      </c>
      <c r="G213" s="38"/>
      <c r="H213" s="38"/>
      <c r="I213" s="196"/>
      <c r="J213" s="38"/>
      <c r="K213" s="38"/>
      <c r="L213" s="41"/>
      <c r="M213" s="197"/>
      <c r="N213" s="198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8" t="s">
        <v>166</v>
      </c>
      <c r="AU213" s="18" t="s">
        <v>89</v>
      </c>
    </row>
    <row r="214" spans="1:65" s="2" customFormat="1" ht="21.75" customHeight="1">
      <c r="A214" s="36"/>
      <c r="B214" s="37"/>
      <c r="C214" s="244" t="s">
        <v>337</v>
      </c>
      <c r="D214" s="244" t="s">
        <v>331</v>
      </c>
      <c r="E214" s="245" t="s">
        <v>582</v>
      </c>
      <c r="F214" s="246" t="s">
        <v>583</v>
      </c>
      <c r="G214" s="247" t="s">
        <v>182</v>
      </c>
      <c r="H214" s="248">
        <v>9.643</v>
      </c>
      <c r="I214" s="249"/>
      <c r="J214" s="250">
        <f>ROUND(I214*H214,1)</f>
        <v>0</v>
      </c>
      <c r="K214" s="246" t="s">
        <v>161</v>
      </c>
      <c r="L214" s="251"/>
      <c r="M214" s="252" t="s">
        <v>35</v>
      </c>
      <c r="N214" s="253" t="s">
        <v>51</v>
      </c>
      <c r="O214" s="66"/>
      <c r="P214" s="190">
        <f>O214*H214</f>
        <v>0</v>
      </c>
      <c r="Q214" s="190">
        <v>0.0023</v>
      </c>
      <c r="R214" s="190">
        <f>Q214*H214</f>
        <v>0.0221789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213</v>
      </c>
      <c r="AT214" s="192" t="s">
        <v>331</v>
      </c>
      <c r="AU214" s="192" t="s">
        <v>89</v>
      </c>
      <c r="AY214" s="18" t="s">
        <v>155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87</v>
      </c>
      <c r="BK214" s="193">
        <f>ROUND(I214*H214,1)</f>
        <v>0</v>
      </c>
      <c r="BL214" s="18" t="s">
        <v>162</v>
      </c>
      <c r="BM214" s="192" t="s">
        <v>423</v>
      </c>
    </row>
    <row r="215" spans="1:47" s="2" customFormat="1" ht="11.25">
      <c r="A215" s="36"/>
      <c r="B215" s="37"/>
      <c r="C215" s="38"/>
      <c r="D215" s="194" t="s">
        <v>164</v>
      </c>
      <c r="E215" s="38"/>
      <c r="F215" s="195" t="s">
        <v>583</v>
      </c>
      <c r="G215" s="38"/>
      <c r="H215" s="38"/>
      <c r="I215" s="196"/>
      <c r="J215" s="38"/>
      <c r="K215" s="38"/>
      <c r="L215" s="41"/>
      <c r="M215" s="197"/>
      <c r="N215" s="198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8" t="s">
        <v>164</v>
      </c>
      <c r="AU215" s="18" t="s">
        <v>89</v>
      </c>
    </row>
    <row r="216" spans="1:47" s="2" customFormat="1" ht="11.25">
      <c r="A216" s="36"/>
      <c r="B216" s="37"/>
      <c r="C216" s="38"/>
      <c r="D216" s="199" t="s">
        <v>166</v>
      </c>
      <c r="E216" s="38"/>
      <c r="F216" s="200" t="s">
        <v>584</v>
      </c>
      <c r="G216" s="38"/>
      <c r="H216" s="38"/>
      <c r="I216" s="196"/>
      <c r="J216" s="38"/>
      <c r="K216" s="38"/>
      <c r="L216" s="41"/>
      <c r="M216" s="197"/>
      <c r="N216" s="198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8" t="s">
        <v>166</v>
      </c>
      <c r="AU216" s="18" t="s">
        <v>89</v>
      </c>
    </row>
    <row r="217" spans="2:51" s="13" customFormat="1" ht="33.75">
      <c r="B217" s="201"/>
      <c r="C217" s="202"/>
      <c r="D217" s="194" t="s">
        <v>168</v>
      </c>
      <c r="E217" s="203" t="s">
        <v>35</v>
      </c>
      <c r="F217" s="204" t="s">
        <v>631</v>
      </c>
      <c r="G217" s="202"/>
      <c r="H217" s="203" t="s">
        <v>35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168</v>
      </c>
      <c r="AU217" s="210" t="s">
        <v>89</v>
      </c>
      <c r="AV217" s="13" t="s">
        <v>87</v>
      </c>
      <c r="AW217" s="13" t="s">
        <v>41</v>
      </c>
      <c r="AX217" s="13" t="s">
        <v>80</v>
      </c>
      <c r="AY217" s="210" t="s">
        <v>155</v>
      </c>
    </row>
    <row r="218" spans="2:51" s="14" customFormat="1" ht="11.25">
      <c r="B218" s="211"/>
      <c r="C218" s="212"/>
      <c r="D218" s="194" t="s">
        <v>168</v>
      </c>
      <c r="E218" s="213" t="s">
        <v>35</v>
      </c>
      <c r="F218" s="214" t="s">
        <v>653</v>
      </c>
      <c r="G218" s="212"/>
      <c r="H218" s="215">
        <v>9.5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168</v>
      </c>
      <c r="AU218" s="221" t="s">
        <v>89</v>
      </c>
      <c r="AV218" s="14" t="s">
        <v>89</v>
      </c>
      <c r="AW218" s="14" t="s">
        <v>41</v>
      </c>
      <c r="AX218" s="14" t="s">
        <v>87</v>
      </c>
      <c r="AY218" s="221" t="s">
        <v>155</v>
      </c>
    </row>
    <row r="219" spans="2:51" s="14" customFormat="1" ht="11.25">
      <c r="B219" s="211"/>
      <c r="C219" s="212"/>
      <c r="D219" s="194" t="s">
        <v>168</v>
      </c>
      <c r="E219" s="212"/>
      <c r="F219" s="214" t="s">
        <v>654</v>
      </c>
      <c r="G219" s="212"/>
      <c r="H219" s="215">
        <v>9.643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168</v>
      </c>
      <c r="AU219" s="221" t="s">
        <v>89</v>
      </c>
      <c r="AV219" s="14" t="s">
        <v>89</v>
      </c>
      <c r="AW219" s="14" t="s">
        <v>4</v>
      </c>
      <c r="AX219" s="14" t="s">
        <v>87</v>
      </c>
      <c r="AY219" s="221" t="s">
        <v>155</v>
      </c>
    </row>
    <row r="220" spans="1:65" s="2" customFormat="1" ht="24.2" customHeight="1">
      <c r="A220" s="36"/>
      <c r="B220" s="37"/>
      <c r="C220" s="181" t="s">
        <v>344</v>
      </c>
      <c r="D220" s="181" t="s">
        <v>157</v>
      </c>
      <c r="E220" s="182" t="s">
        <v>586</v>
      </c>
      <c r="F220" s="183" t="s">
        <v>587</v>
      </c>
      <c r="G220" s="184" t="s">
        <v>391</v>
      </c>
      <c r="H220" s="185">
        <v>6</v>
      </c>
      <c r="I220" s="186"/>
      <c r="J220" s="187">
        <f>ROUND(I220*H220,1)</f>
        <v>0</v>
      </c>
      <c r="K220" s="183" t="s">
        <v>161</v>
      </c>
      <c r="L220" s="41"/>
      <c r="M220" s="188" t="s">
        <v>35</v>
      </c>
      <c r="N220" s="189" t="s">
        <v>51</v>
      </c>
      <c r="O220" s="66"/>
      <c r="P220" s="190">
        <f>O220*H220</f>
        <v>0</v>
      </c>
      <c r="Q220" s="190">
        <v>8E-05</v>
      </c>
      <c r="R220" s="190">
        <f>Q220*H220</f>
        <v>0.00048000000000000007</v>
      </c>
      <c r="S220" s="190">
        <v>0</v>
      </c>
      <c r="T220" s="191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2" t="s">
        <v>162</v>
      </c>
      <c r="AT220" s="192" t="s">
        <v>157</v>
      </c>
      <c r="AU220" s="192" t="s">
        <v>89</v>
      </c>
      <c r="AY220" s="18" t="s">
        <v>155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87</v>
      </c>
      <c r="BK220" s="193">
        <f>ROUND(I220*H220,1)</f>
        <v>0</v>
      </c>
      <c r="BL220" s="18" t="s">
        <v>162</v>
      </c>
      <c r="BM220" s="192" t="s">
        <v>430</v>
      </c>
    </row>
    <row r="221" spans="1:47" s="2" customFormat="1" ht="19.5">
      <c r="A221" s="36"/>
      <c r="B221" s="37"/>
      <c r="C221" s="38"/>
      <c r="D221" s="194" t="s">
        <v>164</v>
      </c>
      <c r="E221" s="38"/>
      <c r="F221" s="195" t="s">
        <v>588</v>
      </c>
      <c r="G221" s="38"/>
      <c r="H221" s="38"/>
      <c r="I221" s="196"/>
      <c r="J221" s="38"/>
      <c r="K221" s="38"/>
      <c r="L221" s="41"/>
      <c r="M221" s="197"/>
      <c r="N221" s="198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164</v>
      </c>
      <c r="AU221" s="18" t="s">
        <v>89</v>
      </c>
    </row>
    <row r="222" spans="1:47" s="2" customFormat="1" ht="11.25">
      <c r="A222" s="36"/>
      <c r="B222" s="37"/>
      <c r="C222" s="38"/>
      <c r="D222" s="199" t="s">
        <v>166</v>
      </c>
      <c r="E222" s="38"/>
      <c r="F222" s="200" t="s">
        <v>589</v>
      </c>
      <c r="G222" s="38"/>
      <c r="H222" s="38"/>
      <c r="I222" s="196"/>
      <c r="J222" s="38"/>
      <c r="K222" s="38"/>
      <c r="L222" s="41"/>
      <c r="M222" s="197"/>
      <c r="N222" s="198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8" t="s">
        <v>166</v>
      </c>
      <c r="AU222" s="18" t="s">
        <v>89</v>
      </c>
    </row>
    <row r="223" spans="1:65" s="2" customFormat="1" ht="16.5" customHeight="1">
      <c r="A223" s="36"/>
      <c r="B223" s="37"/>
      <c r="C223" s="244" t="s">
        <v>350</v>
      </c>
      <c r="D223" s="244" t="s">
        <v>331</v>
      </c>
      <c r="E223" s="245" t="s">
        <v>590</v>
      </c>
      <c r="F223" s="246" t="s">
        <v>591</v>
      </c>
      <c r="G223" s="247" t="s">
        <v>391</v>
      </c>
      <c r="H223" s="248">
        <v>6.09</v>
      </c>
      <c r="I223" s="249"/>
      <c r="J223" s="250">
        <f>ROUND(I223*H223,1)</f>
        <v>0</v>
      </c>
      <c r="K223" s="246" t="s">
        <v>161</v>
      </c>
      <c r="L223" s="251"/>
      <c r="M223" s="252" t="s">
        <v>35</v>
      </c>
      <c r="N223" s="253" t="s">
        <v>51</v>
      </c>
      <c r="O223" s="66"/>
      <c r="P223" s="190">
        <f>O223*H223</f>
        <v>0</v>
      </c>
      <c r="Q223" s="190">
        <v>0.0008</v>
      </c>
      <c r="R223" s="190">
        <f>Q223*H223</f>
        <v>0.0048720000000000005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213</v>
      </c>
      <c r="AT223" s="192" t="s">
        <v>331</v>
      </c>
      <c r="AU223" s="192" t="s">
        <v>89</v>
      </c>
      <c r="AY223" s="18" t="s">
        <v>155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87</v>
      </c>
      <c r="BK223" s="193">
        <f>ROUND(I223*H223,1)</f>
        <v>0</v>
      </c>
      <c r="BL223" s="18" t="s">
        <v>162</v>
      </c>
      <c r="BM223" s="192" t="s">
        <v>436</v>
      </c>
    </row>
    <row r="224" spans="1:47" s="2" customFormat="1" ht="11.25">
      <c r="A224" s="36"/>
      <c r="B224" s="37"/>
      <c r="C224" s="38"/>
      <c r="D224" s="194" t="s">
        <v>164</v>
      </c>
      <c r="E224" s="38"/>
      <c r="F224" s="195" t="s">
        <v>591</v>
      </c>
      <c r="G224" s="38"/>
      <c r="H224" s="38"/>
      <c r="I224" s="196"/>
      <c r="J224" s="38"/>
      <c r="K224" s="38"/>
      <c r="L224" s="41"/>
      <c r="M224" s="197"/>
      <c r="N224" s="198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8" t="s">
        <v>164</v>
      </c>
      <c r="AU224" s="18" t="s">
        <v>89</v>
      </c>
    </row>
    <row r="225" spans="1:47" s="2" customFormat="1" ht="11.25">
      <c r="A225" s="36"/>
      <c r="B225" s="37"/>
      <c r="C225" s="38"/>
      <c r="D225" s="199" t="s">
        <v>166</v>
      </c>
      <c r="E225" s="38"/>
      <c r="F225" s="200" t="s">
        <v>592</v>
      </c>
      <c r="G225" s="38"/>
      <c r="H225" s="38"/>
      <c r="I225" s="196"/>
      <c r="J225" s="38"/>
      <c r="K225" s="38"/>
      <c r="L225" s="41"/>
      <c r="M225" s="197"/>
      <c r="N225" s="198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166</v>
      </c>
      <c r="AU225" s="18" t="s">
        <v>89</v>
      </c>
    </row>
    <row r="226" spans="2:51" s="13" customFormat="1" ht="33.75">
      <c r="B226" s="201"/>
      <c r="C226" s="202"/>
      <c r="D226" s="194" t="s">
        <v>168</v>
      </c>
      <c r="E226" s="203" t="s">
        <v>35</v>
      </c>
      <c r="F226" s="204" t="s">
        <v>631</v>
      </c>
      <c r="G226" s="202"/>
      <c r="H226" s="203" t="s">
        <v>35</v>
      </c>
      <c r="I226" s="205"/>
      <c r="J226" s="202"/>
      <c r="K226" s="202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168</v>
      </c>
      <c r="AU226" s="210" t="s">
        <v>89</v>
      </c>
      <c r="AV226" s="13" t="s">
        <v>87</v>
      </c>
      <c r="AW226" s="13" t="s">
        <v>41</v>
      </c>
      <c r="AX226" s="13" t="s">
        <v>80</v>
      </c>
      <c r="AY226" s="210" t="s">
        <v>155</v>
      </c>
    </row>
    <row r="227" spans="2:51" s="14" customFormat="1" ht="11.25">
      <c r="B227" s="211"/>
      <c r="C227" s="212"/>
      <c r="D227" s="194" t="s">
        <v>168</v>
      </c>
      <c r="E227" s="213" t="s">
        <v>35</v>
      </c>
      <c r="F227" s="214" t="s">
        <v>655</v>
      </c>
      <c r="G227" s="212"/>
      <c r="H227" s="215">
        <v>6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168</v>
      </c>
      <c r="AU227" s="221" t="s">
        <v>89</v>
      </c>
      <c r="AV227" s="14" t="s">
        <v>89</v>
      </c>
      <c r="AW227" s="14" t="s">
        <v>41</v>
      </c>
      <c r="AX227" s="14" t="s">
        <v>87</v>
      </c>
      <c r="AY227" s="221" t="s">
        <v>155</v>
      </c>
    </row>
    <row r="228" spans="2:51" s="14" customFormat="1" ht="11.25">
      <c r="B228" s="211"/>
      <c r="C228" s="212"/>
      <c r="D228" s="194" t="s">
        <v>168</v>
      </c>
      <c r="E228" s="212"/>
      <c r="F228" s="214" t="s">
        <v>656</v>
      </c>
      <c r="G228" s="212"/>
      <c r="H228" s="215">
        <v>6.09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168</v>
      </c>
      <c r="AU228" s="221" t="s">
        <v>89</v>
      </c>
      <c r="AV228" s="14" t="s">
        <v>89</v>
      </c>
      <c r="AW228" s="14" t="s">
        <v>4</v>
      </c>
      <c r="AX228" s="14" t="s">
        <v>87</v>
      </c>
      <c r="AY228" s="221" t="s">
        <v>155</v>
      </c>
    </row>
    <row r="229" spans="1:65" s="2" customFormat="1" ht="24.2" customHeight="1">
      <c r="A229" s="36"/>
      <c r="B229" s="37"/>
      <c r="C229" s="181" t="s">
        <v>358</v>
      </c>
      <c r="D229" s="181" t="s">
        <v>157</v>
      </c>
      <c r="E229" s="182" t="s">
        <v>595</v>
      </c>
      <c r="F229" s="183" t="s">
        <v>596</v>
      </c>
      <c r="G229" s="184" t="s">
        <v>443</v>
      </c>
      <c r="H229" s="185">
        <v>3</v>
      </c>
      <c r="I229" s="186"/>
      <c r="J229" s="187">
        <f>ROUND(I229*H229,1)</f>
        <v>0</v>
      </c>
      <c r="K229" s="183" t="s">
        <v>161</v>
      </c>
      <c r="L229" s="41"/>
      <c r="M229" s="188" t="s">
        <v>35</v>
      </c>
      <c r="N229" s="189" t="s">
        <v>51</v>
      </c>
      <c r="O229" s="66"/>
      <c r="P229" s="190">
        <f>O229*H229</f>
        <v>0</v>
      </c>
      <c r="Q229" s="190">
        <v>0.0001</v>
      </c>
      <c r="R229" s="190">
        <f>Q229*H229</f>
        <v>0.00030000000000000003</v>
      </c>
      <c r="S229" s="190">
        <v>0</v>
      </c>
      <c r="T229" s="191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2" t="s">
        <v>162</v>
      </c>
      <c r="AT229" s="192" t="s">
        <v>157</v>
      </c>
      <c r="AU229" s="192" t="s">
        <v>89</v>
      </c>
      <c r="AY229" s="18" t="s">
        <v>155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87</v>
      </c>
      <c r="BK229" s="193">
        <f>ROUND(I229*H229,1)</f>
        <v>0</v>
      </c>
      <c r="BL229" s="18" t="s">
        <v>162</v>
      </c>
      <c r="BM229" s="192" t="s">
        <v>444</v>
      </c>
    </row>
    <row r="230" spans="1:47" s="2" customFormat="1" ht="11.25">
      <c r="A230" s="36"/>
      <c r="B230" s="37"/>
      <c r="C230" s="38"/>
      <c r="D230" s="194" t="s">
        <v>164</v>
      </c>
      <c r="E230" s="38"/>
      <c r="F230" s="195" t="s">
        <v>597</v>
      </c>
      <c r="G230" s="38"/>
      <c r="H230" s="38"/>
      <c r="I230" s="196"/>
      <c r="J230" s="38"/>
      <c r="K230" s="38"/>
      <c r="L230" s="41"/>
      <c r="M230" s="197"/>
      <c r="N230" s="198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8" t="s">
        <v>164</v>
      </c>
      <c r="AU230" s="18" t="s">
        <v>89</v>
      </c>
    </row>
    <row r="231" spans="1:47" s="2" customFormat="1" ht="11.25">
      <c r="A231" s="36"/>
      <c r="B231" s="37"/>
      <c r="C231" s="38"/>
      <c r="D231" s="199" t="s">
        <v>166</v>
      </c>
      <c r="E231" s="38"/>
      <c r="F231" s="200" t="s">
        <v>598</v>
      </c>
      <c r="G231" s="38"/>
      <c r="H231" s="38"/>
      <c r="I231" s="196"/>
      <c r="J231" s="38"/>
      <c r="K231" s="38"/>
      <c r="L231" s="41"/>
      <c r="M231" s="197"/>
      <c r="N231" s="198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8" t="s">
        <v>166</v>
      </c>
      <c r="AU231" s="18" t="s">
        <v>89</v>
      </c>
    </row>
    <row r="232" spans="2:51" s="13" customFormat="1" ht="33.75">
      <c r="B232" s="201"/>
      <c r="C232" s="202"/>
      <c r="D232" s="194" t="s">
        <v>168</v>
      </c>
      <c r="E232" s="203" t="s">
        <v>35</v>
      </c>
      <c r="F232" s="204" t="s">
        <v>631</v>
      </c>
      <c r="G232" s="202"/>
      <c r="H232" s="203" t="s">
        <v>35</v>
      </c>
      <c r="I232" s="205"/>
      <c r="J232" s="202"/>
      <c r="K232" s="202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168</v>
      </c>
      <c r="AU232" s="210" t="s">
        <v>89</v>
      </c>
      <c r="AV232" s="13" t="s">
        <v>87</v>
      </c>
      <c r="AW232" s="13" t="s">
        <v>41</v>
      </c>
      <c r="AX232" s="13" t="s">
        <v>80</v>
      </c>
      <c r="AY232" s="210" t="s">
        <v>155</v>
      </c>
    </row>
    <row r="233" spans="2:51" s="14" customFormat="1" ht="11.25">
      <c r="B233" s="211"/>
      <c r="C233" s="212"/>
      <c r="D233" s="194" t="s">
        <v>168</v>
      </c>
      <c r="E233" s="213" t="s">
        <v>35</v>
      </c>
      <c r="F233" s="214" t="s">
        <v>179</v>
      </c>
      <c r="G233" s="212"/>
      <c r="H233" s="215">
        <v>3</v>
      </c>
      <c r="I233" s="216"/>
      <c r="J233" s="212"/>
      <c r="K233" s="212"/>
      <c r="L233" s="217"/>
      <c r="M233" s="218"/>
      <c r="N233" s="219"/>
      <c r="O233" s="219"/>
      <c r="P233" s="219"/>
      <c r="Q233" s="219"/>
      <c r="R233" s="219"/>
      <c r="S233" s="219"/>
      <c r="T233" s="220"/>
      <c r="AT233" s="221" t="s">
        <v>168</v>
      </c>
      <c r="AU233" s="221" t="s">
        <v>89</v>
      </c>
      <c r="AV233" s="14" t="s">
        <v>89</v>
      </c>
      <c r="AW233" s="14" t="s">
        <v>41</v>
      </c>
      <c r="AX233" s="14" t="s">
        <v>87</v>
      </c>
      <c r="AY233" s="221" t="s">
        <v>155</v>
      </c>
    </row>
    <row r="234" spans="1:65" s="2" customFormat="1" ht="24.2" customHeight="1">
      <c r="A234" s="36"/>
      <c r="B234" s="37"/>
      <c r="C234" s="181" t="s">
        <v>364</v>
      </c>
      <c r="D234" s="181" t="s">
        <v>157</v>
      </c>
      <c r="E234" s="182" t="s">
        <v>657</v>
      </c>
      <c r="F234" s="183" t="s">
        <v>658</v>
      </c>
      <c r="G234" s="184" t="s">
        <v>391</v>
      </c>
      <c r="H234" s="185">
        <v>3</v>
      </c>
      <c r="I234" s="186"/>
      <c r="J234" s="187">
        <f>ROUND(I234*H234,1)</f>
        <v>0</v>
      </c>
      <c r="K234" s="183" t="s">
        <v>161</v>
      </c>
      <c r="L234" s="41"/>
      <c r="M234" s="188" t="s">
        <v>35</v>
      </c>
      <c r="N234" s="189" t="s">
        <v>51</v>
      </c>
      <c r="O234" s="66"/>
      <c r="P234" s="190">
        <f>O234*H234</f>
        <v>0</v>
      </c>
      <c r="Q234" s="190">
        <v>0.3409</v>
      </c>
      <c r="R234" s="190">
        <f>Q234*H234</f>
        <v>1.0227</v>
      </c>
      <c r="S234" s="190">
        <v>0</v>
      </c>
      <c r="T234" s="191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2" t="s">
        <v>162</v>
      </c>
      <c r="AT234" s="192" t="s">
        <v>157</v>
      </c>
      <c r="AU234" s="192" t="s">
        <v>89</v>
      </c>
      <c r="AY234" s="18" t="s">
        <v>155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87</v>
      </c>
      <c r="BK234" s="193">
        <f>ROUND(I234*H234,1)</f>
        <v>0</v>
      </c>
      <c r="BL234" s="18" t="s">
        <v>162</v>
      </c>
      <c r="BM234" s="192" t="s">
        <v>659</v>
      </c>
    </row>
    <row r="235" spans="1:47" s="2" customFormat="1" ht="19.5">
      <c r="A235" s="36"/>
      <c r="B235" s="37"/>
      <c r="C235" s="38"/>
      <c r="D235" s="194" t="s">
        <v>164</v>
      </c>
      <c r="E235" s="38"/>
      <c r="F235" s="195" t="s">
        <v>658</v>
      </c>
      <c r="G235" s="38"/>
      <c r="H235" s="38"/>
      <c r="I235" s="196"/>
      <c r="J235" s="38"/>
      <c r="K235" s="38"/>
      <c r="L235" s="41"/>
      <c r="M235" s="197"/>
      <c r="N235" s="198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8" t="s">
        <v>164</v>
      </c>
      <c r="AU235" s="18" t="s">
        <v>89</v>
      </c>
    </row>
    <row r="236" spans="1:47" s="2" customFormat="1" ht="11.25">
      <c r="A236" s="36"/>
      <c r="B236" s="37"/>
      <c r="C236" s="38"/>
      <c r="D236" s="199" t="s">
        <v>166</v>
      </c>
      <c r="E236" s="38"/>
      <c r="F236" s="200" t="s">
        <v>660</v>
      </c>
      <c r="G236" s="38"/>
      <c r="H236" s="38"/>
      <c r="I236" s="196"/>
      <c r="J236" s="38"/>
      <c r="K236" s="38"/>
      <c r="L236" s="41"/>
      <c r="M236" s="197"/>
      <c r="N236" s="198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8" t="s">
        <v>166</v>
      </c>
      <c r="AU236" s="18" t="s">
        <v>89</v>
      </c>
    </row>
    <row r="237" spans="2:51" s="13" customFormat="1" ht="33.75">
      <c r="B237" s="201"/>
      <c r="C237" s="202"/>
      <c r="D237" s="194" t="s">
        <v>168</v>
      </c>
      <c r="E237" s="203" t="s">
        <v>35</v>
      </c>
      <c r="F237" s="204" t="s">
        <v>631</v>
      </c>
      <c r="G237" s="202"/>
      <c r="H237" s="203" t="s">
        <v>35</v>
      </c>
      <c r="I237" s="205"/>
      <c r="J237" s="202"/>
      <c r="K237" s="202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168</v>
      </c>
      <c r="AU237" s="210" t="s">
        <v>89</v>
      </c>
      <c r="AV237" s="13" t="s">
        <v>87</v>
      </c>
      <c r="AW237" s="13" t="s">
        <v>41</v>
      </c>
      <c r="AX237" s="13" t="s">
        <v>80</v>
      </c>
      <c r="AY237" s="210" t="s">
        <v>155</v>
      </c>
    </row>
    <row r="238" spans="2:51" s="14" customFormat="1" ht="11.25">
      <c r="B238" s="211"/>
      <c r="C238" s="212"/>
      <c r="D238" s="194" t="s">
        <v>168</v>
      </c>
      <c r="E238" s="213" t="s">
        <v>35</v>
      </c>
      <c r="F238" s="214" t="s">
        <v>179</v>
      </c>
      <c r="G238" s="212"/>
      <c r="H238" s="215">
        <v>3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168</v>
      </c>
      <c r="AU238" s="221" t="s">
        <v>89</v>
      </c>
      <c r="AV238" s="14" t="s">
        <v>89</v>
      </c>
      <c r="AW238" s="14" t="s">
        <v>41</v>
      </c>
      <c r="AX238" s="14" t="s">
        <v>87</v>
      </c>
      <c r="AY238" s="221" t="s">
        <v>155</v>
      </c>
    </row>
    <row r="239" spans="1:65" s="2" customFormat="1" ht="24.2" customHeight="1">
      <c r="A239" s="36"/>
      <c r="B239" s="37"/>
      <c r="C239" s="244" t="s">
        <v>371</v>
      </c>
      <c r="D239" s="244" t="s">
        <v>331</v>
      </c>
      <c r="E239" s="245" t="s">
        <v>661</v>
      </c>
      <c r="F239" s="246" t="s">
        <v>662</v>
      </c>
      <c r="G239" s="247" t="s">
        <v>391</v>
      </c>
      <c r="H239" s="248">
        <v>3</v>
      </c>
      <c r="I239" s="249"/>
      <c r="J239" s="250">
        <f>ROUND(I239*H239,1)</f>
        <v>0</v>
      </c>
      <c r="K239" s="246" t="s">
        <v>35</v>
      </c>
      <c r="L239" s="251"/>
      <c r="M239" s="252" t="s">
        <v>35</v>
      </c>
      <c r="N239" s="253" t="s">
        <v>51</v>
      </c>
      <c r="O239" s="66"/>
      <c r="P239" s="190">
        <f>O239*H239</f>
        <v>0</v>
      </c>
      <c r="Q239" s="190">
        <v>0.069</v>
      </c>
      <c r="R239" s="190">
        <f>Q239*H239</f>
        <v>0.20700000000000002</v>
      </c>
      <c r="S239" s="190">
        <v>0</v>
      </c>
      <c r="T239" s="191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2" t="s">
        <v>213</v>
      </c>
      <c r="AT239" s="192" t="s">
        <v>331</v>
      </c>
      <c r="AU239" s="192" t="s">
        <v>89</v>
      </c>
      <c r="AY239" s="18" t="s">
        <v>155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87</v>
      </c>
      <c r="BK239" s="193">
        <f>ROUND(I239*H239,1)</f>
        <v>0</v>
      </c>
      <c r="BL239" s="18" t="s">
        <v>162</v>
      </c>
      <c r="BM239" s="192" t="s">
        <v>663</v>
      </c>
    </row>
    <row r="240" spans="1:47" s="2" customFormat="1" ht="11.25">
      <c r="A240" s="36"/>
      <c r="B240" s="37"/>
      <c r="C240" s="38"/>
      <c r="D240" s="194" t="s">
        <v>164</v>
      </c>
      <c r="E240" s="38"/>
      <c r="F240" s="195" t="s">
        <v>662</v>
      </c>
      <c r="G240" s="38"/>
      <c r="H240" s="38"/>
      <c r="I240" s="196"/>
      <c r="J240" s="38"/>
      <c r="K240" s="38"/>
      <c r="L240" s="41"/>
      <c r="M240" s="197"/>
      <c r="N240" s="198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164</v>
      </c>
      <c r="AU240" s="18" t="s">
        <v>89</v>
      </c>
    </row>
    <row r="241" spans="1:65" s="2" customFormat="1" ht="24.2" customHeight="1">
      <c r="A241" s="36"/>
      <c r="B241" s="37"/>
      <c r="C241" s="244" t="s">
        <v>378</v>
      </c>
      <c r="D241" s="244" t="s">
        <v>331</v>
      </c>
      <c r="E241" s="245" t="s">
        <v>664</v>
      </c>
      <c r="F241" s="246" t="s">
        <v>665</v>
      </c>
      <c r="G241" s="247" t="s">
        <v>391</v>
      </c>
      <c r="H241" s="248">
        <v>3</v>
      </c>
      <c r="I241" s="249"/>
      <c r="J241" s="250">
        <f>ROUND(I241*H241,1)</f>
        <v>0</v>
      </c>
      <c r="K241" s="246" t="s">
        <v>35</v>
      </c>
      <c r="L241" s="251"/>
      <c r="M241" s="252" t="s">
        <v>35</v>
      </c>
      <c r="N241" s="253" t="s">
        <v>51</v>
      </c>
      <c r="O241" s="66"/>
      <c r="P241" s="190">
        <f>O241*H241</f>
        <v>0</v>
      </c>
      <c r="Q241" s="190">
        <v>0.103</v>
      </c>
      <c r="R241" s="190">
        <f>Q241*H241</f>
        <v>0.309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213</v>
      </c>
      <c r="AT241" s="192" t="s">
        <v>331</v>
      </c>
      <c r="AU241" s="192" t="s">
        <v>89</v>
      </c>
      <c r="AY241" s="18" t="s">
        <v>155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87</v>
      </c>
      <c r="BK241" s="193">
        <f>ROUND(I241*H241,1)</f>
        <v>0</v>
      </c>
      <c r="BL241" s="18" t="s">
        <v>162</v>
      </c>
      <c r="BM241" s="192" t="s">
        <v>666</v>
      </c>
    </row>
    <row r="242" spans="1:47" s="2" customFormat="1" ht="11.25">
      <c r="A242" s="36"/>
      <c r="B242" s="37"/>
      <c r="C242" s="38"/>
      <c r="D242" s="194" t="s">
        <v>164</v>
      </c>
      <c r="E242" s="38"/>
      <c r="F242" s="195" t="s">
        <v>665</v>
      </c>
      <c r="G242" s="38"/>
      <c r="H242" s="38"/>
      <c r="I242" s="196"/>
      <c r="J242" s="38"/>
      <c r="K242" s="38"/>
      <c r="L242" s="41"/>
      <c r="M242" s="197"/>
      <c r="N242" s="198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164</v>
      </c>
      <c r="AU242" s="18" t="s">
        <v>89</v>
      </c>
    </row>
    <row r="243" spans="1:65" s="2" customFormat="1" ht="24.2" customHeight="1">
      <c r="A243" s="36"/>
      <c r="B243" s="37"/>
      <c r="C243" s="244" t="s">
        <v>388</v>
      </c>
      <c r="D243" s="244" t="s">
        <v>331</v>
      </c>
      <c r="E243" s="245" t="s">
        <v>667</v>
      </c>
      <c r="F243" s="246" t="s">
        <v>668</v>
      </c>
      <c r="G243" s="247" t="s">
        <v>391</v>
      </c>
      <c r="H243" s="248">
        <v>3</v>
      </c>
      <c r="I243" s="249"/>
      <c r="J243" s="250">
        <f>ROUND(I243*H243,1)</f>
        <v>0</v>
      </c>
      <c r="K243" s="246" t="s">
        <v>35</v>
      </c>
      <c r="L243" s="251"/>
      <c r="M243" s="252" t="s">
        <v>35</v>
      </c>
      <c r="N243" s="253" t="s">
        <v>51</v>
      </c>
      <c r="O243" s="66"/>
      <c r="P243" s="190">
        <f>O243*H243</f>
        <v>0</v>
      </c>
      <c r="Q243" s="190">
        <v>0.038</v>
      </c>
      <c r="R243" s="190">
        <f>Q243*H243</f>
        <v>0.11399999999999999</v>
      </c>
      <c r="S243" s="190">
        <v>0</v>
      </c>
      <c r="T243" s="191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2" t="s">
        <v>213</v>
      </c>
      <c r="AT243" s="192" t="s">
        <v>331</v>
      </c>
      <c r="AU243" s="192" t="s">
        <v>89</v>
      </c>
      <c r="AY243" s="18" t="s">
        <v>155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87</v>
      </c>
      <c r="BK243" s="193">
        <f>ROUND(I243*H243,1)</f>
        <v>0</v>
      </c>
      <c r="BL243" s="18" t="s">
        <v>162</v>
      </c>
      <c r="BM243" s="192" t="s">
        <v>669</v>
      </c>
    </row>
    <row r="244" spans="1:47" s="2" customFormat="1" ht="11.25">
      <c r="A244" s="36"/>
      <c r="B244" s="37"/>
      <c r="C244" s="38"/>
      <c r="D244" s="194" t="s">
        <v>164</v>
      </c>
      <c r="E244" s="38"/>
      <c r="F244" s="195" t="s">
        <v>668</v>
      </c>
      <c r="G244" s="38"/>
      <c r="H244" s="38"/>
      <c r="I244" s="196"/>
      <c r="J244" s="38"/>
      <c r="K244" s="38"/>
      <c r="L244" s="41"/>
      <c r="M244" s="197"/>
      <c r="N244" s="198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8" t="s">
        <v>164</v>
      </c>
      <c r="AU244" s="18" t="s">
        <v>89</v>
      </c>
    </row>
    <row r="245" spans="1:65" s="2" customFormat="1" ht="24.2" customHeight="1">
      <c r="A245" s="36"/>
      <c r="B245" s="37"/>
      <c r="C245" s="244" t="s">
        <v>395</v>
      </c>
      <c r="D245" s="244" t="s">
        <v>331</v>
      </c>
      <c r="E245" s="245" t="s">
        <v>670</v>
      </c>
      <c r="F245" s="246" t="s">
        <v>671</v>
      </c>
      <c r="G245" s="247" t="s">
        <v>391</v>
      </c>
      <c r="H245" s="248">
        <v>3</v>
      </c>
      <c r="I245" s="249"/>
      <c r="J245" s="250">
        <f>ROUND(I245*H245,1)</f>
        <v>0</v>
      </c>
      <c r="K245" s="246" t="s">
        <v>35</v>
      </c>
      <c r="L245" s="251"/>
      <c r="M245" s="252" t="s">
        <v>35</v>
      </c>
      <c r="N245" s="253" t="s">
        <v>51</v>
      </c>
      <c r="O245" s="66"/>
      <c r="P245" s="190">
        <f>O245*H245</f>
        <v>0</v>
      </c>
      <c r="Q245" s="190">
        <v>0.023</v>
      </c>
      <c r="R245" s="190">
        <f>Q245*H245</f>
        <v>0.069</v>
      </c>
      <c r="S245" s="190">
        <v>0</v>
      </c>
      <c r="T245" s="191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2" t="s">
        <v>213</v>
      </c>
      <c r="AT245" s="192" t="s">
        <v>331</v>
      </c>
      <c r="AU245" s="192" t="s">
        <v>89</v>
      </c>
      <c r="AY245" s="18" t="s">
        <v>155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87</v>
      </c>
      <c r="BK245" s="193">
        <f>ROUND(I245*H245,1)</f>
        <v>0</v>
      </c>
      <c r="BL245" s="18" t="s">
        <v>162</v>
      </c>
      <c r="BM245" s="192" t="s">
        <v>672</v>
      </c>
    </row>
    <row r="246" spans="1:47" s="2" customFormat="1" ht="11.25">
      <c r="A246" s="36"/>
      <c r="B246" s="37"/>
      <c r="C246" s="38"/>
      <c r="D246" s="194" t="s">
        <v>164</v>
      </c>
      <c r="E246" s="38"/>
      <c r="F246" s="195" t="s">
        <v>671</v>
      </c>
      <c r="G246" s="38"/>
      <c r="H246" s="38"/>
      <c r="I246" s="196"/>
      <c r="J246" s="38"/>
      <c r="K246" s="38"/>
      <c r="L246" s="41"/>
      <c r="M246" s="197"/>
      <c r="N246" s="198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8" t="s">
        <v>164</v>
      </c>
      <c r="AU246" s="18" t="s">
        <v>89</v>
      </c>
    </row>
    <row r="247" spans="1:65" s="2" customFormat="1" ht="24.2" customHeight="1">
      <c r="A247" s="36"/>
      <c r="B247" s="37"/>
      <c r="C247" s="181" t="s">
        <v>401</v>
      </c>
      <c r="D247" s="181" t="s">
        <v>157</v>
      </c>
      <c r="E247" s="182" t="s">
        <v>673</v>
      </c>
      <c r="F247" s="183" t="s">
        <v>674</v>
      </c>
      <c r="G247" s="184" t="s">
        <v>391</v>
      </c>
      <c r="H247" s="185">
        <v>3</v>
      </c>
      <c r="I247" s="186"/>
      <c r="J247" s="187">
        <f>ROUND(I247*H247,1)</f>
        <v>0</v>
      </c>
      <c r="K247" s="183" t="s">
        <v>161</v>
      </c>
      <c r="L247" s="41"/>
      <c r="M247" s="188" t="s">
        <v>35</v>
      </c>
      <c r="N247" s="189" t="s">
        <v>51</v>
      </c>
      <c r="O247" s="66"/>
      <c r="P247" s="190">
        <f>O247*H247</f>
        <v>0</v>
      </c>
      <c r="Q247" s="190">
        <v>0.21734</v>
      </c>
      <c r="R247" s="190">
        <f>Q247*H247</f>
        <v>0.65202</v>
      </c>
      <c r="S247" s="190">
        <v>0</v>
      </c>
      <c r="T247" s="19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2" t="s">
        <v>162</v>
      </c>
      <c r="AT247" s="192" t="s">
        <v>157</v>
      </c>
      <c r="AU247" s="192" t="s">
        <v>89</v>
      </c>
      <c r="AY247" s="18" t="s">
        <v>155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87</v>
      </c>
      <c r="BK247" s="193">
        <f>ROUND(I247*H247,1)</f>
        <v>0</v>
      </c>
      <c r="BL247" s="18" t="s">
        <v>162</v>
      </c>
      <c r="BM247" s="192" t="s">
        <v>675</v>
      </c>
    </row>
    <row r="248" spans="1:47" s="2" customFormat="1" ht="19.5">
      <c r="A248" s="36"/>
      <c r="B248" s="37"/>
      <c r="C248" s="38"/>
      <c r="D248" s="194" t="s">
        <v>164</v>
      </c>
      <c r="E248" s="38"/>
      <c r="F248" s="195" t="s">
        <v>674</v>
      </c>
      <c r="G248" s="38"/>
      <c r="H248" s="38"/>
      <c r="I248" s="196"/>
      <c r="J248" s="38"/>
      <c r="K248" s="38"/>
      <c r="L248" s="41"/>
      <c r="M248" s="197"/>
      <c r="N248" s="198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164</v>
      </c>
      <c r="AU248" s="18" t="s">
        <v>89</v>
      </c>
    </row>
    <row r="249" spans="1:47" s="2" customFormat="1" ht="11.25">
      <c r="A249" s="36"/>
      <c r="B249" s="37"/>
      <c r="C249" s="38"/>
      <c r="D249" s="199" t="s">
        <v>166</v>
      </c>
      <c r="E249" s="38"/>
      <c r="F249" s="200" t="s">
        <v>676</v>
      </c>
      <c r="G249" s="38"/>
      <c r="H249" s="38"/>
      <c r="I249" s="196"/>
      <c r="J249" s="38"/>
      <c r="K249" s="38"/>
      <c r="L249" s="41"/>
      <c r="M249" s="197"/>
      <c r="N249" s="198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8" t="s">
        <v>166</v>
      </c>
      <c r="AU249" s="18" t="s">
        <v>89</v>
      </c>
    </row>
    <row r="250" spans="2:51" s="13" customFormat="1" ht="33.75">
      <c r="B250" s="201"/>
      <c r="C250" s="202"/>
      <c r="D250" s="194" t="s">
        <v>168</v>
      </c>
      <c r="E250" s="203" t="s">
        <v>35</v>
      </c>
      <c r="F250" s="204" t="s">
        <v>631</v>
      </c>
      <c r="G250" s="202"/>
      <c r="H250" s="203" t="s">
        <v>35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168</v>
      </c>
      <c r="AU250" s="210" t="s">
        <v>89</v>
      </c>
      <c r="AV250" s="13" t="s">
        <v>87</v>
      </c>
      <c r="AW250" s="13" t="s">
        <v>41</v>
      </c>
      <c r="AX250" s="13" t="s">
        <v>80</v>
      </c>
      <c r="AY250" s="210" t="s">
        <v>155</v>
      </c>
    </row>
    <row r="251" spans="2:51" s="14" customFormat="1" ht="11.25">
      <c r="B251" s="211"/>
      <c r="C251" s="212"/>
      <c r="D251" s="194" t="s">
        <v>168</v>
      </c>
      <c r="E251" s="213" t="s">
        <v>35</v>
      </c>
      <c r="F251" s="214" t="s">
        <v>179</v>
      </c>
      <c r="G251" s="212"/>
      <c r="H251" s="215">
        <v>3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168</v>
      </c>
      <c r="AU251" s="221" t="s">
        <v>89</v>
      </c>
      <c r="AV251" s="14" t="s">
        <v>89</v>
      </c>
      <c r="AW251" s="14" t="s">
        <v>41</v>
      </c>
      <c r="AX251" s="14" t="s">
        <v>87</v>
      </c>
      <c r="AY251" s="221" t="s">
        <v>155</v>
      </c>
    </row>
    <row r="252" spans="1:65" s="2" customFormat="1" ht="24.2" customHeight="1">
      <c r="A252" s="36"/>
      <c r="B252" s="37"/>
      <c r="C252" s="244" t="s">
        <v>406</v>
      </c>
      <c r="D252" s="244" t="s">
        <v>331</v>
      </c>
      <c r="E252" s="245" t="s">
        <v>677</v>
      </c>
      <c r="F252" s="246" t="s">
        <v>678</v>
      </c>
      <c r="G252" s="247" t="s">
        <v>391</v>
      </c>
      <c r="H252" s="248">
        <v>3</v>
      </c>
      <c r="I252" s="249"/>
      <c r="J252" s="250">
        <f>ROUND(I252*H252,1)</f>
        <v>0</v>
      </c>
      <c r="K252" s="246" t="s">
        <v>35</v>
      </c>
      <c r="L252" s="251"/>
      <c r="M252" s="252" t="s">
        <v>35</v>
      </c>
      <c r="N252" s="253" t="s">
        <v>51</v>
      </c>
      <c r="O252" s="66"/>
      <c r="P252" s="190">
        <f>O252*H252</f>
        <v>0</v>
      </c>
      <c r="Q252" s="190">
        <v>0.004</v>
      </c>
      <c r="R252" s="190">
        <f>Q252*H252</f>
        <v>0.012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213</v>
      </c>
      <c r="AT252" s="192" t="s">
        <v>331</v>
      </c>
      <c r="AU252" s="192" t="s">
        <v>89</v>
      </c>
      <c r="AY252" s="18" t="s">
        <v>155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87</v>
      </c>
      <c r="BK252" s="193">
        <f>ROUND(I252*H252,1)</f>
        <v>0</v>
      </c>
      <c r="BL252" s="18" t="s">
        <v>162</v>
      </c>
      <c r="BM252" s="192" t="s">
        <v>679</v>
      </c>
    </row>
    <row r="253" spans="1:47" s="2" customFormat="1" ht="11.25">
      <c r="A253" s="36"/>
      <c r="B253" s="37"/>
      <c r="C253" s="38"/>
      <c r="D253" s="194" t="s">
        <v>164</v>
      </c>
      <c r="E253" s="38"/>
      <c r="F253" s="195" t="s">
        <v>678</v>
      </c>
      <c r="G253" s="38"/>
      <c r="H253" s="38"/>
      <c r="I253" s="196"/>
      <c r="J253" s="38"/>
      <c r="K253" s="38"/>
      <c r="L253" s="41"/>
      <c r="M253" s="197"/>
      <c r="N253" s="198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8" t="s">
        <v>164</v>
      </c>
      <c r="AU253" s="18" t="s">
        <v>89</v>
      </c>
    </row>
    <row r="254" spans="1:65" s="2" customFormat="1" ht="24.2" customHeight="1">
      <c r="A254" s="36"/>
      <c r="B254" s="37"/>
      <c r="C254" s="244" t="s">
        <v>414</v>
      </c>
      <c r="D254" s="244" t="s">
        <v>331</v>
      </c>
      <c r="E254" s="245" t="s">
        <v>680</v>
      </c>
      <c r="F254" s="246" t="s">
        <v>681</v>
      </c>
      <c r="G254" s="247" t="s">
        <v>391</v>
      </c>
      <c r="H254" s="248">
        <v>3</v>
      </c>
      <c r="I254" s="249"/>
      <c r="J254" s="250">
        <f>ROUND(I254*H254,1)</f>
        <v>0</v>
      </c>
      <c r="K254" s="246" t="s">
        <v>35</v>
      </c>
      <c r="L254" s="251"/>
      <c r="M254" s="252" t="s">
        <v>35</v>
      </c>
      <c r="N254" s="253" t="s">
        <v>51</v>
      </c>
      <c r="O254" s="66"/>
      <c r="P254" s="190">
        <f>O254*H254</f>
        <v>0</v>
      </c>
      <c r="Q254" s="190">
        <v>0.068</v>
      </c>
      <c r="R254" s="190">
        <f>Q254*H254</f>
        <v>0.20400000000000001</v>
      </c>
      <c r="S254" s="190">
        <v>0</v>
      </c>
      <c r="T254" s="191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2" t="s">
        <v>213</v>
      </c>
      <c r="AT254" s="192" t="s">
        <v>331</v>
      </c>
      <c r="AU254" s="192" t="s">
        <v>89</v>
      </c>
      <c r="AY254" s="18" t="s">
        <v>155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87</v>
      </c>
      <c r="BK254" s="193">
        <f>ROUND(I254*H254,1)</f>
        <v>0</v>
      </c>
      <c r="BL254" s="18" t="s">
        <v>162</v>
      </c>
      <c r="BM254" s="192" t="s">
        <v>682</v>
      </c>
    </row>
    <row r="255" spans="1:47" s="2" customFormat="1" ht="11.25">
      <c r="A255" s="36"/>
      <c r="B255" s="37"/>
      <c r="C255" s="38"/>
      <c r="D255" s="194" t="s">
        <v>164</v>
      </c>
      <c r="E255" s="38"/>
      <c r="F255" s="195" t="s">
        <v>681</v>
      </c>
      <c r="G255" s="38"/>
      <c r="H255" s="38"/>
      <c r="I255" s="196"/>
      <c r="J255" s="38"/>
      <c r="K255" s="38"/>
      <c r="L255" s="41"/>
      <c r="M255" s="197"/>
      <c r="N255" s="198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8" t="s">
        <v>164</v>
      </c>
      <c r="AU255" s="18" t="s">
        <v>89</v>
      </c>
    </row>
    <row r="256" spans="1:65" s="2" customFormat="1" ht="16.5" customHeight="1">
      <c r="A256" s="36"/>
      <c r="B256" s="37"/>
      <c r="C256" s="181" t="s">
        <v>420</v>
      </c>
      <c r="D256" s="181" t="s">
        <v>157</v>
      </c>
      <c r="E256" s="182" t="s">
        <v>683</v>
      </c>
      <c r="F256" s="183" t="s">
        <v>684</v>
      </c>
      <c r="G256" s="184" t="s">
        <v>391</v>
      </c>
      <c r="H256" s="185">
        <v>3</v>
      </c>
      <c r="I256" s="186"/>
      <c r="J256" s="187">
        <f>ROUND(I256*H256,1)</f>
        <v>0</v>
      </c>
      <c r="K256" s="183" t="s">
        <v>35</v>
      </c>
      <c r="L256" s="41"/>
      <c r="M256" s="188" t="s">
        <v>35</v>
      </c>
      <c r="N256" s="189" t="s">
        <v>51</v>
      </c>
      <c r="O256" s="66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2" t="s">
        <v>162</v>
      </c>
      <c r="AT256" s="192" t="s">
        <v>157</v>
      </c>
      <c r="AU256" s="192" t="s">
        <v>89</v>
      </c>
      <c r="AY256" s="18" t="s">
        <v>155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87</v>
      </c>
      <c r="BK256" s="193">
        <f>ROUND(I256*H256,1)</f>
        <v>0</v>
      </c>
      <c r="BL256" s="18" t="s">
        <v>162</v>
      </c>
      <c r="BM256" s="192" t="s">
        <v>685</v>
      </c>
    </row>
    <row r="257" spans="1:47" s="2" customFormat="1" ht="11.25">
      <c r="A257" s="36"/>
      <c r="B257" s="37"/>
      <c r="C257" s="38"/>
      <c r="D257" s="194" t="s">
        <v>164</v>
      </c>
      <c r="E257" s="38"/>
      <c r="F257" s="195" t="s">
        <v>684</v>
      </c>
      <c r="G257" s="38"/>
      <c r="H257" s="38"/>
      <c r="I257" s="196"/>
      <c r="J257" s="38"/>
      <c r="K257" s="38"/>
      <c r="L257" s="41"/>
      <c r="M257" s="197"/>
      <c r="N257" s="198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8" t="s">
        <v>164</v>
      </c>
      <c r="AU257" s="18" t="s">
        <v>89</v>
      </c>
    </row>
    <row r="258" spans="2:51" s="13" customFormat="1" ht="33.75">
      <c r="B258" s="201"/>
      <c r="C258" s="202"/>
      <c r="D258" s="194" t="s">
        <v>168</v>
      </c>
      <c r="E258" s="203" t="s">
        <v>35</v>
      </c>
      <c r="F258" s="204" t="s">
        <v>500</v>
      </c>
      <c r="G258" s="202"/>
      <c r="H258" s="203" t="s">
        <v>35</v>
      </c>
      <c r="I258" s="205"/>
      <c r="J258" s="202"/>
      <c r="K258" s="202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168</v>
      </c>
      <c r="AU258" s="210" t="s">
        <v>89</v>
      </c>
      <c r="AV258" s="13" t="s">
        <v>87</v>
      </c>
      <c r="AW258" s="13" t="s">
        <v>41</v>
      </c>
      <c r="AX258" s="13" t="s">
        <v>80</v>
      </c>
      <c r="AY258" s="210" t="s">
        <v>155</v>
      </c>
    </row>
    <row r="259" spans="2:51" s="14" customFormat="1" ht="11.25">
      <c r="B259" s="211"/>
      <c r="C259" s="212"/>
      <c r="D259" s="194" t="s">
        <v>168</v>
      </c>
      <c r="E259" s="213" t="s">
        <v>35</v>
      </c>
      <c r="F259" s="214" t="s">
        <v>179</v>
      </c>
      <c r="G259" s="212"/>
      <c r="H259" s="215">
        <v>3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168</v>
      </c>
      <c r="AU259" s="221" t="s">
        <v>89</v>
      </c>
      <c r="AV259" s="14" t="s">
        <v>89</v>
      </c>
      <c r="AW259" s="14" t="s">
        <v>41</v>
      </c>
      <c r="AX259" s="14" t="s">
        <v>87</v>
      </c>
      <c r="AY259" s="221" t="s">
        <v>155</v>
      </c>
    </row>
    <row r="260" spans="1:65" s="2" customFormat="1" ht="21.75" customHeight="1">
      <c r="A260" s="36"/>
      <c r="B260" s="37"/>
      <c r="C260" s="181" t="s">
        <v>427</v>
      </c>
      <c r="D260" s="181" t="s">
        <v>157</v>
      </c>
      <c r="E260" s="182" t="s">
        <v>507</v>
      </c>
      <c r="F260" s="183" t="s">
        <v>508</v>
      </c>
      <c r="G260" s="184" t="s">
        <v>182</v>
      </c>
      <c r="H260" s="185">
        <v>9.5</v>
      </c>
      <c r="I260" s="186"/>
      <c r="J260" s="187">
        <f>ROUND(I260*H260,1)</f>
        <v>0</v>
      </c>
      <c r="K260" s="183" t="s">
        <v>161</v>
      </c>
      <c r="L260" s="41"/>
      <c r="M260" s="188" t="s">
        <v>35</v>
      </c>
      <c r="N260" s="189" t="s">
        <v>51</v>
      </c>
      <c r="O260" s="66"/>
      <c r="P260" s="190">
        <f>O260*H260</f>
        <v>0</v>
      </c>
      <c r="Q260" s="190">
        <v>9E-05</v>
      </c>
      <c r="R260" s="190">
        <f>Q260*H260</f>
        <v>0.0008550000000000001</v>
      </c>
      <c r="S260" s="190">
        <v>0</v>
      </c>
      <c r="T260" s="191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2" t="s">
        <v>162</v>
      </c>
      <c r="AT260" s="192" t="s">
        <v>157</v>
      </c>
      <c r="AU260" s="192" t="s">
        <v>89</v>
      </c>
      <c r="AY260" s="18" t="s">
        <v>155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87</v>
      </c>
      <c r="BK260" s="193">
        <f>ROUND(I260*H260,1)</f>
        <v>0</v>
      </c>
      <c r="BL260" s="18" t="s">
        <v>162</v>
      </c>
      <c r="BM260" s="192" t="s">
        <v>509</v>
      </c>
    </row>
    <row r="261" spans="1:47" s="2" customFormat="1" ht="11.25">
      <c r="A261" s="36"/>
      <c r="B261" s="37"/>
      <c r="C261" s="38"/>
      <c r="D261" s="194" t="s">
        <v>164</v>
      </c>
      <c r="E261" s="38"/>
      <c r="F261" s="195" t="s">
        <v>510</v>
      </c>
      <c r="G261" s="38"/>
      <c r="H261" s="38"/>
      <c r="I261" s="196"/>
      <c r="J261" s="38"/>
      <c r="K261" s="38"/>
      <c r="L261" s="41"/>
      <c r="M261" s="197"/>
      <c r="N261" s="198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8" t="s">
        <v>164</v>
      </c>
      <c r="AU261" s="18" t="s">
        <v>89</v>
      </c>
    </row>
    <row r="262" spans="1:47" s="2" customFormat="1" ht="11.25">
      <c r="A262" s="36"/>
      <c r="B262" s="37"/>
      <c r="C262" s="38"/>
      <c r="D262" s="199" t="s">
        <v>166</v>
      </c>
      <c r="E262" s="38"/>
      <c r="F262" s="200" t="s">
        <v>511</v>
      </c>
      <c r="G262" s="38"/>
      <c r="H262" s="38"/>
      <c r="I262" s="196"/>
      <c r="J262" s="38"/>
      <c r="K262" s="38"/>
      <c r="L262" s="41"/>
      <c r="M262" s="197"/>
      <c r="N262" s="198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8" t="s">
        <v>166</v>
      </c>
      <c r="AU262" s="18" t="s">
        <v>89</v>
      </c>
    </row>
    <row r="263" spans="2:63" s="12" customFormat="1" ht="22.9" customHeight="1">
      <c r="B263" s="165"/>
      <c r="C263" s="166"/>
      <c r="D263" s="167" t="s">
        <v>79</v>
      </c>
      <c r="E263" s="179" t="s">
        <v>512</v>
      </c>
      <c r="F263" s="179" t="s">
        <v>513</v>
      </c>
      <c r="G263" s="166"/>
      <c r="H263" s="166"/>
      <c r="I263" s="169"/>
      <c r="J263" s="180">
        <f>BK263</f>
        <v>0</v>
      </c>
      <c r="K263" s="166"/>
      <c r="L263" s="171"/>
      <c r="M263" s="172"/>
      <c r="N263" s="173"/>
      <c r="O263" s="173"/>
      <c r="P263" s="174">
        <f>SUM(P264:P269)</f>
        <v>0</v>
      </c>
      <c r="Q263" s="173"/>
      <c r="R263" s="174">
        <f>SUM(R264:R269)</f>
        <v>0</v>
      </c>
      <c r="S263" s="173"/>
      <c r="T263" s="175">
        <f>SUM(T264:T269)</f>
        <v>0</v>
      </c>
      <c r="AR263" s="176" t="s">
        <v>87</v>
      </c>
      <c r="AT263" s="177" t="s">
        <v>79</v>
      </c>
      <c r="AU263" s="177" t="s">
        <v>87</v>
      </c>
      <c r="AY263" s="176" t="s">
        <v>155</v>
      </c>
      <c r="BK263" s="178">
        <f>SUM(BK264:BK269)</f>
        <v>0</v>
      </c>
    </row>
    <row r="264" spans="1:65" s="2" customFormat="1" ht="24.2" customHeight="1">
      <c r="A264" s="36"/>
      <c r="B264" s="37"/>
      <c r="C264" s="181" t="s">
        <v>433</v>
      </c>
      <c r="D264" s="181" t="s">
        <v>157</v>
      </c>
      <c r="E264" s="182" t="s">
        <v>515</v>
      </c>
      <c r="F264" s="183" t="s">
        <v>516</v>
      </c>
      <c r="G264" s="184" t="s">
        <v>312</v>
      </c>
      <c r="H264" s="185">
        <v>2.679</v>
      </c>
      <c r="I264" s="186"/>
      <c r="J264" s="187">
        <f>ROUND(I264*H264,1)</f>
        <v>0</v>
      </c>
      <c r="K264" s="183" t="s">
        <v>161</v>
      </c>
      <c r="L264" s="41"/>
      <c r="M264" s="188" t="s">
        <v>35</v>
      </c>
      <c r="N264" s="189" t="s">
        <v>51</v>
      </c>
      <c r="O264" s="66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2" t="s">
        <v>162</v>
      </c>
      <c r="AT264" s="192" t="s">
        <v>157</v>
      </c>
      <c r="AU264" s="192" t="s">
        <v>89</v>
      </c>
      <c r="AY264" s="18" t="s">
        <v>155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87</v>
      </c>
      <c r="BK264" s="193">
        <f>ROUND(I264*H264,1)</f>
        <v>0</v>
      </c>
      <c r="BL264" s="18" t="s">
        <v>162</v>
      </c>
      <c r="BM264" s="192" t="s">
        <v>517</v>
      </c>
    </row>
    <row r="265" spans="1:47" s="2" customFormat="1" ht="29.25">
      <c r="A265" s="36"/>
      <c r="B265" s="37"/>
      <c r="C265" s="38"/>
      <c r="D265" s="194" t="s">
        <v>164</v>
      </c>
      <c r="E265" s="38"/>
      <c r="F265" s="195" t="s">
        <v>518</v>
      </c>
      <c r="G265" s="38"/>
      <c r="H265" s="38"/>
      <c r="I265" s="196"/>
      <c r="J265" s="38"/>
      <c r="K265" s="38"/>
      <c r="L265" s="41"/>
      <c r="M265" s="197"/>
      <c r="N265" s="198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8" t="s">
        <v>164</v>
      </c>
      <c r="AU265" s="18" t="s">
        <v>89</v>
      </c>
    </row>
    <row r="266" spans="1:47" s="2" customFormat="1" ht="11.25">
      <c r="A266" s="36"/>
      <c r="B266" s="37"/>
      <c r="C266" s="38"/>
      <c r="D266" s="199" t="s">
        <v>166</v>
      </c>
      <c r="E266" s="38"/>
      <c r="F266" s="200" t="s">
        <v>519</v>
      </c>
      <c r="G266" s="38"/>
      <c r="H266" s="38"/>
      <c r="I266" s="196"/>
      <c r="J266" s="38"/>
      <c r="K266" s="38"/>
      <c r="L266" s="41"/>
      <c r="M266" s="197"/>
      <c r="N266" s="198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8" t="s">
        <v>166</v>
      </c>
      <c r="AU266" s="18" t="s">
        <v>89</v>
      </c>
    </row>
    <row r="267" spans="1:65" s="2" customFormat="1" ht="37.9" customHeight="1">
      <c r="A267" s="36"/>
      <c r="B267" s="37"/>
      <c r="C267" s="181" t="s">
        <v>440</v>
      </c>
      <c r="D267" s="181" t="s">
        <v>157</v>
      </c>
      <c r="E267" s="182" t="s">
        <v>521</v>
      </c>
      <c r="F267" s="183" t="s">
        <v>522</v>
      </c>
      <c r="G267" s="184" t="s">
        <v>312</v>
      </c>
      <c r="H267" s="185">
        <v>2.679</v>
      </c>
      <c r="I267" s="186"/>
      <c r="J267" s="187">
        <f>ROUND(I267*H267,1)</f>
        <v>0</v>
      </c>
      <c r="K267" s="183" t="s">
        <v>161</v>
      </c>
      <c r="L267" s="41"/>
      <c r="M267" s="188" t="s">
        <v>35</v>
      </c>
      <c r="N267" s="189" t="s">
        <v>51</v>
      </c>
      <c r="O267" s="66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2" t="s">
        <v>162</v>
      </c>
      <c r="AT267" s="192" t="s">
        <v>157</v>
      </c>
      <c r="AU267" s="192" t="s">
        <v>89</v>
      </c>
      <c r="AY267" s="18" t="s">
        <v>155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87</v>
      </c>
      <c r="BK267" s="193">
        <f>ROUND(I267*H267,1)</f>
        <v>0</v>
      </c>
      <c r="BL267" s="18" t="s">
        <v>162</v>
      </c>
      <c r="BM267" s="192" t="s">
        <v>523</v>
      </c>
    </row>
    <row r="268" spans="1:47" s="2" customFormat="1" ht="29.25">
      <c r="A268" s="36"/>
      <c r="B268" s="37"/>
      <c r="C268" s="38"/>
      <c r="D268" s="194" t="s">
        <v>164</v>
      </c>
      <c r="E268" s="38"/>
      <c r="F268" s="195" t="s">
        <v>524</v>
      </c>
      <c r="G268" s="38"/>
      <c r="H268" s="38"/>
      <c r="I268" s="196"/>
      <c r="J268" s="38"/>
      <c r="K268" s="38"/>
      <c r="L268" s="41"/>
      <c r="M268" s="197"/>
      <c r="N268" s="198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8" t="s">
        <v>164</v>
      </c>
      <c r="AU268" s="18" t="s">
        <v>89</v>
      </c>
    </row>
    <row r="269" spans="1:47" s="2" customFormat="1" ht="11.25">
      <c r="A269" s="36"/>
      <c r="B269" s="37"/>
      <c r="C269" s="38"/>
      <c r="D269" s="199" t="s">
        <v>166</v>
      </c>
      <c r="E269" s="38"/>
      <c r="F269" s="200" t="s">
        <v>525</v>
      </c>
      <c r="G269" s="38"/>
      <c r="H269" s="38"/>
      <c r="I269" s="196"/>
      <c r="J269" s="38"/>
      <c r="K269" s="38"/>
      <c r="L269" s="41"/>
      <c r="M269" s="254"/>
      <c r="N269" s="255"/>
      <c r="O269" s="256"/>
      <c r="P269" s="256"/>
      <c r="Q269" s="256"/>
      <c r="R269" s="256"/>
      <c r="S269" s="256"/>
      <c r="T269" s="25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8" t="s">
        <v>166</v>
      </c>
      <c r="AU269" s="18" t="s">
        <v>89</v>
      </c>
    </row>
    <row r="270" spans="1:31" s="2" customFormat="1" ht="6.95" customHeight="1">
      <c r="A270" s="36"/>
      <c r="B270" s="49"/>
      <c r="C270" s="50"/>
      <c r="D270" s="50"/>
      <c r="E270" s="50"/>
      <c r="F270" s="50"/>
      <c r="G270" s="50"/>
      <c r="H270" s="50"/>
      <c r="I270" s="50"/>
      <c r="J270" s="50"/>
      <c r="K270" s="50"/>
      <c r="L270" s="41"/>
      <c r="M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</row>
  </sheetData>
  <sheetProtection algorithmName="SHA-512" hashValue="w5AnsighJ952CuDLSrRJmPSy7PcYrfaTCqwufunL1OzZotGATZ6+QuAThM1ywGOXOVb2lwkD4iywi6HkyFhx4A==" saltValue="d2KrH/jmxnsno6RyYcu94hZKeRCNBdHVtugUELb6f1MUerIxNXeGmx85/gGDSa14cfnFbjuStTZlX6oLnSgemA==" spinCount="100000" sheet="1" objects="1" scenarios="1" formatColumns="0" formatRows="0" autoFilter="0"/>
  <autoFilter ref="C89:K269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5" r:id="rId1" display="https://podminky.urs.cz/item/CS_URS_2021_02/119001402"/>
    <hyperlink ref="F100" r:id="rId2" display="https://podminky.urs.cz/item/CS_URS_2021_02/119003223"/>
    <hyperlink ref="F105" r:id="rId3" display="https://podminky.urs.cz/item/CS_URS_2021_02/119003224"/>
    <hyperlink ref="F110" r:id="rId4" display="https://podminky.urs.cz/item/CS_URS_2021_02/119004111"/>
    <hyperlink ref="F115" r:id="rId5" display="https://podminky.urs.cz/item/CS_URS_2021_02/119004112"/>
    <hyperlink ref="F120" r:id="rId6" display="https://podminky.urs.cz/item/CS_URS_2021_02/132254201"/>
    <hyperlink ref="F128" r:id="rId7" display="https://podminky.urs.cz/item/CS_URS_2021_02/132354201"/>
    <hyperlink ref="F135" r:id="rId8" display="https://podminky.urs.cz/item/CS_URS_2021_02/139001101"/>
    <hyperlink ref="F140" r:id="rId9" display="https://podminky.urs.cz/item/CS_URS_2021_02/151101101"/>
    <hyperlink ref="F145" r:id="rId10" display="https://podminky.urs.cz/item/CS_URS_2021_02/151101111"/>
    <hyperlink ref="F166" r:id="rId11" display="https://podminky.urs.cz/item/CS_URS_2021_02/167151101"/>
    <hyperlink ref="F171" r:id="rId12" display="https://podminky.urs.cz/item/CS_URS_2021_02/171201231"/>
    <hyperlink ref="F177" r:id="rId13" display="https://podminky.urs.cz/item/CS_URS_2021_02/171251201"/>
    <hyperlink ref="F182" r:id="rId14" display="https://podminky.urs.cz/item/CS_URS_2021_02/174151101"/>
    <hyperlink ref="F187" r:id="rId15" display="https://podminky.urs.cz/item/CS_URS_2021_02/58344197"/>
    <hyperlink ref="F191" r:id="rId16" display="https://podminky.urs.cz/item/CS_URS_2021_02/175151101"/>
    <hyperlink ref="F196" r:id="rId17" display="https://podminky.urs.cz/item/CS_URS_2021_02/58337344"/>
    <hyperlink ref="F200" r:id="rId18" display="https://podminky.urs.cz/item/CS_URS_2021_02/181951112"/>
    <hyperlink ref="F206" r:id="rId19" display="https://podminky.urs.cz/item/CS_URS_2021_02/451573111"/>
    <hyperlink ref="F213" r:id="rId20" display="https://podminky.urs.cz/item/CS_URS_2021_02/871350420"/>
    <hyperlink ref="F216" r:id="rId21" display="https://podminky.urs.cz/item/CS_URS_2021_02/28614095"/>
    <hyperlink ref="F222" r:id="rId22" display="https://podminky.urs.cz/item/CS_URS_2021_02/877310410"/>
    <hyperlink ref="F225" r:id="rId23" display="https://podminky.urs.cz/item/CS_URS_2021_02/28614758"/>
    <hyperlink ref="F231" r:id="rId24" display="https://podminky.urs.cz/item/CS_URS_2021_02/892312121"/>
    <hyperlink ref="F236" r:id="rId25" display="https://podminky.urs.cz/item/CS_URS_2021_02/895941111"/>
    <hyperlink ref="F249" r:id="rId26" display="https://podminky.urs.cz/item/CS_URS_2021_02/899204112"/>
    <hyperlink ref="F262" r:id="rId27" display="https://podminky.urs.cz/item/CS_URS_2021_02/899722113"/>
    <hyperlink ref="F266" r:id="rId28" display="https://podminky.urs.cz/item/CS_URS_2021_02/998276101"/>
    <hyperlink ref="F269" r:id="rId29" display="https://podminky.urs.cz/item/CS_URS_2021_02/99827612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103</v>
      </c>
    </row>
    <row r="3" spans="2:4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</row>
    <row r="4" spans="2:4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2:12" s="1" customFormat="1" ht="12" customHeight="1" hidden="1">
      <c r="B8" s="21"/>
      <c r="D8" s="115" t="s">
        <v>126</v>
      </c>
      <c r="L8" s="21"/>
    </row>
    <row r="9" spans="1:31" s="2" customFormat="1" ht="16.5" customHeight="1" hidden="1">
      <c r="A9" s="36"/>
      <c r="B9" s="41"/>
      <c r="C9" s="36"/>
      <c r="D9" s="36"/>
      <c r="E9" s="319" t="s">
        <v>127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 hidden="1">
      <c r="A10" s="36"/>
      <c r="B10" s="41"/>
      <c r="C10" s="36"/>
      <c r="D10" s="115" t="s">
        <v>128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 hidden="1">
      <c r="A11" s="36"/>
      <c r="B11" s="41"/>
      <c r="C11" s="36"/>
      <c r="D11" s="36"/>
      <c r="E11" s="322" t="s">
        <v>686</v>
      </c>
      <c r="F11" s="321"/>
      <c r="G11" s="321"/>
      <c r="H11" s="321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 hidden="1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 hidden="1">
      <c r="A13" s="36"/>
      <c r="B13" s="41"/>
      <c r="C13" s="36"/>
      <c r="D13" s="115" t="s">
        <v>18</v>
      </c>
      <c r="E13" s="36"/>
      <c r="F13" s="105" t="s">
        <v>19</v>
      </c>
      <c r="G13" s="36"/>
      <c r="H13" s="36"/>
      <c r="I13" s="115" t="s">
        <v>20</v>
      </c>
      <c r="J13" s="105" t="s">
        <v>35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22</v>
      </c>
      <c r="E14" s="36"/>
      <c r="F14" s="105" t="s">
        <v>23</v>
      </c>
      <c r="G14" s="36"/>
      <c r="H14" s="36"/>
      <c r="I14" s="115" t="s">
        <v>24</v>
      </c>
      <c r="J14" s="117" t="str">
        <f>'Rekapitulace stavby'!AN8</f>
        <v>15. 11. 2021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 hidden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 hidden="1">
      <c r="A16" s="36"/>
      <c r="B16" s="41"/>
      <c r="C16" s="36"/>
      <c r="D16" s="115" t="s">
        <v>30</v>
      </c>
      <c r="E16" s="36"/>
      <c r="F16" s="36"/>
      <c r="G16" s="36"/>
      <c r="H16" s="36"/>
      <c r="I16" s="115" t="s">
        <v>31</v>
      </c>
      <c r="J16" s="105" t="s">
        <v>32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 hidden="1">
      <c r="A17" s="36"/>
      <c r="B17" s="41"/>
      <c r="C17" s="36"/>
      <c r="D17" s="36"/>
      <c r="E17" s="105" t="s">
        <v>33</v>
      </c>
      <c r="F17" s="36"/>
      <c r="G17" s="36"/>
      <c r="H17" s="36"/>
      <c r="I17" s="115" t="s">
        <v>34</v>
      </c>
      <c r="J17" s="105" t="s">
        <v>35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 hidden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 hidden="1">
      <c r="A19" s="36"/>
      <c r="B19" s="41"/>
      <c r="C19" s="36"/>
      <c r="D19" s="115" t="s">
        <v>36</v>
      </c>
      <c r="E19" s="36"/>
      <c r="F19" s="36"/>
      <c r="G19" s="36"/>
      <c r="H19" s="36"/>
      <c r="I19" s="115" t="s">
        <v>31</v>
      </c>
      <c r="J19" s="31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 hidden="1">
      <c r="A20" s="36"/>
      <c r="B20" s="41"/>
      <c r="C20" s="36"/>
      <c r="D20" s="36"/>
      <c r="E20" s="323" t="str">
        <f>'Rekapitulace stavby'!E14</f>
        <v>Vyplň údaj</v>
      </c>
      <c r="F20" s="324"/>
      <c r="G20" s="324"/>
      <c r="H20" s="324"/>
      <c r="I20" s="115" t="s">
        <v>34</v>
      </c>
      <c r="J20" s="31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 hidden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 hidden="1">
      <c r="A22" s="36"/>
      <c r="B22" s="41"/>
      <c r="C22" s="36"/>
      <c r="D22" s="115" t="s">
        <v>38</v>
      </c>
      <c r="E22" s="36"/>
      <c r="F22" s="36"/>
      <c r="G22" s="36"/>
      <c r="H22" s="36"/>
      <c r="I22" s="115" t="s">
        <v>31</v>
      </c>
      <c r="J22" s="105" t="s">
        <v>39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 hidden="1">
      <c r="A23" s="36"/>
      <c r="B23" s="41"/>
      <c r="C23" s="36"/>
      <c r="D23" s="36"/>
      <c r="E23" s="105" t="s">
        <v>40</v>
      </c>
      <c r="F23" s="36"/>
      <c r="G23" s="36"/>
      <c r="H23" s="36"/>
      <c r="I23" s="115" t="s">
        <v>34</v>
      </c>
      <c r="J23" s="105" t="s">
        <v>35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 hidden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 hidden="1">
      <c r="A25" s="36"/>
      <c r="B25" s="41"/>
      <c r="C25" s="36"/>
      <c r="D25" s="115" t="s">
        <v>42</v>
      </c>
      <c r="E25" s="36"/>
      <c r="F25" s="36"/>
      <c r="G25" s="36"/>
      <c r="H25" s="36"/>
      <c r="I25" s="115" t="s">
        <v>31</v>
      </c>
      <c r="J25" s="105" t="str">
        <f>IF('Rekapitulace stavby'!AN19="","",'Rekapitulace stavby'!AN19)</f>
        <v/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 hidden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5" t="s">
        <v>34</v>
      </c>
      <c r="J26" s="105" t="str">
        <f>IF('Rekapitulace stavby'!AN20="","",'Rekapitulace stavby'!AN20)</f>
        <v/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 hidden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 hidden="1">
      <c r="A28" s="36"/>
      <c r="B28" s="41"/>
      <c r="C28" s="36"/>
      <c r="D28" s="115" t="s">
        <v>44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71.25" customHeight="1" hidden="1">
      <c r="A29" s="118"/>
      <c r="B29" s="119"/>
      <c r="C29" s="118"/>
      <c r="D29" s="118"/>
      <c r="E29" s="325" t="s">
        <v>45</v>
      </c>
      <c r="F29" s="325"/>
      <c r="G29" s="325"/>
      <c r="H29" s="325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 hidden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 hidden="1">
      <c r="A32" s="36"/>
      <c r="B32" s="41"/>
      <c r="C32" s="36"/>
      <c r="D32" s="122" t="s">
        <v>46</v>
      </c>
      <c r="E32" s="36"/>
      <c r="F32" s="36"/>
      <c r="G32" s="36"/>
      <c r="H32" s="36"/>
      <c r="I32" s="36"/>
      <c r="J32" s="123">
        <f>ROUND(J89,1)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 hidden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36"/>
      <c r="F34" s="124" t="s">
        <v>48</v>
      </c>
      <c r="G34" s="36"/>
      <c r="H34" s="36"/>
      <c r="I34" s="124" t="s">
        <v>47</v>
      </c>
      <c r="J34" s="124" t="s">
        <v>49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50</v>
      </c>
      <c r="E35" s="115" t="s">
        <v>51</v>
      </c>
      <c r="F35" s="126">
        <f>ROUND((SUM(BE89:BE132)),1)</f>
        <v>0</v>
      </c>
      <c r="G35" s="36"/>
      <c r="H35" s="36"/>
      <c r="I35" s="127">
        <v>0.21</v>
      </c>
      <c r="J35" s="126">
        <f>ROUND(((SUM(BE89:BE132))*I35),1)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52</v>
      </c>
      <c r="F36" s="126">
        <f>ROUND((SUM(BF89:BF132)),1)</f>
        <v>0</v>
      </c>
      <c r="G36" s="36"/>
      <c r="H36" s="36"/>
      <c r="I36" s="127">
        <v>0.15</v>
      </c>
      <c r="J36" s="126">
        <f>ROUND(((SUM(BF89:BF132))*I36),1)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53</v>
      </c>
      <c r="F37" s="126">
        <f>ROUND((SUM(BG89:BG132)),1)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5" t="s">
        <v>54</v>
      </c>
      <c r="F38" s="126">
        <f>ROUND((SUM(BH89:BH132)),1)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55</v>
      </c>
      <c r="F39" s="126">
        <f>ROUND((SUM(BI89:BI132)),1)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 hidden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 hidden="1">
      <c r="A41" s="36"/>
      <c r="B41" s="41"/>
      <c r="C41" s="128"/>
      <c r="D41" s="129" t="s">
        <v>56</v>
      </c>
      <c r="E41" s="130"/>
      <c r="F41" s="130"/>
      <c r="G41" s="131" t="s">
        <v>57</v>
      </c>
      <c r="H41" s="132" t="s">
        <v>58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 hidden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ht="11.25" hidden="1"/>
    <row r="44" ht="11.25" hidden="1"/>
    <row r="45" ht="11.25" hidden="1"/>
    <row r="46" spans="1:31" s="2" customFormat="1" ht="6.95" customHeight="1" hidden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 hidden="1">
      <c r="A47" s="36"/>
      <c r="B47" s="37"/>
      <c r="C47" s="24" t="s">
        <v>130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 hidden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326" t="str">
        <f>E7</f>
        <v>Rekonstrukce kanalizační stoky CHVc, ul. Zličská, Kolín</v>
      </c>
      <c r="F50" s="327"/>
      <c r="G50" s="327"/>
      <c r="H50" s="327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 hidden="1">
      <c r="B51" s="22"/>
      <c r="C51" s="30" t="s">
        <v>126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 hidden="1">
      <c r="A52" s="36"/>
      <c r="B52" s="37"/>
      <c r="C52" s="38"/>
      <c r="D52" s="38"/>
      <c r="E52" s="326" t="s">
        <v>127</v>
      </c>
      <c r="F52" s="328"/>
      <c r="G52" s="328"/>
      <c r="H52" s="328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 hidden="1">
      <c r="A53" s="36"/>
      <c r="B53" s="37"/>
      <c r="C53" s="30" t="s">
        <v>128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 hidden="1">
      <c r="A54" s="36"/>
      <c r="B54" s="37"/>
      <c r="C54" s="38"/>
      <c r="D54" s="38"/>
      <c r="E54" s="275" t="str">
        <f>E11</f>
        <v>SO 01.4 - Rušení stávající kanalizace</v>
      </c>
      <c r="F54" s="328"/>
      <c r="G54" s="328"/>
      <c r="H54" s="328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 hidden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 hidden="1">
      <c r="A56" s="36"/>
      <c r="B56" s="37"/>
      <c r="C56" s="30" t="s">
        <v>22</v>
      </c>
      <c r="D56" s="38"/>
      <c r="E56" s="38"/>
      <c r="F56" s="28" t="str">
        <f>F14</f>
        <v>Kolín</v>
      </c>
      <c r="G56" s="38"/>
      <c r="H56" s="38"/>
      <c r="I56" s="30" t="s">
        <v>24</v>
      </c>
      <c r="J56" s="61" t="str">
        <f>IF(J14="","",J14)</f>
        <v>15. 11. 2021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 hidden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 hidden="1">
      <c r="A58" s="36"/>
      <c r="B58" s="37"/>
      <c r="C58" s="30" t="s">
        <v>30</v>
      </c>
      <c r="D58" s="38"/>
      <c r="E58" s="38"/>
      <c r="F58" s="28" t="str">
        <f>E17</f>
        <v>Město Kolín</v>
      </c>
      <c r="G58" s="38"/>
      <c r="H58" s="38"/>
      <c r="I58" s="30" t="s">
        <v>38</v>
      </c>
      <c r="J58" s="34" t="str">
        <f>E23</f>
        <v>LK PROJEKT s.r.o.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 hidden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30" t="s">
        <v>42</v>
      </c>
      <c r="J59" s="34" t="str">
        <f>E26</f>
        <v xml:space="preserve"> 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 hidden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 hidden="1">
      <c r="A61" s="36"/>
      <c r="B61" s="37"/>
      <c r="C61" s="139" t="s">
        <v>131</v>
      </c>
      <c r="D61" s="140"/>
      <c r="E61" s="140"/>
      <c r="F61" s="140"/>
      <c r="G61" s="140"/>
      <c r="H61" s="140"/>
      <c r="I61" s="140"/>
      <c r="J61" s="141" t="s">
        <v>132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 hidden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 hidden="1">
      <c r="A63" s="36"/>
      <c r="B63" s="37"/>
      <c r="C63" s="142" t="s">
        <v>78</v>
      </c>
      <c r="D63" s="38"/>
      <c r="E63" s="38"/>
      <c r="F63" s="38"/>
      <c r="G63" s="38"/>
      <c r="H63" s="38"/>
      <c r="I63" s="38"/>
      <c r="J63" s="79">
        <f>J89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133</v>
      </c>
    </row>
    <row r="64" spans="2:12" s="9" customFormat="1" ht="24.95" customHeight="1" hidden="1">
      <c r="B64" s="143"/>
      <c r="C64" s="144"/>
      <c r="D64" s="145" t="s">
        <v>134</v>
      </c>
      <c r="E64" s="146"/>
      <c r="F64" s="146"/>
      <c r="G64" s="146"/>
      <c r="H64" s="146"/>
      <c r="I64" s="146"/>
      <c r="J64" s="147">
        <f>J90</f>
        <v>0</v>
      </c>
      <c r="K64" s="144"/>
      <c r="L64" s="148"/>
    </row>
    <row r="65" spans="2:12" s="10" customFormat="1" ht="19.9" customHeight="1" hidden="1">
      <c r="B65" s="149"/>
      <c r="C65" s="99"/>
      <c r="D65" s="150" t="s">
        <v>136</v>
      </c>
      <c r="E65" s="151"/>
      <c r="F65" s="151"/>
      <c r="G65" s="151"/>
      <c r="H65" s="151"/>
      <c r="I65" s="151"/>
      <c r="J65" s="152">
        <f>J91</f>
        <v>0</v>
      </c>
      <c r="K65" s="99"/>
      <c r="L65" s="153"/>
    </row>
    <row r="66" spans="2:12" s="10" customFormat="1" ht="19.9" customHeight="1" hidden="1">
      <c r="B66" s="149"/>
      <c r="C66" s="99"/>
      <c r="D66" s="150" t="s">
        <v>138</v>
      </c>
      <c r="E66" s="151"/>
      <c r="F66" s="151"/>
      <c r="G66" s="151"/>
      <c r="H66" s="151"/>
      <c r="I66" s="151"/>
      <c r="J66" s="152">
        <f>J98</f>
        <v>0</v>
      </c>
      <c r="K66" s="99"/>
      <c r="L66" s="153"/>
    </row>
    <row r="67" spans="2:12" s="10" customFormat="1" ht="19.9" customHeight="1" hidden="1">
      <c r="B67" s="149"/>
      <c r="C67" s="99"/>
      <c r="D67" s="150" t="s">
        <v>687</v>
      </c>
      <c r="E67" s="151"/>
      <c r="F67" s="151"/>
      <c r="G67" s="151"/>
      <c r="H67" s="151"/>
      <c r="I67" s="151"/>
      <c r="J67" s="152">
        <f>J126</f>
        <v>0</v>
      </c>
      <c r="K67" s="99"/>
      <c r="L67" s="153"/>
    </row>
    <row r="68" spans="1:31" s="2" customFormat="1" ht="21.75" customHeight="1" hidden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 hidden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ht="11.25" hidden="1"/>
    <row r="71" ht="11.25" hidden="1"/>
    <row r="72" ht="11.25" hidden="1"/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4" t="s">
        <v>140</v>
      </c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26" t="str">
        <f>E7</f>
        <v>Rekonstrukce kanalizační stoky CHVc, ul. Zličská, Kolín</v>
      </c>
      <c r="F77" s="327"/>
      <c r="G77" s="327"/>
      <c r="H77" s="327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2"/>
      <c r="C78" s="30" t="s">
        <v>126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6"/>
      <c r="B79" s="37"/>
      <c r="C79" s="38"/>
      <c r="D79" s="38"/>
      <c r="E79" s="326" t="s">
        <v>127</v>
      </c>
      <c r="F79" s="328"/>
      <c r="G79" s="328"/>
      <c r="H79" s="32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128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275" t="str">
        <f>E11</f>
        <v>SO 01.4 - Rušení stávající kanalizace</v>
      </c>
      <c r="F81" s="328"/>
      <c r="G81" s="328"/>
      <c r="H81" s="32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8" t="str">
        <f>F14</f>
        <v>Kolín</v>
      </c>
      <c r="G83" s="38"/>
      <c r="H83" s="38"/>
      <c r="I83" s="30" t="s">
        <v>24</v>
      </c>
      <c r="J83" s="61" t="str">
        <f>IF(J14="","",J14)</f>
        <v>15. 11. 2021</v>
      </c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30</v>
      </c>
      <c r="D85" s="38"/>
      <c r="E85" s="38"/>
      <c r="F85" s="28" t="str">
        <f>E17</f>
        <v>Město Kolín</v>
      </c>
      <c r="G85" s="38"/>
      <c r="H85" s="38"/>
      <c r="I85" s="30" t="s">
        <v>38</v>
      </c>
      <c r="J85" s="34" t="str">
        <f>E23</f>
        <v>LK PROJEKT s.r.o.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0" t="s">
        <v>36</v>
      </c>
      <c r="D86" s="38"/>
      <c r="E86" s="38"/>
      <c r="F86" s="28" t="str">
        <f>IF(E20="","",E20)</f>
        <v>Vyplň údaj</v>
      </c>
      <c r="G86" s="38"/>
      <c r="H86" s="38"/>
      <c r="I86" s="30" t="s">
        <v>42</v>
      </c>
      <c r="J86" s="34" t="str">
        <f>E26</f>
        <v xml:space="preserve"> </v>
      </c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54"/>
      <c r="B88" s="155"/>
      <c r="C88" s="156" t="s">
        <v>141</v>
      </c>
      <c r="D88" s="157" t="s">
        <v>65</v>
      </c>
      <c r="E88" s="157" t="s">
        <v>61</v>
      </c>
      <c r="F88" s="157" t="s">
        <v>62</v>
      </c>
      <c r="G88" s="157" t="s">
        <v>142</v>
      </c>
      <c r="H88" s="157" t="s">
        <v>143</v>
      </c>
      <c r="I88" s="157" t="s">
        <v>144</v>
      </c>
      <c r="J88" s="157" t="s">
        <v>132</v>
      </c>
      <c r="K88" s="158" t="s">
        <v>145</v>
      </c>
      <c r="L88" s="159"/>
      <c r="M88" s="70" t="s">
        <v>35</v>
      </c>
      <c r="N88" s="71" t="s">
        <v>50</v>
      </c>
      <c r="O88" s="71" t="s">
        <v>146</v>
      </c>
      <c r="P88" s="71" t="s">
        <v>147</v>
      </c>
      <c r="Q88" s="71" t="s">
        <v>148</v>
      </c>
      <c r="R88" s="71" t="s">
        <v>149</v>
      </c>
      <c r="S88" s="71" t="s">
        <v>150</v>
      </c>
      <c r="T88" s="72" t="s">
        <v>151</v>
      </c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</row>
    <row r="89" spans="1:63" s="2" customFormat="1" ht="22.9" customHeight="1">
      <c r="A89" s="36"/>
      <c r="B89" s="37"/>
      <c r="C89" s="77" t="s">
        <v>152</v>
      </c>
      <c r="D89" s="38"/>
      <c r="E89" s="38"/>
      <c r="F89" s="38"/>
      <c r="G89" s="38"/>
      <c r="H89" s="38"/>
      <c r="I89" s="38"/>
      <c r="J89" s="160">
        <f>BK89</f>
        <v>0</v>
      </c>
      <c r="K89" s="38"/>
      <c r="L89" s="41"/>
      <c r="M89" s="73"/>
      <c r="N89" s="161"/>
      <c r="O89" s="74"/>
      <c r="P89" s="162">
        <f>P90</f>
        <v>0</v>
      </c>
      <c r="Q89" s="74"/>
      <c r="R89" s="162">
        <f>R90</f>
        <v>0</v>
      </c>
      <c r="S89" s="74"/>
      <c r="T89" s="163">
        <f>T90</f>
        <v>48.21459999999999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79</v>
      </c>
      <c r="AU89" s="18" t="s">
        <v>133</v>
      </c>
      <c r="BK89" s="164">
        <f>BK90</f>
        <v>0</v>
      </c>
    </row>
    <row r="90" spans="2:63" s="12" customFormat="1" ht="25.9" customHeight="1">
      <c r="B90" s="165"/>
      <c r="C90" s="166"/>
      <c r="D90" s="167" t="s">
        <v>79</v>
      </c>
      <c r="E90" s="168" t="s">
        <v>153</v>
      </c>
      <c r="F90" s="168" t="s">
        <v>154</v>
      </c>
      <c r="G90" s="166"/>
      <c r="H90" s="166"/>
      <c r="I90" s="169"/>
      <c r="J90" s="170">
        <f>BK90</f>
        <v>0</v>
      </c>
      <c r="K90" s="166"/>
      <c r="L90" s="171"/>
      <c r="M90" s="172"/>
      <c r="N90" s="173"/>
      <c r="O90" s="173"/>
      <c r="P90" s="174">
        <f>P91+P98+P126</f>
        <v>0</v>
      </c>
      <c r="Q90" s="173"/>
      <c r="R90" s="174">
        <f>R91+R98+R126</f>
        <v>0</v>
      </c>
      <c r="S90" s="173"/>
      <c r="T90" s="175">
        <f>T91+T98+T126</f>
        <v>48.21459999999999</v>
      </c>
      <c r="AR90" s="176" t="s">
        <v>87</v>
      </c>
      <c r="AT90" s="177" t="s">
        <v>79</v>
      </c>
      <c r="AU90" s="177" t="s">
        <v>80</v>
      </c>
      <c r="AY90" s="176" t="s">
        <v>155</v>
      </c>
      <c r="BK90" s="178">
        <f>BK91+BK98+BK126</f>
        <v>0</v>
      </c>
    </row>
    <row r="91" spans="2:63" s="12" customFormat="1" ht="22.9" customHeight="1">
      <c r="B91" s="165"/>
      <c r="C91" s="166"/>
      <c r="D91" s="167" t="s">
        <v>79</v>
      </c>
      <c r="E91" s="179" t="s">
        <v>179</v>
      </c>
      <c r="F91" s="179" t="s">
        <v>357</v>
      </c>
      <c r="G91" s="166"/>
      <c r="H91" s="166"/>
      <c r="I91" s="169"/>
      <c r="J91" s="180">
        <f>BK91</f>
        <v>0</v>
      </c>
      <c r="K91" s="166"/>
      <c r="L91" s="171"/>
      <c r="M91" s="172"/>
      <c r="N91" s="173"/>
      <c r="O91" s="173"/>
      <c r="P91" s="174">
        <f>SUM(P92:P97)</f>
        <v>0</v>
      </c>
      <c r="Q91" s="173"/>
      <c r="R91" s="174">
        <f>SUM(R92:R97)</f>
        <v>0</v>
      </c>
      <c r="S91" s="173"/>
      <c r="T91" s="175">
        <f>SUM(T92:T97)</f>
        <v>0</v>
      </c>
      <c r="AR91" s="176" t="s">
        <v>87</v>
      </c>
      <c r="AT91" s="177" t="s">
        <v>79</v>
      </c>
      <c r="AU91" s="177" t="s">
        <v>87</v>
      </c>
      <c r="AY91" s="176" t="s">
        <v>155</v>
      </c>
      <c r="BK91" s="178">
        <f>SUM(BK92:BK97)</f>
        <v>0</v>
      </c>
    </row>
    <row r="92" spans="1:65" s="2" customFormat="1" ht="16.5" customHeight="1">
      <c r="A92" s="36"/>
      <c r="B92" s="37"/>
      <c r="C92" s="181" t="s">
        <v>87</v>
      </c>
      <c r="D92" s="181" t="s">
        <v>157</v>
      </c>
      <c r="E92" s="182" t="s">
        <v>688</v>
      </c>
      <c r="F92" s="183" t="s">
        <v>360</v>
      </c>
      <c r="G92" s="184" t="s">
        <v>182</v>
      </c>
      <c r="H92" s="185">
        <v>158</v>
      </c>
      <c r="I92" s="186"/>
      <c r="J92" s="187">
        <f>ROUND(I92*H92,1)</f>
        <v>0</v>
      </c>
      <c r="K92" s="183" t="s">
        <v>35</v>
      </c>
      <c r="L92" s="41"/>
      <c r="M92" s="188" t="s">
        <v>35</v>
      </c>
      <c r="N92" s="189" t="s">
        <v>51</v>
      </c>
      <c r="O92" s="66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2" t="s">
        <v>162</v>
      </c>
      <c r="AT92" s="192" t="s">
        <v>157</v>
      </c>
      <c r="AU92" s="192" t="s">
        <v>89</v>
      </c>
      <c r="AY92" s="18" t="s">
        <v>155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8" t="s">
        <v>87</v>
      </c>
      <c r="BK92" s="193">
        <f>ROUND(I92*H92,1)</f>
        <v>0</v>
      </c>
      <c r="BL92" s="18" t="s">
        <v>162</v>
      </c>
      <c r="BM92" s="192" t="s">
        <v>689</v>
      </c>
    </row>
    <row r="93" spans="1:47" s="2" customFormat="1" ht="11.25">
      <c r="A93" s="36"/>
      <c r="B93" s="37"/>
      <c r="C93" s="38"/>
      <c r="D93" s="194" t="s">
        <v>164</v>
      </c>
      <c r="E93" s="38"/>
      <c r="F93" s="195" t="s">
        <v>360</v>
      </c>
      <c r="G93" s="38"/>
      <c r="H93" s="38"/>
      <c r="I93" s="196"/>
      <c r="J93" s="38"/>
      <c r="K93" s="38"/>
      <c r="L93" s="41"/>
      <c r="M93" s="197"/>
      <c r="N93" s="198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164</v>
      </c>
      <c r="AU93" s="18" t="s">
        <v>89</v>
      </c>
    </row>
    <row r="94" spans="2:51" s="13" customFormat="1" ht="33.75">
      <c r="B94" s="201"/>
      <c r="C94" s="202"/>
      <c r="D94" s="194" t="s">
        <v>168</v>
      </c>
      <c r="E94" s="203" t="s">
        <v>35</v>
      </c>
      <c r="F94" s="204" t="s">
        <v>169</v>
      </c>
      <c r="G94" s="202"/>
      <c r="H94" s="203" t="s">
        <v>35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168</v>
      </c>
      <c r="AU94" s="210" t="s">
        <v>89</v>
      </c>
      <c r="AV94" s="13" t="s">
        <v>87</v>
      </c>
      <c r="AW94" s="13" t="s">
        <v>41</v>
      </c>
      <c r="AX94" s="13" t="s">
        <v>80</v>
      </c>
      <c r="AY94" s="210" t="s">
        <v>155</v>
      </c>
    </row>
    <row r="95" spans="2:51" s="14" customFormat="1" ht="11.25">
      <c r="B95" s="211"/>
      <c r="C95" s="212"/>
      <c r="D95" s="194" t="s">
        <v>168</v>
      </c>
      <c r="E95" s="213" t="s">
        <v>35</v>
      </c>
      <c r="F95" s="214" t="s">
        <v>690</v>
      </c>
      <c r="G95" s="212"/>
      <c r="H95" s="215">
        <v>85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168</v>
      </c>
      <c r="AU95" s="221" t="s">
        <v>89</v>
      </c>
      <c r="AV95" s="14" t="s">
        <v>89</v>
      </c>
      <c r="AW95" s="14" t="s">
        <v>41</v>
      </c>
      <c r="AX95" s="14" t="s">
        <v>80</v>
      </c>
      <c r="AY95" s="221" t="s">
        <v>155</v>
      </c>
    </row>
    <row r="96" spans="2:51" s="14" customFormat="1" ht="11.25">
      <c r="B96" s="211"/>
      <c r="C96" s="212"/>
      <c r="D96" s="194" t="s">
        <v>168</v>
      </c>
      <c r="E96" s="213" t="s">
        <v>35</v>
      </c>
      <c r="F96" s="214" t="s">
        <v>691</v>
      </c>
      <c r="G96" s="212"/>
      <c r="H96" s="215">
        <v>73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168</v>
      </c>
      <c r="AU96" s="221" t="s">
        <v>89</v>
      </c>
      <c r="AV96" s="14" t="s">
        <v>89</v>
      </c>
      <c r="AW96" s="14" t="s">
        <v>41</v>
      </c>
      <c r="AX96" s="14" t="s">
        <v>80</v>
      </c>
      <c r="AY96" s="221" t="s">
        <v>155</v>
      </c>
    </row>
    <row r="97" spans="2:51" s="16" customFormat="1" ht="11.25">
      <c r="B97" s="233"/>
      <c r="C97" s="234"/>
      <c r="D97" s="194" t="s">
        <v>168</v>
      </c>
      <c r="E97" s="235" t="s">
        <v>35</v>
      </c>
      <c r="F97" s="236" t="s">
        <v>246</v>
      </c>
      <c r="G97" s="234"/>
      <c r="H97" s="237">
        <v>158</v>
      </c>
      <c r="I97" s="238"/>
      <c r="J97" s="234"/>
      <c r="K97" s="234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168</v>
      </c>
      <c r="AU97" s="243" t="s">
        <v>89</v>
      </c>
      <c r="AV97" s="16" t="s">
        <v>162</v>
      </c>
      <c r="AW97" s="16" t="s">
        <v>41</v>
      </c>
      <c r="AX97" s="16" t="s">
        <v>87</v>
      </c>
      <c r="AY97" s="243" t="s">
        <v>155</v>
      </c>
    </row>
    <row r="98" spans="2:63" s="12" customFormat="1" ht="22.9" customHeight="1">
      <c r="B98" s="165"/>
      <c r="C98" s="166"/>
      <c r="D98" s="167" t="s">
        <v>79</v>
      </c>
      <c r="E98" s="179" t="s">
        <v>213</v>
      </c>
      <c r="F98" s="179" t="s">
        <v>413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SUM(P99:P125)</f>
        <v>0</v>
      </c>
      <c r="Q98" s="173"/>
      <c r="R98" s="174">
        <f>SUM(R99:R125)</f>
        <v>0</v>
      </c>
      <c r="S98" s="173"/>
      <c r="T98" s="175">
        <f>SUM(T99:T125)</f>
        <v>48.21459999999999</v>
      </c>
      <c r="AR98" s="176" t="s">
        <v>87</v>
      </c>
      <c r="AT98" s="177" t="s">
        <v>79</v>
      </c>
      <c r="AU98" s="177" t="s">
        <v>87</v>
      </c>
      <c r="AY98" s="176" t="s">
        <v>155</v>
      </c>
      <c r="BK98" s="178">
        <f>SUM(BK99:BK125)</f>
        <v>0</v>
      </c>
    </row>
    <row r="99" spans="1:65" s="2" customFormat="1" ht="16.5" customHeight="1">
      <c r="A99" s="36"/>
      <c r="B99" s="37"/>
      <c r="C99" s="181" t="s">
        <v>89</v>
      </c>
      <c r="D99" s="181" t="s">
        <v>157</v>
      </c>
      <c r="E99" s="182" t="s">
        <v>692</v>
      </c>
      <c r="F99" s="183" t="s">
        <v>693</v>
      </c>
      <c r="G99" s="184" t="s">
        <v>182</v>
      </c>
      <c r="H99" s="185">
        <v>82.5</v>
      </c>
      <c r="I99" s="186"/>
      <c r="J99" s="187">
        <f>ROUND(I99*H99,1)</f>
        <v>0</v>
      </c>
      <c r="K99" s="183" t="s">
        <v>161</v>
      </c>
      <c r="L99" s="41"/>
      <c r="M99" s="188" t="s">
        <v>35</v>
      </c>
      <c r="N99" s="189" t="s">
        <v>51</v>
      </c>
      <c r="O99" s="66"/>
      <c r="P99" s="190">
        <f>O99*H99</f>
        <v>0</v>
      </c>
      <c r="Q99" s="190">
        <v>0</v>
      </c>
      <c r="R99" s="190">
        <f>Q99*H99</f>
        <v>0</v>
      </c>
      <c r="S99" s="190">
        <v>0.18</v>
      </c>
      <c r="T99" s="191">
        <f>S99*H99</f>
        <v>14.85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2" t="s">
        <v>162</v>
      </c>
      <c r="AT99" s="192" t="s">
        <v>157</v>
      </c>
      <c r="AU99" s="192" t="s">
        <v>89</v>
      </c>
      <c r="AY99" s="18" t="s">
        <v>155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87</v>
      </c>
      <c r="BK99" s="193">
        <f>ROUND(I99*H99,1)</f>
        <v>0</v>
      </c>
      <c r="BL99" s="18" t="s">
        <v>162</v>
      </c>
      <c r="BM99" s="192" t="s">
        <v>694</v>
      </c>
    </row>
    <row r="100" spans="1:47" s="2" customFormat="1" ht="19.5">
      <c r="A100" s="36"/>
      <c r="B100" s="37"/>
      <c r="C100" s="38"/>
      <c r="D100" s="194" t="s">
        <v>164</v>
      </c>
      <c r="E100" s="38"/>
      <c r="F100" s="195" t="s">
        <v>695</v>
      </c>
      <c r="G100" s="38"/>
      <c r="H100" s="38"/>
      <c r="I100" s="196"/>
      <c r="J100" s="38"/>
      <c r="K100" s="38"/>
      <c r="L100" s="41"/>
      <c r="M100" s="197"/>
      <c r="N100" s="198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164</v>
      </c>
      <c r="AU100" s="18" t="s">
        <v>89</v>
      </c>
    </row>
    <row r="101" spans="1:47" s="2" customFormat="1" ht="11.25">
      <c r="A101" s="36"/>
      <c r="B101" s="37"/>
      <c r="C101" s="38"/>
      <c r="D101" s="199" t="s">
        <v>166</v>
      </c>
      <c r="E101" s="38"/>
      <c r="F101" s="200" t="s">
        <v>696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166</v>
      </c>
      <c r="AU101" s="18" t="s">
        <v>89</v>
      </c>
    </row>
    <row r="102" spans="2:51" s="13" customFormat="1" ht="33.75">
      <c r="B102" s="201"/>
      <c r="C102" s="202"/>
      <c r="D102" s="194" t="s">
        <v>168</v>
      </c>
      <c r="E102" s="203" t="s">
        <v>35</v>
      </c>
      <c r="F102" s="204" t="s">
        <v>697</v>
      </c>
      <c r="G102" s="202"/>
      <c r="H102" s="203" t="s">
        <v>35</v>
      </c>
      <c r="I102" s="205"/>
      <c r="J102" s="202"/>
      <c r="K102" s="202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168</v>
      </c>
      <c r="AU102" s="210" t="s">
        <v>89</v>
      </c>
      <c r="AV102" s="13" t="s">
        <v>87</v>
      </c>
      <c r="AW102" s="13" t="s">
        <v>41</v>
      </c>
      <c r="AX102" s="13" t="s">
        <v>80</v>
      </c>
      <c r="AY102" s="210" t="s">
        <v>155</v>
      </c>
    </row>
    <row r="103" spans="2:51" s="14" customFormat="1" ht="11.25">
      <c r="B103" s="211"/>
      <c r="C103" s="212"/>
      <c r="D103" s="194" t="s">
        <v>168</v>
      </c>
      <c r="E103" s="213" t="s">
        <v>35</v>
      </c>
      <c r="F103" s="214" t="s">
        <v>691</v>
      </c>
      <c r="G103" s="212"/>
      <c r="H103" s="215">
        <v>73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168</v>
      </c>
      <c r="AU103" s="221" t="s">
        <v>89</v>
      </c>
      <c r="AV103" s="14" t="s">
        <v>89</v>
      </c>
      <c r="AW103" s="14" t="s">
        <v>41</v>
      </c>
      <c r="AX103" s="14" t="s">
        <v>80</v>
      </c>
      <c r="AY103" s="221" t="s">
        <v>155</v>
      </c>
    </row>
    <row r="104" spans="2:51" s="14" customFormat="1" ht="11.25">
      <c r="B104" s="211"/>
      <c r="C104" s="212"/>
      <c r="D104" s="194" t="s">
        <v>168</v>
      </c>
      <c r="E104" s="213" t="s">
        <v>35</v>
      </c>
      <c r="F104" s="214" t="s">
        <v>698</v>
      </c>
      <c r="G104" s="212"/>
      <c r="H104" s="215">
        <v>9.5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168</v>
      </c>
      <c r="AU104" s="221" t="s">
        <v>89</v>
      </c>
      <c r="AV104" s="14" t="s">
        <v>89</v>
      </c>
      <c r="AW104" s="14" t="s">
        <v>41</v>
      </c>
      <c r="AX104" s="14" t="s">
        <v>80</v>
      </c>
      <c r="AY104" s="221" t="s">
        <v>155</v>
      </c>
    </row>
    <row r="105" spans="2:51" s="16" customFormat="1" ht="11.25">
      <c r="B105" s="233"/>
      <c r="C105" s="234"/>
      <c r="D105" s="194" t="s">
        <v>168</v>
      </c>
      <c r="E105" s="235" t="s">
        <v>35</v>
      </c>
      <c r="F105" s="236" t="s">
        <v>246</v>
      </c>
      <c r="G105" s="234"/>
      <c r="H105" s="237">
        <v>82.5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168</v>
      </c>
      <c r="AU105" s="243" t="s">
        <v>89</v>
      </c>
      <c r="AV105" s="16" t="s">
        <v>162</v>
      </c>
      <c r="AW105" s="16" t="s">
        <v>41</v>
      </c>
      <c r="AX105" s="16" t="s">
        <v>87</v>
      </c>
      <c r="AY105" s="243" t="s">
        <v>155</v>
      </c>
    </row>
    <row r="106" spans="1:65" s="2" customFormat="1" ht="24.2" customHeight="1">
      <c r="A106" s="36"/>
      <c r="B106" s="37"/>
      <c r="C106" s="181" t="s">
        <v>179</v>
      </c>
      <c r="D106" s="181" t="s">
        <v>157</v>
      </c>
      <c r="E106" s="182" t="s">
        <v>699</v>
      </c>
      <c r="F106" s="183" t="s">
        <v>700</v>
      </c>
      <c r="G106" s="184" t="s">
        <v>182</v>
      </c>
      <c r="H106" s="185">
        <v>85</v>
      </c>
      <c r="I106" s="186"/>
      <c r="J106" s="187">
        <f>ROUND(I106*H106,1)</f>
        <v>0</v>
      </c>
      <c r="K106" s="183" t="s">
        <v>161</v>
      </c>
      <c r="L106" s="41"/>
      <c r="M106" s="188" t="s">
        <v>35</v>
      </c>
      <c r="N106" s="189" t="s">
        <v>51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0.32</v>
      </c>
      <c r="T106" s="191">
        <f>S106*H106</f>
        <v>27.2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162</v>
      </c>
      <c r="AT106" s="192" t="s">
        <v>157</v>
      </c>
      <c r="AU106" s="192" t="s">
        <v>89</v>
      </c>
      <c r="AY106" s="18" t="s">
        <v>155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87</v>
      </c>
      <c r="BK106" s="193">
        <f>ROUND(I106*H106,1)</f>
        <v>0</v>
      </c>
      <c r="BL106" s="18" t="s">
        <v>162</v>
      </c>
      <c r="BM106" s="192" t="s">
        <v>701</v>
      </c>
    </row>
    <row r="107" spans="1:47" s="2" customFormat="1" ht="19.5">
      <c r="A107" s="36"/>
      <c r="B107" s="37"/>
      <c r="C107" s="38"/>
      <c r="D107" s="194" t="s">
        <v>164</v>
      </c>
      <c r="E107" s="38"/>
      <c r="F107" s="195" t="s">
        <v>702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164</v>
      </c>
      <c r="AU107" s="18" t="s">
        <v>89</v>
      </c>
    </row>
    <row r="108" spans="1:47" s="2" customFormat="1" ht="11.25">
      <c r="A108" s="36"/>
      <c r="B108" s="37"/>
      <c r="C108" s="38"/>
      <c r="D108" s="199" t="s">
        <v>166</v>
      </c>
      <c r="E108" s="38"/>
      <c r="F108" s="200" t="s">
        <v>703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166</v>
      </c>
      <c r="AU108" s="18" t="s">
        <v>89</v>
      </c>
    </row>
    <row r="109" spans="2:51" s="13" customFormat="1" ht="33.75">
      <c r="B109" s="201"/>
      <c r="C109" s="202"/>
      <c r="D109" s="194" t="s">
        <v>168</v>
      </c>
      <c r="E109" s="203" t="s">
        <v>35</v>
      </c>
      <c r="F109" s="204" t="s">
        <v>169</v>
      </c>
      <c r="G109" s="202"/>
      <c r="H109" s="203" t="s">
        <v>35</v>
      </c>
      <c r="I109" s="205"/>
      <c r="J109" s="202"/>
      <c r="K109" s="202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168</v>
      </c>
      <c r="AU109" s="210" t="s">
        <v>89</v>
      </c>
      <c r="AV109" s="13" t="s">
        <v>87</v>
      </c>
      <c r="AW109" s="13" t="s">
        <v>41</v>
      </c>
      <c r="AX109" s="13" t="s">
        <v>80</v>
      </c>
      <c r="AY109" s="210" t="s">
        <v>155</v>
      </c>
    </row>
    <row r="110" spans="2:51" s="14" customFormat="1" ht="11.25">
      <c r="B110" s="211"/>
      <c r="C110" s="212"/>
      <c r="D110" s="194" t="s">
        <v>168</v>
      </c>
      <c r="E110" s="213" t="s">
        <v>35</v>
      </c>
      <c r="F110" s="214" t="s">
        <v>690</v>
      </c>
      <c r="G110" s="212"/>
      <c r="H110" s="215">
        <v>85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168</v>
      </c>
      <c r="AU110" s="221" t="s">
        <v>89</v>
      </c>
      <c r="AV110" s="14" t="s">
        <v>89</v>
      </c>
      <c r="AW110" s="14" t="s">
        <v>41</v>
      </c>
      <c r="AX110" s="14" t="s">
        <v>87</v>
      </c>
      <c r="AY110" s="221" t="s">
        <v>155</v>
      </c>
    </row>
    <row r="111" spans="1:65" s="2" customFormat="1" ht="24.2" customHeight="1">
      <c r="A111" s="36"/>
      <c r="B111" s="37"/>
      <c r="C111" s="181" t="s">
        <v>162</v>
      </c>
      <c r="D111" s="181" t="s">
        <v>157</v>
      </c>
      <c r="E111" s="182" t="s">
        <v>704</v>
      </c>
      <c r="F111" s="183" t="s">
        <v>705</v>
      </c>
      <c r="G111" s="184" t="s">
        <v>229</v>
      </c>
      <c r="H111" s="185">
        <v>8.691</v>
      </c>
      <c r="I111" s="186"/>
      <c r="J111" s="187">
        <f>ROUND(I111*H111,1)</f>
        <v>0</v>
      </c>
      <c r="K111" s="183" t="s">
        <v>161</v>
      </c>
      <c r="L111" s="41"/>
      <c r="M111" s="188" t="s">
        <v>35</v>
      </c>
      <c r="N111" s="189" t="s">
        <v>51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0.6</v>
      </c>
      <c r="T111" s="191">
        <f>S111*H111</f>
        <v>5.2146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162</v>
      </c>
      <c r="AT111" s="192" t="s">
        <v>157</v>
      </c>
      <c r="AU111" s="192" t="s">
        <v>89</v>
      </c>
      <c r="AY111" s="18" t="s">
        <v>155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87</v>
      </c>
      <c r="BK111" s="193">
        <f>ROUND(I111*H111,1)</f>
        <v>0</v>
      </c>
      <c r="BL111" s="18" t="s">
        <v>162</v>
      </c>
      <c r="BM111" s="192" t="s">
        <v>706</v>
      </c>
    </row>
    <row r="112" spans="1:47" s="2" customFormat="1" ht="19.5">
      <c r="A112" s="36"/>
      <c r="B112" s="37"/>
      <c r="C112" s="38"/>
      <c r="D112" s="194" t="s">
        <v>164</v>
      </c>
      <c r="E112" s="38"/>
      <c r="F112" s="195" t="s">
        <v>707</v>
      </c>
      <c r="G112" s="38"/>
      <c r="H112" s="38"/>
      <c r="I112" s="196"/>
      <c r="J112" s="38"/>
      <c r="K112" s="38"/>
      <c r="L112" s="41"/>
      <c r="M112" s="197"/>
      <c r="N112" s="198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164</v>
      </c>
      <c r="AU112" s="18" t="s">
        <v>89</v>
      </c>
    </row>
    <row r="113" spans="1:47" s="2" customFormat="1" ht="11.25">
      <c r="A113" s="36"/>
      <c r="B113" s="37"/>
      <c r="C113" s="38"/>
      <c r="D113" s="199" t="s">
        <v>166</v>
      </c>
      <c r="E113" s="38"/>
      <c r="F113" s="200" t="s">
        <v>708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166</v>
      </c>
      <c r="AU113" s="18" t="s">
        <v>89</v>
      </c>
    </row>
    <row r="114" spans="2:51" s="13" customFormat="1" ht="33.75">
      <c r="B114" s="201"/>
      <c r="C114" s="202"/>
      <c r="D114" s="194" t="s">
        <v>168</v>
      </c>
      <c r="E114" s="203" t="s">
        <v>35</v>
      </c>
      <c r="F114" s="204" t="s">
        <v>169</v>
      </c>
      <c r="G114" s="202"/>
      <c r="H114" s="203" t="s">
        <v>35</v>
      </c>
      <c r="I114" s="205"/>
      <c r="J114" s="202"/>
      <c r="K114" s="202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168</v>
      </c>
      <c r="AU114" s="210" t="s">
        <v>89</v>
      </c>
      <c r="AV114" s="13" t="s">
        <v>87</v>
      </c>
      <c r="AW114" s="13" t="s">
        <v>41</v>
      </c>
      <c r="AX114" s="13" t="s">
        <v>80</v>
      </c>
      <c r="AY114" s="210" t="s">
        <v>155</v>
      </c>
    </row>
    <row r="115" spans="2:51" s="14" customFormat="1" ht="11.25">
      <c r="B115" s="211"/>
      <c r="C115" s="212"/>
      <c r="D115" s="194" t="s">
        <v>168</v>
      </c>
      <c r="E115" s="213" t="s">
        <v>35</v>
      </c>
      <c r="F115" s="214" t="s">
        <v>709</v>
      </c>
      <c r="G115" s="212"/>
      <c r="H115" s="215">
        <v>8.691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168</v>
      </c>
      <c r="AU115" s="221" t="s">
        <v>89</v>
      </c>
      <c r="AV115" s="14" t="s">
        <v>89</v>
      </c>
      <c r="AW115" s="14" t="s">
        <v>41</v>
      </c>
      <c r="AX115" s="14" t="s">
        <v>87</v>
      </c>
      <c r="AY115" s="221" t="s">
        <v>155</v>
      </c>
    </row>
    <row r="116" spans="1:65" s="2" customFormat="1" ht="24.2" customHeight="1">
      <c r="A116" s="36"/>
      <c r="B116" s="37"/>
      <c r="C116" s="181" t="s">
        <v>193</v>
      </c>
      <c r="D116" s="181" t="s">
        <v>157</v>
      </c>
      <c r="E116" s="182" t="s">
        <v>710</v>
      </c>
      <c r="F116" s="183" t="s">
        <v>711</v>
      </c>
      <c r="G116" s="184" t="s">
        <v>391</v>
      </c>
      <c r="H116" s="185">
        <v>3</v>
      </c>
      <c r="I116" s="186"/>
      <c r="J116" s="187">
        <f>ROUND(I116*H116,1)</f>
        <v>0</v>
      </c>
      <c r="K116" s="183" t="s">
        <v>161</v>
      </c>
      <c r="L116" s="41"/>
      <c r="M116" s="188" t="s">
        <v>35</v>
      </c>
      <c r="N116" s="189" t="s">
        <v>51</v>
      </c>
      <c r="O116" s="66"/>
      <c r="P116" s="190">
        <f>O116*H116</f>
        <v>0</v>
      </c>
      <c r="Q116" s="190">
        <v>0</v>
      </c>
      <c r="R116" s="190">
        <f>Q116*H116</f>
        <v>0</v>
      </c>
      <c r="S116" s="190">
        <v>0.05</v>
      </c>
      <c r="T116" s="191">
        <f>S116*H116</f>
        <v>0.15000000000000002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162</v>
      </c>
      <c r="AT116" s="192" t="s">
        <v>157</v>
      </c>
      <c r="AU116" s="192" t="s">
        <v>89</v>
      </c>
      <c r="AY116" s="18" t="s">
        <v>155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87</v>
      </c>
      <c r="BK116" s="193">
        <f>ROUND(I116*H116,1)</f>
        <v>0</v>
      </c>
      <c r="BL116" s="18" t="s">
        <v>162</v>
      </c>
      <c r="BM116" s="192" t="s">
        <v>712</v>
      </c>
    </row>
    <row r="117" spans="1:47" s="2" customFormat="1" ht="19.5">
      <c r="A117" s="36"/>
      <c r="B117" s="37"/>
      <c r="C117" s="38"/>
      <c r="D117" s="194" t="s">
        <v>164</v>
      </c>
      <c r="E117" s="38"/>
      <c r="F117" s="195" t="s">
        <v>713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164</v>
      </c>
      <c r="AU117" s="18" t="s">
        <v>89</v>
      </c>
    </row>
    <row r="118" spans="1:47" s="2" customFormat="1" ht="11.25">
      <c r="A118" s="36"/>
      <c r="B118" s="37"/>
      <c r="C118" s="38"/>
      <c r="D118" s="199" t="s">
        <v>166</v>
      </c>
      <c r="E118" s="38"/>
      <c r="F118" s="200" t="s">
        <v>714</v>
      </c>
      <c r="G118" s="38"/>
      <c r="H118" s="38"/>
      <c r="I118" s="196"/>
      <c r="J118" s="38"/>
      <c r="K118" s="38"/>
      <c r="L118" s="41"/>
      <c r="M118" s="197"/>
      <c r="N118" s="198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166</v>
      </c>
      <c r="AU118" s="18" t="s">
        <v>89</v>
      </c>
    </row>
    <row r="119" spans="2:51" s="13" customFormat="1" ht="33.75">
      <c r="B119" s="201"/>
      <c r="C119" s="202"/>
      <c r="D119" s="194" t="s">
        <v>168</v>
      </c>
      <c r="E119" s="203" t="s">
        <v>35</v>
      </c>
      <c r="F119" s="204" t="s">
        <v>697</v>
      </c>
      <c r="G119" s="202"/>
      <c r="H119" s="203" t="s">
        <v>35</v>
      </c>
      <c r="I119" s="205"/>
      <c r="J119" s="202"/>
      <c r="K119" s="202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168</v>
      </c>
      <c r="AU119" s="210" t="s">
        <v>89</v>
      </c>
      <c r="AV119" s="13" t="s">
        <v>87</v>
      </c>
      <c r="AW119" s="13" t="s">
        <v>41</v>
      </c>
      <c r="AX119" s="13" t="s">
        <v>80</v>
      </c>
      <c r="AY119" s="210" t="s">
        <v>155</v>
      </c>
    </row>
    <row r="120" spans="2:51" s="14" customFormat="1" ht="11.25">
      <c r="B120" s="211"/>
      <c r="C120" s="212"/>
      <c r="D120" s="194" t="s">
        <v>168</v>
      </c>
      <c r="E120" s="213" t="s">
        <v>35</v>
      </c>
      <c r="F120" s="214" t="s">
        <v>715</v>
      </c>
      <c r="G120" s="212"/>
      <c r="H120" s="215">
        <v>3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168</v>
      </c>
      <c r="AU120" s="221" t="s">
        <v>89</v>
      </c>
      <c r="AV120" s="14" t="s">
        <v>89</v>
      </c>
      <c r="AW120" s="14" t="s">
        <v>41</v>
      </c>
      <c r="AX120" s="14" t="s">
        <v>87</v>
      </c>
      <c r="AY120" s="221" t="s">
        <v>155</v>
      </c>
    </row>
    <row r="121" spans="1:65" s="2" customFormat="1" ht="24.2" customHeight="1">
      <c r="A121" s="36"/>
      <c r="B121" s="37"/>
      <c r="C121" s="181" t="s">
        <v>200</v>
      </c>
      <c r="D121" s="181" t="s">
        <v>157</v>
      </c>
      <c r="E121" s="182" t="s">
        <v>716</v>
      </c>
      <c r="F121" s="183" t="s">
        <v>717</v>
      </c>
      <c r="G121" s="184" t="s">
        <v>391</v>
      </c>
      <c r="H121" s="185">
        <v>4</v>
      </c>
      <c r="I121" s="186"/>
      <c r="J121" s="187">
        <f>ROUND(I121*H121,1)</f>
        <v>0</v>
      </c>
      <c r="K121" s="183" t="s">
        <v>161</v>
      </c>
      <c r="L121" s="41"/>
      <c r="M121" s="188" t="s">
        <v>35</v>
      </c>
      <c r="N121" s="189" t="s">
        <v>51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0.2</v>
      </c>
      <c r="T121" s="191">
        <f>S121*H121</f>
        <v>0.8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162</v>
      </c>
      <c r="AT121" s="192" t="s">
        <v>157</v>
      </c>
      <c r="AU121" s="192" t="s">
        <v>89</v>
      </c>
      <c r="AY121" s="18" t="s">
        <v>155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87</v>
      </c>
      <c r="BK121" s="193">
        <f>ROUND(I121*H121,1)</f>
        <v>0</v>
      </c>
      <c r="BL121" s="18" t="s">
        <v>162</v>
      </c>
      <c r="BM121" s="192" t="s">
        <v>718</v>
      </c>
    </row>
    <row r="122" spans="1:47" s="2" customFormat="1" ht="19.5">
      <c r="A122" s="36"/>
      <c r="B122" s="37"/>
      <c r="C122" s="38"/>
      <c r="D122" s="194" t="s">
        <v>164</v>
      </c>
      <c r="E122" s="38"/>
      <c r="F122" s="195" t="s">
        <v>719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164</v>
      </c>
      <c r="AU122" s="18" t="s">
        <v>89</v>
      </c>
    </row>
    <row r="123" spans="1:47" s="2" customFormat="1" ht="11.25">
      <c r="A123" s="36"/>
      <c r="B123" s="37"/>
      <c r="C123" s="38"/>
      <c r="D123" s="199" t="s">
        <v>166</v>
      </c>
      <c r="E123" s="38"/>
      <c r="F123" s="200" t="s">
        <v>720</v>
      </c>
      <c r="G123" s="38"/>
      <c r="H123" s="38"/>
      <c r="I123" s="196"/>
      <c r="J123" s="38"/>
      <c r="K123" s="38"/>
      <c r="L123" s="41"/>
      <c r="M123" s="197"/>
      <c r="N123" s="198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166</v>
      </c>
      <c r="AU123" s="18" t="s">
        <v>89</v>
      </c>
    </row>
    <row r="124" spans="2:51" s="13" customFormat="1" ht="33.75">
      <c r="B124" s="201"/>
      <c r="C124" s="202"/>
      <c r="D124" s="194" t="s">
        <v>168</v>
      </c>
      <c r="E124" s="203" t="s">
        <v>35</v>
      </c>
      <c r="F124" s="204" t="s">
        <v>169</v>
      </c>
      <c r="G124" s="202"/>
      <c r="H124" s="203" t="s">
        <v>35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168</v>
      </c>
      <c r="AU124" s="210" t="s">
        <v>89</v>
      </c>
      <c r="AV124" s="13" t="s">
        <v>87</v>
      </c>
      <c r="AW124" s="13" t="s">
        <v>41</v>
      </c>
      <c r="AX124" s="13" t="s">
        <v>80</v>
      </c>
      <c r="AY124" s="210" t="s">
        <v>155</v>
      </c>
    </row>
    <row r="125" spans="2:51" s="14" customFormat="1" ht="11.25">
      <c r="B125" s="211"/>
      <c r="C125" s="212"/>
      <c r="D125" s="194" t="s">
        <v>168</v>
      </c>
      <c r="E125" s="213" t="s">
        <v>35</v>
      </c>
      <c r="F125" s="214" t="s">
        <v>721</v>
      </c>
      <c r="G125" s="212"/>
      <c r="H125" s="215">
        <v>4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168</v>
      </c>
      <c r="AU125" s="221" t="s">
        <v>89</v>
      </c>
      <c r="AV125" s="14" t="s">
        <v>89</v>
      </c>
      <c r="AW125" s="14" t="s">
        <v>41</v>
      </c>
      <c r="AX125" s="14" t="s">
        <v>87</v>
      </c>
      <c r="AY125" s="221" t="s">
        <v>155</v>
      </c>
    </row>
    <row r="126" spans="2:63" s="12" customFormat="1" ht="22.9" customHeight="1">
      <c r="B126" s="165"/>
      <c r="C126" s="166"/>
      <c r="D126" s="167" t="s">
        <v>79</v>
      </c>
      <c r="E126" s="179" t="s">
        <v>722</v>
      </c>
      <c r="F126" s="179" t="s">
        <v>723</v>
      </c>
      <c r="G126" s="166"/>
      <c r="H126" s="166"/>
      <c r="I126" s="169"/>
      <c r="J126" s="180">
        <f>BK126</f>
        <v>0</v>
      </c>
      <c r="K126" s="166"/>
      <c r="L126" s="171"/>
      <c r="M126" s="172"/>
      <c r="N126" s="173"/>
      <c r="O126" s="173"/>
      <c r="P126" s="174">
        <f>SUM(P127:P132)</f>
        <v>0</v>
      </c>
      <c r="Q126" s="173"/>
      <c r="R126" s="174">
        <f>SUM(R127:R132)</f>
        <v>0</v>
      </c>
      <c r="S126" s="173"/>
      <c r="T126" s="175">
        <f>SUM(T127:T132)</f>
        <v>0</v>
      </c>
      <c r="AR126" s="176" t="s">
        <v>87</v>
      </c>
      <c r="AT126" s="177" t="s">
        <v>79</v>
      </c>
      <c r="AU126" s="177" t="s">
        <v>87</v>
      </c>
      <c r="AY126" s="176" t="s">
        <v>155</v>
      </c>
      <c r="BK126" s="178">
        <f>SUM(BK127:BK132)</f>
        <v>0</v>
      </c>
    </row>
    <row r="127" spans="1:65" s="2" customFormat="1" ht="24.2" customHeight="1">
      <c r="A127" s="36"/>
      <c r="B127" s="37"/>
      <c r="C127" s="181" t="s">
        <v>207</v>
      </c>
      <c r="D127" s="181" t="s">
        <v>157</v>
      </c>
      <c r="E127" s="182" t="s">
        <v>724</v>
      </c>
      <c r="F127" s="183" t="s">
        <v>725</v>
      </c>
      <c r="G127" s="184" t="s">
        <v>312</v>
      </c>
      <c r="H127" s="185">
        <v>48.215</v>
      </c>
      <c r="I127" s="186"/>
      <c r="J127" s="187">
        <f>ROUND(I127*H127,1)</f>
        <v>0</v>
      </c>
      <c r="K127" s="183" t="s">
        <v>35</v>
      </c>
      <c r="L127" s="41"/>
      <c r="M127" s="188" t="s">
        <v>35</v>
      </c>
      <c r="N127" s="189" t="s">
        <v>51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162</v>
      </c>
      <c r="AT127" s="192" t="s">
        <v>157</v>
      </c>
      <c r="AU127" s="192" t="s">
        <v>89</v>
      </c>
      <c r="AY127" s="18" t="s">
        <v>155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87</v>
      </c>
      <c r="BK127" s="193">
        <f>ROUND(I127*H127,1)</f>
        <v>0</v>
      </c>
      <c r="BL127" s="18" t="s">
        <v>162</v>
      </c>
      <c r="BM127" s="192" t="s">
        <v>726</v>
      </c>
    </row>
    <row r="128" spans="1:47" s="2" customFormat="1" ht="19.5">
      <c r="A128" s="36"/>
      <c r="B128" s="37"/>
      <c r="C128" s="38"/>
      <c r="D128" s="194" t="s">
        <v>164</v>
      </c>
      <c r="E128" s="38"/>
      <c r="F128" s="195" t="s">
        <v>725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164</v>
      </c>
      <c r="AU128" s="18" t="s">
        <v>89</v>
      </c>
    </row>
    <row r="129" spans="1:65" s="2" customFormat="1" ht="37.9" customHeight="1">
      <c r="A129" s="36"/>
      <c r="B129" s="37"/>
      <c r="C129" s="181" t="s">
        <v>213</v>
      </c>
      <c r="D129" s="181" t="s">
        <v>157</v>
      </c>
      <c r="E129" s="182" t="s">
        <v>727</v>
      </c>
      <c r="F129" s="183" t="s">
        <v>728</v>
      </c>
      <c r="G129" s="184" t="s">
        <v>312</v>
      </c>
      <c r="H129" s="185">
        <v>47.265</v>
      </c>
      <c r="I129" s="186"/>
      <c r="J129" s="187">
        <f>ROUND(I129*H129,1)</f>
        <v>0</v>
      </c>
      <c r="K129" s="183" t="s">
        <v>161</v>
      </c>
      <c r="L129" s="41"/>
      <c r="M129" s="188" t="s">
        <v>35</v>
      </c>
      <c r="N129" s="189" t="s">
        <v>51</v>
      </c>
      <c r="O129" s="66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162</v>
      </c>
      <c r="AT129" s="192" t="s">
        <v>157</v>
      </c>
      <c r="AU129" s="192" t="s">
        <v>89</v>
      </c>
      <c r="AY129" s="18" t="s">
        <v>155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87</v>
      </c>
      <c r="BK129" s="193">
        <f>ROUND(I129*H129,1)</f>
        <v>0</v>
      </c>
      <c r="BL129" s="18" t="s">
        <v>162</v>
      </c>
      <c r="BM129" s="192" t="s">
        <v>729</v>
      </c>
    </row>
    <row r="130" spans="1:47" s="2" customFormat="1" ht="29.25">
      <c r="A130" s="36"/>
      <c r="B130" s="37"/>
      <c r="C130" s="38"/>
      <c r="D130" s="194" t="s">
        <v>164</v>
      </c>
      <c r="E130" s="38"/>
      <c r="F130" s="195" t="s">
        <v>730</v>
      </c>
      <c r="G130" s="38"/>
      <c r="H130" s="38"/>
      <c r="I130" s="196"/>
      <c r="J130" s="38"/>
      <c r="K130" s="38"/>
      <c r="L130" s="41"/>
      <c r="M130" s="197"/>
      <c r="N130" s="198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164</v>
      </c>
      <c r="AU130" s="18" t="s">
        <v>89</v>
      </c>
    </row>
    <row r="131" spans="1:47" s="2" customFormat="1" ht="11.25">
      <c r="A131" s="36"/>
      <c r="B131" s="37"/>
      <c r="C131" s="38"/>
      <c r="D131" s="199" t="s">
        <v>166</v>
      </c>
      <c r="E131" s="38"/>
      <c r="F131" s="200" t="s">
        <v>731</v>
      </c>
      <c r="G131" s="38"/>
      <c r="H131" s="38"/>
      <c r="I131" s="196"/>
      <c r="J131" s="38"/>
      <c r="K131" s="38"/>
      <c r="L131" s="41"/>
      <c r="M131" s="197"/>
      <c r="N131" s="198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166</v>
      </c>
      <c r="AU131" s="18" t="s">
        <v>89</v>
      </c>
    </row>
    <row r="132" spans="2:51" s="14" customFormat="1" ht="11.25">
      <c r="B132" s="211"/>
      <c r="C132" s="212"/>
      <c r="D132" s="194" t="s">
        <v>168</v>
      </c>
      <c r="E132" s="213" t="s">
        <v>35</v>
      </c>
      <c r="F132" s="214" t="s">
        <v>732</v>
      </c>
      <c r="G132" s="212"/>
      <c r="H132" s="215">
        <v>47.265</v>
      </c>
      <c r="I132" s="216"/>
      <c r="J132" s="212"/>
      <c r="K132" s="212"/>
      <c r="L132" s="217"/>
      <c r="M132" s="258"/>
      <c r="N132" s="259"/>
      <c r="O132" s="259"/>
      <c r="P132" s="259"/>
      <c r="Q132" s="259"/>
      <c r="R132" s="259"/>
      <c r="S132" s="259"/>
      <c r="T132" s="260"/>
      <c r="AT132" s="221" t="s">
        <v>168</v>
      </c>
      <c r="AU132" s="221" t="s">
        <v>89</v>
      </c>
      <c r="AV132" s="14" t="s">
        <v>89</v>
      </c>
      <c r="AW132" s="14" t="s">
        <v>41</v>
      </c>
      <c r="AX132" s="14" t="s">
        <v>87</v>
      </c>
      <c r="AY132" s="221" t="s">
        <v>155</v>
      </c>
    </row>
    <row r="133" spans="1:31" s="2" customFormat="1" ht="6.95" customHeight="1">
      <c r="A133" s="36"/>
      <c r="B133" s="49"/>
      <c r="C133" s="50"/>
      <c r="D133" s="50"/>
      <c r="E133" s="50"/>
      <c r="F133" s="50"/>
      <c r="G133" s="50"/>
      <c r="H133" s="50"/>
      <c r="I133" s="50"/>
      <c r="J133" s="50"/>
      <c r="K133" s="50"/>
      <c r="L133" s="41"/>
      <c r="M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</sheetData>
  <sheetProtection algorithmName="SHA-512" hashValue="Uv1Br/P4pMCITAZejI+ZR56xotcUHEYx3PJuJVeHu4DPKAzcPm7Su+dLX4AiuNyxXW6nzVYSDTLRS99pgDji/A==" saltValue="wo5+0MTdRHfJBSXhque1Dc9sOTgiokZFvWQF5bbqdfoarJaF9nVY7qp3/zs7Pee+OGycQ/kuwVi3fJ/B+LDakQ==" spinCount="100000" sheet="1" objects="1" scenarios="1" formatColumns="0" formatRows="0" autoFilter="0"/>
  <autoFilter ref="C88:K132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101" r:id="rId1" display="https://podminky.urs.cz/item/CS_URS_2021_02/810351811"/>
    <hyperlink ref="F108" r:id="rId2" display="https://podminky.urs.cz/item/CS_URS_2021_02/810391811"/>
    <hyperlink ref="F113" r:id="rId3" display="https://podminky.urs.cz/item/CS_URS_2021_02/890431851"/>
    <hyperlink ref="F118" r:id="rId4" display="https://podminky.urs.cz/item/CS_URS_2021_02/899201211"/>
    <hyperlink ref="F123" r:id="rId5" display="https://podminky.urs.cz/item/CS_URS_2021_02/899304811"/>
    <hyperlink ref="F131" r:id="rId6" display="https://podminky.urs.cz/item/CS_URS_2021_02/99701384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106</v>
      </c>
    </row>
    <row r="3" spans="2:4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</row>
    <row r="4" spans="2:4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1:31" s="2" customFormat="1" ht="12" customHeight="1" hidden="1">
      <c r="A8" s="36"/>
      <c r="B8" s="41"/>
      <c r="C8" s="36"/>
      <c r="D8" s="115" t="s">
        <v>126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1"/>
      <c r="C9" s="36"/>
      <c r="D9" s="36"/>
      <c r="E9" s="322" t="s">
        <v>733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 hidden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1"/>
      <c r="C11" s="36"/>
      <c r="D11" s="115" t="s">
        <v>18</v>
      </c>
      <c r="E11" s="36"/>
      <c r="F11" s="105" t="s">
        <v>35</v>
      </c>
      <c r="G11" s="36"/>
      <c r="H11" s="36"/>
      <c r="I11" s="115" t="s">
        <v>20</v>
      </c>
      <c r="J11" s="105" t="s">
        <v>35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1"/>
      <c r="C12" s="36"/>
      <c r="D12" s="115" t="s">
        <v>22</v>
      </c>
      <c r="E12" s="36"/>
      <c r="F12" s="105" t="s">
        <v>23</v>
      </c>
      <c r="G12" s="36"/>
      <c r="H12" s="36"/>
      <c r="I12" s="115" t="s">
        <v>24</v>
      </c>
      <c r="J12" s="117" t="str">
        <f>'Rekapitulace stavby'!AN8</f>
        <v>15. 11. 2021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 hidden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30</v>
      </c>
      <c r="E14" s="36"/>
      <c r="F14" s="36"/>
      <c r="G14" s="36"/>
      <c r="H14" s="36"/>
      <c r="I14" s="115" t="s">
        <v>31</v>
      </c>
      <c r="J14" s="105" t="s">
        <v>32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1"/>
      <c r="C15" s="36"/>
      <c r="D15" s="36"/>
      <c r="E15" s="105" t="s">
        <v>33</v>
      </c>
      <c r="F15" s="36"/>
      <c r="G15" s="36"/>
      <c r="H15" s="36"/>
      <c r="I15" s="115" t="s">
        <v>34</v>
      </c>
      <c r="J15" s="105" t="s">
        <v>35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1"/>
      <c r="C17" s="36"/>
      <c r="D17" s="115" t="s">
        <v>36</v>
      </c>
      <c r="E17" s="36"/>
      <c r="F17" s="36"/>
      <c r="G17" s="36"/>
      <c r="H17" s="36"/>
      <c r="I17" s="115" t="s">
        <v>31</v>
      </c>
      <c r="J17" s="31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1"/>
      <c r="C18" s="36"/>
      <c r="D18" s="36"/>
      <c r="E18" s="323" t="str">
        <f>'Rekapitulace stavby'!E14</f>
        <v>Vyplň údaj</v>
      </c>
      <c r="F18" s="324"/>
      <c r="G18" s="324"/>
      <c r="H18" s="324"/>
      <c r="I18" s="115" t="s">
        <v>34</v>
      </c>
      <c r="J18" s="31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1"/>
      <c r="C20" s="36"/>
      <c r="D20" s="115" t="s">
        <v>38</v>
      </c>
      <c r="E20" s="36"/>
      <c r="F20" s="36"/>
      <c r="G20" s="36"/>
      <c r="H20" s="36"/>
      <c r="I20" s="115" t="s">
        <v>31</v>
      </c>
      <c r="J20" s="105" t="s">
        <v>39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1"/>
      <c r="C21" s="36"/>
      <c r="D21" s="36"/>
      <c r="E21" s="105" t="s">
        <v>40</v>
      </c>
      <c r="F21" s="36"/>
      <c r="G21" s="36"/>
      <c r="H21" s="36"/>
      <c r="I21" s="115" t="s">
        <v>34</v>
      </c>
      <c r="J21" s="105" t="s">
        <v>35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1"/>
      <c r="C23" s="36"/>
      <c r="D23" s="115" t="s">
        <v>42</v>
      </c>
      <c r="E23" s="36"/>
      <c r="F23" s="36"/>
      <c r="G23" s="36"/>
      <c r="H23" s="36"/>
      <c r="I23" s="115" t="s">
        <v>31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34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1"/>
      <c r="C26" s="36"/>
      <c r="D26" s="115" t="s">
        <v>44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18"/>
      <c r="B27" s="119"/>
      <c r="C27" s="118"/>
      <c r="D27" s="118"/>
      <c r="E27" s="325" t="s">
        <v>45</v>
      </c>
      <c r="F27" s="325"/>
      <c r="G27" s="325"/>
      <c r="H27" s="325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hidden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hidden="1">
      <c r="A30" s="36"/>
      <c r="B30" s="41"/>
      <c r="C30" s="36"/>
      <c r="D30" s="122" t="s">
        <v>46</v>
      </c>
      <c r="E30" s="36"/>
      <c r="F30" s="36"/>
      <c r="G30" s="36"/>
      <c r="H30" s="36"/>
      <c r="I30" s="36"/>
      <c r="J30" s="123">
        <f>ROUND(J84,1)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hidden="1">
      <c r="A32" s="36"/>
      <c r="B32" s="41"/>
      <c r="C32" s="36"/>
      <c r="D32" s="36"/>
      <c r="E32" s="36"/>
      <c r="F32" s="124" t="s">
        <v>48</v>
      </c>
      <c r="G32" s="36"/>
      <c r="H32" s="36"/>
      <c r="I32" s="124" t="s">
        <v>47</v>
      </c>
      <c r="J32" s="124" t="s">
        <v>49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50</v>
      </c>
      <c r="E33" s="115" t="s">
        <v>51</v>
      </c>
      <c r="F33" s="126">
        <f>ROUND((SUM(BE84:BE193)),1)</f>
        <v>0</v>
      </c>
      <c r="G33" s="36"/>
      <c r="H33" s="36"/>
      <c r="I33" s="127">
        <v>0.21</v>
      </c>
      <c r="J33" s="126">
        <f>ROUND(((SUM(BE84:BE193))*I33),1)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52</v>
      </c>
      <c r="F34" s="126">
        <f>ROUND((SUM(BF84:BF193)),1)</f>
        <v>0</v>
      </c>
      <c r="G34" s="36"/>
      <c r="H34" s="36"/>
      <c r="I34" s="127">
        <v>0.15</v>
      </c>
      <c r="J34" s="126">
        <f>ROUND(((SUM(BF84:BF193))*I34),1)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5" t="s">
        <v>53</v>
      </c>
      <c r="F35" s="126">
        <f>ROUND((SUM(BG84:BG193)),1)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54</v>
      </c>
      <c r="F36" s="126">
        <f>ROUND((SUM(BH84:BH193)),1)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55</v>
      </c>
      <c r="F37" s="126">
        <f>ROUND((SUM(BI84:BI193)),1)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hidden="1">
      <c r="A39" s="36"/>
      <c r="B39" s="41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1.25" hidden="1"/>
    <row r="42" ht="11.25" hidden="1"/>
    <row r="43" ht="11.25" hidden="1"/>
    <row r="44" spans="1:31" s="2" customFormat="1" ht="6.95" customHeight="1" hidden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130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26" t="str">
        <f>E7</f>
        <v>Rekonstrukce kanalizační stoky CHVc, ul. Zličská, Kolín</v>
      </c>
      <c r="F48" s="327"/>
      <c r="G48" s="327"/>
      <c r="H48" s="327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126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75" t="str">
        <f>E9</f>
        <v>SO 02 - Veřejné osvětlení</v>
      </c>
      <c r="F50" s="328"/>
      <c r="G50" s="328"/>
      <c r="H50" s="32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Kolín</v>
      </c>
      <c r="G52" s="38"/>
      <c r="H52" s="38"/>
      <c r="I52" s="30" t="s">
        <v>24</v>
      </c>
      <c r="J52" s="61" t="str">
        <f>IF(J12="","",J12)</f>
        <v>15. 11. 2021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Město Kolín</v>
      </c>
      <c r="G54" s="38"/>
      <c r="H54" s="38"/>
      <c r="I54" s="30" t="s">
        <v>38</v>
      </c>
      <c r="J54" s="34" t="str">
        <f>E21</f>
        <v>LK PROJEKT s.r.o.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39" t="s">
        <v>131</v>
      </c>
      <c r="D57" s="140"/>
      <c r="E57" s="140"/>
      <c r="F57" s="140"/>
      <c r="G57" s="140"/>
      <c r="H57" s="140"/>
      <c r="I57" s="140"/>
      <c r="J57" s="141" t="s">
        <v>132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2" t="s">
        <v>78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133</v>
      </c>
    </row>
    <row r="60" spans="2:12" s="9" customFormat="1" ht="24.95" customHeight="1" hidden="1">
      <c r="B60" s="143"/>
      <c r="C60" s="144"/>
      <c r="D60" s="145" t="s">
        <v>734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2:12" s="9" customFormat="1" ht="24.95" customHeight="1" hidden="1">
      <c r="B61" s="143"/>
      <c r="C61" s="144"/>
      <c r="D61" s="145" t="s">
        <v>735</v>
      </c>
      <c r="E61" s="146"/>
      <c r="F61" s="146"/>
      <c r="G61" s="146"/>
      <c r="H61" s="146"/>
      <c r="I61" s="146"/>
      <c r="J61" s="147">
        <f>J116</f>
        <v>0</v>
      </c>
      <c r="K61" s="144"/>
      <c r="L61" s="148"/>
    </row>
    <row r="62" spans="2:12" s="9" customFormat="1" ht="24.95" customHeight="1" hidden="1">
      <c r="B62" s="143"/>
      <c r="C62" s="144"/>
      <c r="D62" s="145" t="s">
        <v>736</v>
      </c>
      <c r="E62" s="146"/>
      <c r="F62" s="146"/>
      <c r="G62" s="146"/>
      <c r="H62" s="146"/>
      <c r="I62" s="146"/>
      <c r="J62" s="147">
        <f>J137</f>
        <v>0</v>
      </c>
      <c r="K62" s="144"/>
      <c r="L62" s="148"/>
    </row>
    <row r="63" spans="2:12" s="9" customFormat="1" ht="24.95" customHeight="1" hidden="1">
      <c r="B63" s="143"/>
      <c r="C63" s="144"/>
      <c r="D63" s="145" t="s">
        <v>737</v>
      </c>
      <c r="E63" s="146"/>
      <c r="F63" s="146"/>
      <c r="G63" s="146"/>
      <c r="H63" s="146"/>
      <c r="I63" s="146"/>
      <c r="J63" s="147">
        <f>J150</f>
        <v>0</v>
      </c>
      <c r="K63" s="144"/>
      <c r="L63" s="148"/>
    </row>
    <row r="64" spans="2:12" s="9" customFormat="1" ht="24.95" customHeight="1" hidden="1">
      <c r="B64" s="143"/>
      <c r="C64" s="144"/>
      <c r="D64" s="145" t="s">
        <v>738</v>
      </c>
      <c r="E64" s="146"/>
      <c r="F64" s="146"/>
      <c r="G64" s="146"/>
      <c r="H64" s="146"/>
      <c r="I64" s="146"/>
      <c r="J64" s="147">
        <f>J191</f>
        <v>0</v>
      </c>
      <c r="K64" s="144"/>
      <c r="L64" s="148"/>
    </row>
    <row r="65" spans="1:31" s="2" customFormat="1" ht="21.75" customHeight="1" hidden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 hidden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ht="11.25" hidden="1"/>
    <row r="68" ht="11.25" hidden="1"/>
    <row r="69" ht="11.25" hidden="1"/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4" t="s">
        <v>140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26" t="str">
        <f>E7</f>
        <v>Rekonstrukce kanalizační stoky CHVc, ul. Zličská, Kolín</v>
      </c>
      <c r="F74" s="327"/>
      <c r="G74" s="327"/>
      <c r="H74" s="327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126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275" t="str">
        <f>E9</f>
        <v>SO 02 - Veřejné osvětlení</v>
      </c>
      <c r="F76" s="328"/>
      <c r="G76" s="328"/>
      <c r="H76" s="32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Kolín</v>
      </c>
      <c r="G78" s="38"/>
      <c r="H78" s="38"/>
      <c r="I78" s="30" t="s">
        <v>24</v>
      </c>
      <c r="J78" s="61" t="str">
        <f>IF(J12="","",J12)</f>
        <v>15. 11. 2021</v>
      </c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30</v>
      </c>
      <c r="D80" s="38"/>
      <c r="E80" s="38"/>
      <c r="F80" s="28" t="str">
        <f>E15</f>
        <v>Město Kolín</v>
      </c>
      <c r="G80" s="38"/>
      <c r="H80" s="38"/>
      <c r="I80" s="30" t="s">
        <v>38</v>
      </c>
      <c r="J80" s="34" t="str">
        <f>E21</f>
        <v>LK PROJEKT s.r.o.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30" t="s">
        <v>42</v>
      </c>
      <c r="J81" s="34" t="str">
        <f>E24</f>
        <v xml:space="preserve"> 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54"/>
      <c r="B83" s="155"/>
      <c r="C83" s="156" t="s">
        <v>141</v>
      </c>
      <c r="D83" s="157" t="s">
        <v>65</v>
      </c>
      <c r="E83" s="157" t="s">
        <v>61</v>
      </c>
      <c r="F83" s="157" t="s">
        <v>62</v>
      </c>
      <c r="G83" s="157" t="s">
        <v>142</v>
      </c>
      <c r="H83" s="157" t="s">
        <v>143</v>
      </c>
      <c r="I83" s="157" t="s">
        <v>144</v>
      </c>
      <c r="J83" s="157" t="s">
        <v>132</v>
      </c>
      <c r="K83" s="158" t="s">
        <v>145</v>
      </c>
      <c r="L83" s="159"/>
      <c r="M83" s="70" t="s">
        <v>35</v>
      </c>
      <c r="N83" s="71" t="s">
        <v>50</v>
      </c>
      <c r="O83" s="71" t="s">
        <v>146</v>
      </c>
      <c r="P83" s="71" t="s">
        <v>147</v>
      </c>
      <c r="Q83" s="71" t="s">
        <v>148</v>
      </c>
      <c r="R83" s="71" t="s">
        <v>149</v>
      </c>
      <c r="S83" s="71" t="s">
        <v>150</v>
      </c>
      <c r="T83" s="72" t="s">
        <v>151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3" s="2" customFormat="1" ht="22.9" customHeight="1">
      <c r="A84" s="36"/>
      <c r="B84" s="37"/>
      <c r="C84" s="77" t="s">
        <v>152</v>
      </c>
      <c r="D84" s="38"/>
      <c r="E84" s="38"/>
      <c r="F84" s="38"/>
      <c r="G84" s="38"/>
      <c r="H84" s="38"/>
      <c r="I84" s="38"/>
      <c r="J84" s="160">
        <f>BK84</f>
        <v>0</v>
      </c>
      <c r="K84" s="38"/>
      <c r="L84" s="41"/>
      <c r="M84" s="73"/>
      <c r="N84" s="161"/>
      <c r="O84" s="74"/>
      <c r="P84" s="162">
        <f>P85+P116+P137+P150+P191</f>
        <v>0</v>
      </c>
      <c r="Q84" s="74"/>
      <c r="R84" s="162">
        <f>R85+R116+R137+R150+R191</f>
        <v>0</v>
      </c>
      <c r="S84" s="74"/>
      <c r="T84" s="163">
        <f>T85+T116+T137+T150+T191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79</v>
      </c>
      <c r="AU84" s="18" t="s">
        <v>133</v>
      </c>
      <c r="BK84" s="164">
        <f>BK85+BK116+BK137+BK150+BK191</f>
        <v>0</v>
      </c>
    </row>
    <row r="85" spans="2:63" s="12" customFormat="1" ht="25.9" customHeight="1">
      <c r="B85" s="165"/>
      <c r="C85" s="166"/>
      <c r="D85" s="167" t="s">
        <v>79</v>
      </c>
      <c r="E85" s="168" t="s">
        <v>739</v>
      </c>
      <c r="F85" s="168" t="s">
        <v>740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SUM(P86:P115)</f>
        <v>0</v>
      </c>
      <c r="Q85" s="173"/>
      <c r="R85" s="174">
        <f>SUM(R86:R115)</f>
        <v>0</v>
      </c>
      <c r="S85" s="173"/>
      <c r="T85" s="175">
        <f>SUM(T86:T115)</f>
        <v>0</v>
      </c>
      <c r="AR85" s="176" t="s">
        <v>87</v>
      </c>
      <c r="AT85" s="177" t="s">
        <v>79</v>
      </c>
      <c r="AU85" s="177" t="s">
        <v>80</v>
      </c>
      <c r="AY85" s="176" t="s">
        <v>155</v>
      </c>
      <c r="BK85" s="178">
        <f>SUM(BK86:BK115)</f>
        <v>0</v>
      </c>
    </row>
    <row r="86" spans="1:65" s="2" customFormat="1" ht="16.5" customHeight="1">
      <c r="A86" s="36"/>
      <c r="B86" s="37"/>
      <c r="C86" s="181" t="s">
        <v>87</v>
      </c>
      <c r="D86" s="181" t="s">
        <v>157</v>
      </c>
      <c r="E86" s="182" t="s">
        <v>741</v>
      </c>
      <c r="F86" s="183" t="s">
        <v>742</v>
      </c>
      <c r="G86" s="184" t="s">
        <v>182</v>
      </c>
      <c r="H86" s="185">
        <v>150</v>
      </c>
      <c r="I86" s="186"/>
      <c r="J86" s="187">
        <f>ROUND(I86*H86,1)</f>
        <v>0</v>
      </c>
      <c r="K86" s="183" t="s">
        <v>35</v>
      </c>
      <c r="L86" s="41"/>
      <c r="M86" s="188" t="s">
        <v>35</v>
      </c>
      <c r="N86" s="189" t="s">
        <v>51</v>
      </c>
      <c r="O86" s="66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2" t="s">
        <v>162</v>
      </c>
      <c r="AT86" s="192" t="s">
        <v>157</v>
      </c>
      <c r="AU86" s="192" t="s">
        <v>87</v>
      </c>
      <c r="AY86" s="18" t="s">
        <v>155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8" t="s">
        <v>87</v>
      </c>
      <c r="BK86" s="193">
        <f>ROUND(I86*H86,1)</f>
        <v>0</v>
      </c>
      <c r="BL86" s="18" t="s">
        <v>162</v>
      </c>
      <c r="BM86" s="192" t="s">
        <v>89</v>
      </c>
    </row>
    <row r="87" spans="1:47" s="2" customFormat="1" ht="11.25">
      <c r="A87" s="36"/>
      <c r="B87" s="37"/>
      <c r="C87" s="38"/>
      <c r="D87" s="194" t="s">
        <v>164</v>
      </c>
      <c r="E87" s="38"/>
      <c r="F87" s="195" t="s">
        <v>742</v>
      </c>
      <c r="G87" s="38"/>
      <c r="H87" s="38"/>
      <c r="I87" s="196"/>
      <c r="J87" s="38"/>
      <c r="K87" s="38"/>
      <c r="L87" s="41"/>
      <c r="M87" s="197"/>
      <c r="N87" s="198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164</v>
      </c>
      <c r="AU87" s="18" t="s">
        <v>87</v>
      </c>
    </row>
    <row r="88" spans="1:65" s="2" customFormat="1" ht="24.2" customHeight="1">
      <c r="A88" s="36"/>
      <c r="B88" s="37"/>
      <c r="C88" s="181" t="s">
        <v>89</v>
      </c>
      <c r="D88" s="181" t="s">
        <v>157</v>
      </c>
      <c r="E88" s="182" t="s">
        <v>743</v>
      </c>
      <c r="F88" s="183" t="s">
        <v>744</v>
      </c>
      <c r="G88" s="184" t="s">
        <v>745</v>
      </c>
      <c r="H88" s="185">
        <v>9</v>
      </c>
      <c r="I88" s="186"/>
      <c r="J88" s="187">
        <f>ROUND(I88*H88,1)</f>
        <v>0</v>
      </c>
      <c r="K88" s="183" t="s">
        <v>35</v>
      </c>
      <c r="L88" s="41"/>
      <c r="M88" s="188" t="s">
        <v>35</v>
      </c>
      <c r="N88" s="189" t="s">
        <v>51</v>
      </c>
      <c r="O88" s="66"/>
      <c r="P88" s="190">
        <f>O88*H88</f>
        <v>0</v>
      </c>
      <c r="Q88" s="190">
        <v>0</v>
      </c>
      <c r="R88" s="190">
        <f>Q88*H88</f>
        <v>0</v>
      </c>
      <c r="S88" s="190">
        <v>0</v>
      </c>
      <c r="T88" s="191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2" t="s">
        <v>162</v>
      </c>
      <c r="AT88" s="192" t="s">
        <v>157</v>
      </c>
      <c r="AU88" s="192" t="s">
        <v>87</v>
      </c>
      <c r="AY88" s="18" t="s">
        <v>155</v>
      </c>
      <c r="BE88" s="193">
        <f>IF(N88="základní",J88,0)</f>
        <v>0</v>
      </c>
      <c r="BF88" s="193">
        <f>IF(N88="snížená",J88,0)</f>
        <v>0</v>
      </c>
      <c r="BG88" s="193">
        <f>IF(N88="zákl. přenesená",J88,0)</f>
        <v>0</v>
      </c>
      <c r="BH88" s="193">
        <f>IF(N88="sníž. přenesená",J88,0)</f>
        <v>0</v>
      </c>
      <c r="BI88" s="193">
        <f>IF(N88="nulová",J88,0)</f>
        <v>0</v>
      </c>
      <c r="BJ88" s="18" t="s">
        <v>87</v>
      </c>
      <c r="BK88" s="193">
        <f>ROUND(I88*H88,1)</f>
        <v>0</v>
      </c>
      <c r="BL88" s="18" t="s">
        <v>162</v>
      </c>
      <c r="BM88" s="192" t="s">
        <v>162</v>
      </c>
    </row>
    <row r="89" spans="1:47" s="2" customFormat="1" ht="11.25">
      <c r="A89" s="36"/>
      <c r="B89" s="37"/>
      <c r="C89" s="38"/>
      <c r="D89" s="194" t="s">
        <v>164</v>
      </c>
      <c r="E89" s="38"/>
      <c r="F89" s="195" t="s">
        <v>744</v>
      </c>
      <c r="G89" s="38"/>
      <c r="H89" s="38"/>
      <c r="I89" s="196"/>
      <c r="J89" s="38"/>
      <c r="K89" s="38"/>
      <c r="L89" s="41"/>
      <c r="M89" s="197"/>
      <c r="N89" s="198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164</v>
      </c>
      <c r="AU89" s="18" t="s">
        <v>87</v>
      </c>
    </row>
    <row r="90" spans="1:65" s="2" customFormat="1" ht="24.2" customHeight="1">
      <c r="A90" s="36"/>
      <c r="B90" s="37"/>
      <c r="C90" s="181" t="s">
        <v>179</v>
      </c>
      <c r="D90" s="181" t="s">
        <v>157</v>
      </c>
      <c r="E90" s="182" t="s">
        <v>746</v>
      </c>
      <c r="F90" s="183" t="s">
        <v>747</v>
      </c>
      <c r="G90" s="184" t="s">
        <v>745</v>
      </c>
      <c r="H90" s="185">
        <v>3</v>
      </c>
      <c r="I90" s="186"/>
      <c r="J90" s="187">
        <f>ROUND(I90*H90,1)</f>
        <v>0</v>
      </c>
      <c r="K90" s="183" t="s">
        <v>35</v>
      </c>
      <c r="L90" s="41"/>
      <c r="M90" s="188" t="s">
        <v>35</v>
      </c>
      <c r="N90" s="189" t="s">
        <v>51</v>
      </c>
      <c r="O90" s="66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2" t="s">
        <v>162</v>
      </c>
      <c r="AT90" s="192" t="s">
        <v>157</v>
      </c>
      <c r="AU90" s="192" t="s">
        <v>87</v>
      </c>
      <c r="AY90" s="18" t="s">
        <v>155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8" t="s">
        <v>87</v>
      </c>
      <c r="BK90" s="193">
        <f>ROUND(I90*H90,1)</f>
        <v>0</v>
      </c>
      <c r="BL90" s="18" t="s">
        <v>162</v>
      </c>
      <c r="BM90" s="192" t="s">
        <v>200</v>
      </c>
    </row>
    <row r="91" spans="1:47" s="2" customFormat="1" ht="11.25">
      <c r="A91" s="36"/>
      <c r="B91" s="37"/>
      <c r="C91" s="38"/>
      <c r="D91" s="194" t="s">
        <v>164</v>
      </c>
      <c r="E91" s="38"/>
      <c r="F91" s="195" t="s">
        <v>747</v>
      </c>
      <c r="G91" s="38"/>
      <c r="H91" s="38"/>
      <c r="I91" s="196"/>
      <c r="J91" s="38"/>
      <c r="K91" s="38"/>
      <c r="L91" s="41"/>
      <c r="M91" s="197"/>
      <c r="N91" s="198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164</v>
      </c>
      <c r="AU91" s="18" t="s">
        <v>87</v>
      </c>
    </row>
    <row r="92" spans="1:65" s="2" customFormat="1" ht="24.2" customHeight="1">
      <c r="A92" s="36"/>
      <c r="B92" s="37"/>
      <c r="C92" s="181" t="s">
        <v>162</v>
      </c>
      <c r="D92" s="181" t="s">
        <v>157</v>
      </c>
      <c r="E92" s="182" t="s">
        <v>748</v>
      </c>
      <c r="F92" s="183" t="s">
        <v>749</v>
      </c>
      <c r="G92" s="184" t="s">
        <v>745</v>
      </c>
      <c r="H92" s="185">
        <v>32</v>
      </c>
      <c r="I92" s="186"/>
      <c r="J92" s="187">
        <f>ROUND(I92*H92,1)</f>
        <v>0</v>
      </c>
      <c r="K92" s="183" t="s">
        <v>35</v>
      </c>
      <c r="L92" s="41"/>
      <c r="M92" s="188" t="s">
        <v>35</v>
      </c>
      <c r="N92" s="189" t="s">
        <v>51</v>
      </c>
      <c r="O92" s="66"/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2" t="s">
        <v>162</v>
      </c>
      <c r="AT92" s="192" t="s">
        <v>157</v>
      </c>
      <c r="AU92" s="192" t="s">
        <v>87</v>
      </c>
      <c r="AY92" s="18" t="s">
        <v>155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8" t="s">
        <v>87</v>
      </c>
      <c r="BK92" s="193">
        <f>ROUND(I92*H92,1)</f>
        <v>0</v>
      </c>
      <c r="BL92" s="18" t="s">
        <v>162</v>
      </c>
      <c r="BM92" s="192" t="s">
        <v>213</v>
      </c>
    </row>
    <row r="93" spans="1:47" s="2" customFormat="1" ht="11.25">
      <c r="A93" s="36"/>
      <c r="B93" s="37"/>
      <c r="C93" s="38"/>
      <c r="D93" s="194" t="s">
        <v>164</v>
      </c>
      <c r="E93" s="38"/>
      <c r="F93" s="195" t="s">
        <v>749</v>
      </c>
      <c r="G93" s="38"/>
      <c r="H93" s="38"/>
      <c r="I93" s="196"/>
      <c r="J93" s="38"/>
      <c r="K93" s="38"/>
      <c r="L93" s="41"/>
      <c r="M93" s="197"/>
      <c r="N93" s="198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8" t="s">
        <v>164</v>
      </c>
      <c r="AU93" s="18" t="s">
        <v>87</v>
      </c>
    </row>
    <row r="94" spans="1:65" s="2" customFormat="1" ht="16.5" customHeight="1">
      <c r="A94" s="36"/>
      <c r="B94" s="37"/>
      <c r="C94" s="181" t="s">
        <v>193</v>
      </c>
      <c r="D94" s="181" t="s">
        <v>157</v>
      </c>
      <c r="E94" s="182" t="s">
        <v>750</v>
      </c>
      <c r="F94" s="183" t="s">
        <v>751</v>
      </c>
      <c r="G94" s="184" t="s">
        <v>745</v>
      </c>
      <c r="H94" s="185">
        <v>3</v>
      </c>
      <c r="I94" s="186"/>
      <c r="J94" s="187">
        <f>ROUND(I94*H94,1)</f>
        <v>0</v>
      </c>
      <c r="K94" s="183" t="s">
        <v>35</v>
      </c>
      <c r="L94" s="41"/>
      <c r="M94" s="188" t="s">
        <v>35</v>
      </c>
      <c r="N94" s="189" t="s">
        <v>51</v>
      </c>
      <c r="O94" s="66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162</v>
      </c>
      <c r="AT94" s="192" t="s">
        <v>157</v>
      </c>
      <c r="AU94" s="192" t="s">
        <v>87</v>
      </c>
      <c r="AY94" s="18" t="s">
        <v>155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8" t="s">
        <v>87</v>
      </c>
      <c r="BK94" s="193">
        <f>ROUND(I94*H94,1)</f>
        <v>0</v>
      </c>
      <c r="BL94" s="18" t="s">
        <v>162</v>
      </c>
      <c r="BM94" s="192" t="s">
        <v>226</v>
      </c>
    </row>
    <row r="95" spans="1:47" s="2" customFormat="1" ht="11.25">
      <c r="A95" s="36"/>
      <c r="B95" s="37"/>
      <c r="C95" s="38"/>
      <c r="D95" s="194" t="s">
        <v>164</v>
      </c>
      <c r="E95" s="38"/>
      <c r="F95" s="195" t="s">
        <v>751</v>
      </c>
      <c r="G95" s="38"/>
      <c r="H95" s="38"/>
      <c r="I95" s="196"/>
      <c r="J95" s="38"/>
      <c r="K95" s="38"/>
      <c r="L95" s="41"/>
      <c r="M95" s="197"/>
      <c r="N95" s="198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164</v>
      </c>
      <c r="AU95" s="18" t="s">
        <v>87</v>
      </c>
    </row>
    <row r="96" spans="1:65" s="2" customFormat="1" ht="16.5" customHeight="1">
      <c r="A96" s="36"/>
      <c r="B96" s="37"/>
      <c r="C96" s="181" t="s">
        <v>200</v>
      </c>
      <c r="D96" s="181" t="s">
        <v>157</v>
      </c>
      <c r="E96" s="182" t="s">
        <v>752</v>
      </c>
      <c r="F96" s="183" t="s">
        <v>753</v>
      </c>
      <c r="G96" s="184" t="s">
        <v>745</v>
      </c>
      <c r="H96" s="185">
        <v>3</v>
      </c>
      <c r="I96" s="186"/>
      <c r="J96" s="187">
        <f>ROUND(I96*H96,1)</f>
        <v>0</v>
      </c>
      <c r="K96" s="183" t="s">
        <v>35</v>
      </c>
      <c r="L96" s="41"/>
      <c r="M96" s="188" t="s">
        <v>35</v>
      </c>
      <c r="N96" s="189" t="s">
        <v>51</v>
      </c>
      <c r="O96" s="66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162</v>
      </c>
      <c r="AT96" s="192" t="s">
        <v>157</v>
      </c>
      <c r="AU96" s="192" t="s">
        <v>87</v>
      </c>
      <c r="AY96" s="18" t="s">
        <v>155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8" t="s">
        <v>87</v>
      </c>
      <c r="BK96" s="193">
        <f>ROUND(I96*H96,1)</f>
        <v>0</v>
      </c>
      <c r="BL96" s="18" t="s">
        <v>162</v>
      </c>
      <c r="BM96" s="192" t="s">
        <v>256</v>
      </c>
    </row>
    <row r="97" spans="1:47" s="2" customFormat="1" ht="11.25">
      <c r="A97" s="36"/>
      <c r="B97" s="37"/>
      <c r="C97" s="38"/>
      <c r="D97" s="194" t="s">
        <v>164</v>
      </c>
      <c r="E97" s="38"/>
      <c r="F97" s="195" t="s">
        <v>753</v>
      </c>
      <c r="G97" s="38"/>
      <c r="H97" s="38"/>
      <c r="I97" s="196"/>
      <c r="J97" s="38"/>
      <c r="K97" s="38"/>
      <c r="L97" s="41"/>
      <c r="M97" s="197"/>
      <c r="N97" s="198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164</v>
      </c>
      <c r="AU97" s="18" t="s">
        <v>87</v>
      </c>
    </row>
    <row r="98" spans="1:65" s="2" customFormat="1" ht="16.5" customHeight="1">
      <c r="A98" s="36"/>
      <c r="B98" s="37"/>
      <c r="C98" s="181" t="s">
        <v>207</v>
      </c>
      <c r="D98" s="181" t="s">
        <v>157</v>
      </c>
      <c r="E98" s="182" t="s">
        <v>754</v>
      </c>
      <c r="F98" s="183" t="s">
        <v>755</v>
      </c>
      <c r="G98" s="184" t="s">
        <v>745</v>
      </c>
      <c r="H98" s="185">
        <v>2</v>
      </c>
      <c r="I98" s="186"/>
      <c r="J98" s="187">
        <f>ROUND(I98*H98,1)</f>
        <v>0</v>
      </c>
      <c r="K98" s="183" t="s">
        <v>35</v>
      </c>
      <c r="L98" s="41"/>
      <c r="M98" s="188" t="s">
        <v>35</v>
      </c>
      <c r="N98" s="189" t="s">
        <v>51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162</v>
      </c>
      <c r="AT98" s="192" t="s">
        <v>157</v>
      </c>
      <c r="AU98" s="192" t="s">
        <v>87</v>
      </c>
      <c r="AY98" s="18" t="s">
        <v>155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87</v>
      </c>
      <c r="BK98" s="193">
        <f>ROUND(I98*H98,1)</f>
        <v>0</v>
      </c>
      <c r="BL98" s="18" t="s">
        <v>162</v>
      </c>
      <c r="BM98" s="192" t="s">
        <v>272</v>
      </c>
    </row>
    <row r="99" spans="1:47" s="2" customFormat="1" ht="11.25">
      <c r="A99" s="36"/>
      <c r="B99" s="37"/>
      <c r="C99" s="38"/>
      <c r="D99" s="194" t="s">
        <v>164</v>
      </c>
      <c r="E99" s="38"/>
      <c r="F99" s="195" t="s">
        <v>755</v>
      </c>
      <c r="G99" s="38"/>
      <c r="H99" s="38"/>
      <c r="I99" s="196"/>
      <c r="J99" s="38"/>
      <c r="K99" s="38"/>
      <c r="L99" s="41"/>
      <c r="M99" s="197"/>
      <c r="N99" s="198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164</v>
      </c>
      <c r="AU99" s="18" t="s">
        <v>87</v>
      </c>
    </row>
    <row r="100" spans="1:65" s="2" customFormat="1" ht="16.5" customHeight="1">
      <c r="A100" s="36"/>
      <c r="B100" s="37"/>
      <c r="C100" s="181" t="s">
        <v>213</v>
      </c>
      <c r="D100" s="181" t="s">
        <v>157</v>
      </c>
      <c r="E100" s="182" t="s">
        <v>756</v>
      </c>
      <c r="F100" s="183" t="s">
        <v>757</v>
      </c>
      <c r="G100" s="184" t="s">
        <v>745</v>
      </c>
      <c r="H100" s="185">
        <v>3</v>
      </c>
      <c r="I100" s="186"/>
      <c r="J100" s="187">
        <f>ROUND(I100*H100,1)</f>
        <v>0</v>
      </c>
      <c r="K100" s="183" t="s">
        <v>35</v>
      </c>
      <c r="L100" s="41"/>
      <c r="M100" s="188" t="s">
        <v>35</v>
      </c>
      <c r="N100" s="189" t="s">
        <v>51</v>
      </c>
      <c r="O100" s="66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2" t="s">
        <v>162</v>
      </c>
      <c r="AT100" s="192" t="s">
        <v>157</v>
      </c>
      <c r="AU100" s="192" t="s">
        <v>87</v>
      </c>
      <c r="AY100" s="18" t="s">
        <v>155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87</v>
      </c>
      <c r="BK100" s="193">
        <f>ROUND(I100*H100,1)</f>
        <v>0</v>
      </c>
      <c r="BL100" s="18" t="s">
        <v>162</v>
      </c>
      <c r="BM100" s="192" t="s">
        <v>286</v>
      </c>
    </row>
    <row r="101" spans="1:47" s="2" customFormat="1" ht="11.25">
      <c r="A101" s="36"/>
      <c r="B101" s="37"/>
      <c r="C101" s="38"/>
      <c r="D101" s="194" t="s">
        <v>164</v>
      </c>
      <c r="E101" s="38"/>
      <c r="F101" s="195" t="s">
        <v>757</v>
      </c>
      <c r="G101" s="38"/>
      <c r="H101" s="38"/>
      <c r="I101" s="196"/>
      <c r="J101" s="38"/>
      <c r="K101" s="38"/>
      <c r="L101" s="41"/>
      <c r="M101" s="197"/>
      <c r="N101" s="198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8" t="s">
        <v>164</v>
      </c>
      <c r="AU101" s="18" t="s">
        <v>87</v>
      </c>
    </row>
    <row r="102" spans="1:65" s="2" customFormat="1" ht="16.5" customHeight="1">
      <c r="A102" s="36"/>
      <c r="B102" s="37"/>
      <c r="C102" s="181" t="s">
        <v>220</v>
      </c>
      <c r="D102" s="181" t="s">
        <v>157</v>
      </c>
      <c r="E102" s="182" t="s">
        <v>758</v>
      </c>
      <c r="F102" s="183" t="s">
        <v>759</v>
      </c>
      <c r="G102" s="184" t="s">
        <v>745</v>
      </c>
      <c r="H102" s="185">
        <v>3</v>
      </c>
      <c r="I102" s="186"/>
      <c r="J102" s="187">
        <f>ROUND(I102*H102,1)</f>
        <v>0</v>
      </c>
      <c r="K102" s="183" t="s">
        <v>35</v>
      </c>
      <c r="L102" s="41"/>
      <c r="M102" s="188" t="s">
        <v>35</v>
      </c>
      <c r="N102" s="189" t="s">
        <v>51</v>
      </c>
      <c r="O102" s="66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162</v>
      </c>
      <c r="AT102" s="192" t="s">
        <v>157</v>
      </c>
      <c r="AU102" s="192" t="s">
        <v>87</v>
      </c>
      <c r="AY102" s="18" t="s">
        <v>155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87</v>
      </c>
      <c r="BK102" s="193">
        <f>ROUND(I102*H102,1)</f>
        <v>0</v>
      </c>
      <c r="BL102" s="18" t="s">
        <v>162</v>
      </c>
      <c r="BM102" s="192" t="s">
        <v>297</v>
      </c>
    </row>
    <row r="103" spans="1:47" s="2" customFormat="1" ht="11.25">
      <c r="A103" s="36"/>
      <c r="B103" s="37"/>
      <c r="C103" s="38"/>
      <c r="D103" s="194" t="s">
        <v>164</v>
      </c>
      <c r="E103" s="38"/>
      <c r="F103" s="195" t="s">
        <v>759</v>
      </c>
      <c r="G103" s="38"/>
      <c r="H103" s="38"/>
      <c r="I103" s="196"/>
      <c r="J103" s="38"/>
      <c r="K103" s="38"/>
      <c r="L103" s="41"/>
      <c r="M103" s="197"/>
      <c r="N103" s="198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164</v>
      </c>
      <c r="AU103" s="18" t="s">
        <v>87</v>
      </c>
    </row>
    <row r="104" spans="1:65" s="2" customFormat="1" ht="24.2" customHeight="1">
      <c r="A104" s="36"/>
      <c r="B104" s="37"/>
      <c r="C104" s="181" t="s">
        <v>226</v>
      </c>
      <c r="D104" s="181" t="s">
        <v>157</v>
      </c>
      <c r="E104" s="182" t="s">
        <v>760</v>
      </c>
      <c r="F104" s="183" t="s">
        <v>761</v>
      </c>
      <c r="G104" s="184" t="s">
        <v>182</v>
      </c>
      <c r="H104" s="185">
        <v>135</v>
      </c>
      <c r="I104" s="186"/>
      <c r="J104" s="187">
        <f>ROUND(I104*H104,1)</f>
        <v>0</v>
      </c>
      <c r="K104" s="183" t="s">
        <v>35</v>
      </c>
      <c r="L104" s="41"/>
      <c r="M104" s="188" t="s">
        <v>35</v>
      </c>
      <c r="N104" s="189" t="s">
        <v>51</v>
      </c>
      <c r="O104" s="66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162</v>
      </c>
      <c r="AT104" s="192" t="s">
        <v>157</v>
      </c>
      <c r="AU104" s="192" t="s">
        <v>87</v>
      </c>
      <c r="AY104" s="18" t="s">
        <v>155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87</v>
      </c>
      <c r="BK104" s="193">
        <f>ROUND(I104*H104,1)</f>
        <v>0</v>
      </c>
      <c r="BL104" s="18" t="s">
        <v>162</v>
      </c>
      <c r="BM104" s="192" t="s">
        <v>309</v>
      </c>
    </row>
    <row r="105" spans="1:47" s="2" customFormat="1" ht="19.5">
      <c r="A105" s="36"/>
      <c r="B105" s="37"/>
      <c r="C105" s="38"/>
      <c r="D105" s="194" t="s">
        <v>164</v>
      </c>
      <c r="E105" s="38"/>
      <c r="F105" s="195" t="s">
        <v>761</v>
      </c>
      <c r="G105" s="38"/>
      <c r="H105" s="38"/>
      <c r="I105" s="196"/>
      <c r="J105" s="38"/>
      <c r="K105" s="38"/>
      <c r="L105" s="41"/>
      <c r="M105" s="197"/>
      <c r="N105" s="198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164</v>
      </c>
      <c r="AU105" s="18" t="s">
        <v>87</v>
      </c>
    </row>
    <row r="106" spans="1:65" s="2" customFormat="1" ht="16.5" customHeight="1">
      <c r="A106" s="36"/>
      <c r="B106" s="37"/>
      <c r="C106" s="181" t="s">
        <v>249</v>
      </c>
      <c r="D106" s="181" t="s">
        <v>157</v>
      </c>
      <c r="E106" s="182" t="s">
        <v>762</v>
      </c>
      <c r="F106" s="183" t="s">
        <v>763</v>
      </c>
      <c r="G106" s="184" t="s">
        <v>182</v>
      </c>
      <c r="H106" s="185">
        <v>3</v>
      </c>
      <c r="I106" s="186"/>
      <c r="J106" s="187">
        <f>ROUND(I106*H106,1)</f>
        <v>0</v>
      </c>
      <c r="K106" s="183" t="s">
        <v>35</v>
      </c>
      <c r="L106" s="41"/>
      <c r="M106" s="188" t="s">
        <v>35</v>
      </c>
      <c r="N106" s="189" t="s">
        <v>51</v>
      </c>
      <c r="O106" s="66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162</v>
      </c>
      <c r="AT106" s="192" t="s">
        <v>157</v>
      </c>
      <c r="AU106" s="192" t="s">
        <v>87</v>
      </c>
      <c r="AY106" s="18" t="s">
        <v>155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87</v>
      </c>
      <c r="BK106" s="193">
        <f>ROUND(I106*H106,1)</f>
        <v>0</v>
      </c>
      <c r="BL106" s="18" t="s">
        <v>162</v>
      </c>
      <c r="BM106" s="192" t="s">
        <v>323</v>
      </c>
    </row>
    <row r="107" spans="1:47" s="2" customFormat="1" ht="11.25">
      <c r="A107" s="36"/>
      <c r="B107" s="37"/>
      <c r="C107" s="38"/>
      <c r="D107" s="194" t="s">
        <v>164</v>
      </c>
      <c r="E107" s="38"/>
      <c r="F107" s="195" t="s">
        <v>763</v>
      </c>
      <c r="G107" s="38"/>
      <c r="H107" s="38"/>
      <c r="I107" s="196"/>
      <c r="J107" s="38"/>
      <c r="K107" s="38"/>
      <c r="L107" s="41"/>
      <c r="M107" s="197"/>
      <c r="N107" s="198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8" t="s">
        <v>164</v>
      </c>
      <c r="AU107" s="18" t="s">
        <v>87</v>
      </c>
    </row>
    <row r="108" spans="1:65" s="2" customFormat="1" ht="21.75" customHeight="1">
      <c r="A108" s="36"/>
      <c r="B108" s="37"/>
      <c r="C108" s="181" t="s">
        <v>256</v>
      </c>
      <c r="D108" s="181" t="s">
        <v>157</v>
      </c>
      <c r="E108" s="182" t="s">
        <v>764</v>
      </c>
      <c r="F108" s="183" t="s">
        <v>765</v>
      </c>
      <c r="G108" s="184" t="s">
        <v>182</v>
      </c>
      <c r="H108" s="185">
        <v>18</v>
      </c>
      <c r="I108" s="186"/>
      <c r="J108" s="187">
        <f>ROUND(I108*H108,1)</f>
        <v>0</v>
      </c>
      <c r="K108" s="183" t="s">
        <v>35</v>
      </c>
      <c r="L108" s="41"/>
      <c r="M108" s="188" t="s">
        <v>35</v>
      </c>
      <c r="N108" s="189" t="s">
        <v>51</v>
      </c>
      <c r="O108" s="66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162</v>
      </c>
      <c r="AT108" s="192" t="s">
        <v>157</v>
      </c>
      <c r="AU108" s="192" t="s">
        <v>87</v>
      </c>
      <c r="AY108" s="18" t="s">
        <v>155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87</v>
      </c>
      <c r="BK108" s="193">
        <f>ROUND(I108*H108,1)</f>
        <v>0</v>
      </c>
      <c r="BL108" s="18" t="s">
        <v>162</v>
      </c>
      <c r="BM108" s="192" t="s">
        <v>337</v>
      </c>
    </row>
    <row r="109" spans="1:47" s="2" customFormat="1" ht="11.25">
      <c r="A109" s="36"/>
      <c r="B109" s="37"/>
      <c r="C109" s="38"/>
      <c r="D109" s="194" t="s">
        <v>164</v>
      </c>
      <c r="E109" s="38"/>
      <c r="F109" s="195" t="s">
        <v>765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164</v>
      </c>
      <c r="AU109" s="18" t="s">
        <v>87</v>
      </c>
    </row>
    <row r="110" spans="1:65" s="2" customFormat="1" ht="21.75" customHeight="1">
      <c r="A110" s="36"/>
      <c r="B110" s="37"/>
      <c r="C110" s="181" t="s">
        <v>263</v>
      </c>
      <c r="D110" s="181" t="s">
        <v>157</v>
      </c>
      <c r="E110" s="182" t="s">
        <v>766</v>
      </c>
      <c r="F110" s="183" t="s">
        <v>767</v>
      </c>
      <c r="G110" s="184" t="s">
        <v>182</v>
      </c>
      <c r="H110" s="185">
        <v>150</v>
      </c>
      <c r="I110" s="186"/>
      <c r="J110" s="187">
        <f>ROUND(I110*H110,1)</f>
        <v>0</v>
      </c>
      <c r="K110" s="183" t="s">
        <v>35</v>
      </c>
      <c r="L110" s="41"/>
      <c r="M110" s="188" t="s">
        <v>35</v>
      </c>
      <c r="N110" s="189" t="s">
        <v>51</v>
      </c>
      <c r="O110" s="66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2" t="s">
        <v>162</v>
      </c>
      <c r="AT110" s="192" t="s">
        <v>157</v>
      </c>
      <c r="AU110" s="192" t="s">
        <v>87</v>
      </c>
      <c r="AY110" s="18" t="s">
        <v>155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87</v>
      </c>
      <c r="BK110" s="193">
        <f>ROUND(I110*H110,1)</f>
        <v>0</v>
      </c>
      <c r="BL110" s="18" t="s">
        <v>162</v>
      </c>
      <c r="BM110" s="192" t="s">
        <v>350</v>
      </c>
    </row>
    <row r="111" spans="1:47" s="2" customFormat="1" ht="11.25">
      <c r="A111" s="36"/>
      <c r="B111" s="37"/>
      <c r="C111" s="38"/>
      <c r="D111" s="194" t="s">
        <v>164</v>
      </c>
      <c r="E111" s="38"/>
      <c r="F111" s="195" t="s">
        <v>767</v>
      </c>
      <c r="G111" s="38"/>
      <c r="H111" s="38"/>
      <c r="I111" s="196"/>
      <c r="J111" s="38"/>
      <c r="K111" s="38"/>
      <c r="L111" s="41"/>
      <c r="M111" s="197"/>
      <c r="N111" s="198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8" t="s">
        <v>164</v>
      </c>
      <c r="AU111" s="18" t="s">
        <v>87</v>
      </c>
    </row>
    <row r="112" spans="1:65" s="2" customFormat="1" ht="16.5" customHeight="1">
      <c r="A112" s="36"/>
      <c r="B112" s="37"/>
      <c r="C112" s="181" t="s">
        <v>272</v>
      </c>
      <c r="D112" s="181" t="s">
        <v>157</v>
      </c>
      <c r="E112" s="182" t="s">
        <v>768</v>
      </c>
      <c r="F112" s="183" t="s">
        <v>769</v>
      </c>
      <c r="G112" s="184" t="s">
        <v>745</v>
      </c>
      <c r="H112" s="185">
        <v>16</v>
      </c>
      <c r="I112" s="186"/>
      <c r="J112" s="187">
        <f>ROUND(I112*H112,1)</f>
        <v>0</v>
      </c>
      <c r="K112" s="183" t="s">
        <v>35</v>
      </c>
      <c r="L112" s="41"/>
      <c r="M112" s="188" t="s">
        <v>35</v>
      </c>
      <c r="N112" s="189" t="s">
        <v>51</v>
      </c>
      <c r="O112" s="66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2" t="s">
        <v>162</v>
      </c>
      <c r="AT112" s="192" t="s">
        <v>157</v>
      </c>
      <c r="AU112" s="192" t="s">
        <v>87</v>
      </c>
      <c r="AY112" s="18" t="s">
        <v>155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87</v>
      </c>
      <c r="BK112" s="193">
        <f>ROUND(I112*H112,1)</f>
        <v>0</v>
      </c>
      <c r="BL112" s="18" t="s">
        <v>162</v>
      </c>
      <c r="BM112" s="192" t="s">
        <v>364</v>
      </c>
    </row>
    <row r="113" spans="1:47" s="2" customFormat="1" ht="11.25">
      <c r="A113" s="36"/>
      <c r="B113" s="37"/>
      <c r="C113" s="38"/>
      <c r="D113" s="194" t="s">
        <v>164</v>
      </c>
      <c r="E113" s="38"/>
      <c r="F113" s="195" t="s">
        <v>769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164</v>
      </c>
      <c r="AU113" s="18" t="s">
        <v>87</v>
      </c>
    </row>
    <row r="114" spans="1:65" s="2" customFormat="1" ht="16.5" customHeight="1">
      <c r="A114" s="36"/>
      <c r="B114" s="37"/>
      <c r="C114" s="181" t="s">
        <v>8</v>
      </c>
      <c r="D114" s="181" t="s">
        <v>157</v>
      </c>
      <c r="E114" s="182" t="s">
        <v>770</v>
      </c>
      <c r="F114" s="183" t="s">
        <v>771</v>
      </c>
      <c r="G114" s="184" t="s">
        <v>772</v>
      </c>
      <c r="H114" s="185">
        <v>1</v>
      </c>
      <c r="I114" s="186"/>
      <c r="J114" s="187">
        <f>ROUND(I114*H114,1)</f>
        <v>0</v>
      </c>
      <c r="K114" s="183" t="s">
        <v>35</v>
      </c>
      <c r="L114" s="41"/>
      <c r="M114" s="188" t="s">
        <v>35</v>
      </c>
      <c r="N114" s="189" t="s">
        <v>51</v>
      </c>
      <c r="O114" s="66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162</v>
      </c>
      <c r="AT114" s="192" t="s">
        <v>157</v>
      </c>
      <c r="AU114" s="192" t="s">
        <v>87</v>
      </c>
      <c r="AY114" s="18" t="s">
        <v>155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87</v>
      </c>
      <c r="BK114" s="193">
        <f>ROUND(I114*H114,1)</f>
        <v>0</v>
      </c>
      <c r="BL114" s="18" t="s">
        <v>162</v>
      </c>
      <c r="BM114" s="192" t="s">
        <v>773</v>
      </c>
    </row>
    <row r="115" spans="1:47" s="2" customFormat="1" ht="11.25">
      <c r="A115" s="36"/>
      <c r="B115" s="37"/>
      <c r="C115" s="38"/>
      <c r="D115" s="194" t="s">
        <v>164</v>
      </c>
      <c r="E115" s="38"/>
      <c r="F115" s="195" t="s">
        <v>771</v>
      </c>
      <c r="G115" s="38"/>
      <c r="H115" s="38"/>
      <c r="I115" s="196"/>
      <c r="J115" s="38"/>
      <c r="K115" s="38"/>
      <c r="L115" s="41"/>
      <c r="M115" s="197"/>
      <c r="N115" s="198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164</v>
      </c>
      <c r="AU115" s="18" t="s">
        <v>87</v>
      </c>
    </row>
    <row r="116" spans="2:63" s="12" customFormat="1" ht="25.9" customHeight="1">
      <c r="B116" s="165"/>
      <c r="C116" s="166"/>
      <c r="D116" s="167" t="s">
        <v>79</v>
      </c>
      <c r="E116" s="168" t="s">
        <v>774</v>
      </c>
      <c r="F116" s="168" t="s">
        <v>156</v>
      </c>
      <c r="G116" s="166"/>
      <c r="H116" s="166"/>
      <c r="I116" s="169"/>
      <c r="J116" s="170">
        <f>BK116</f>
        <v>0</v>
      </c>
      <c r="K116" s="166"/>
      <c r="L116" s="171"/>
      <c r="M116" s="172"/>
      <c r="N116" s="173"/>
      <c r="O116" s="173"/>
      <c r="P116" s="174">
        <f>SUM(P117:P136)</f>
        <v>0</v>
      </c>
      <c r="Q116" s="173"/>
      <c r="R116" s="174">
        <f>SUM(R117:R136)</f>
        <v>0</v>
      </c>
      <c r="S116" s="173"/>
      <c r="T116" s="175">
        <f>SUM(T117:T136)</f>
        <v>0</v>
      </c>
      <c r="AR116" s="176" t="s">
        <v>87</v>
      </c>
      <c r="AT116" s="177" t="s">
        <v>79</v>
      </c>
      <c r="AU116" s="177" t="s">
        <v>80</v>
      </c>
      <c r="AY116" s="176" t="s">
        <v>155</v>
      </c>
      <c r="BK116" s="178">
        <f>SUM(BK117:BK136)</f>
        <v>0</v>
      </c>
    </row>
    <row r="117" spans="1:65" s="2" customFormat="1" ht="16.5" customHeight="1">
      <c r="A117" s="36"/>
      <c r="B117" s="37"/>
      <c r="C117" s="181" t="s">
        <v>286</v>
      </c>
      <c r="D117" s="181" t="s">
        <v>157</v>
      </c>
      <c r="E117" s="182" t="s">
        <v>775</v>
      </c>
      <c r="F117" s="183" t="s">
        <v>776</v>
      </c>
      <c r="G117" s="184" t="s">
        <v>182</v>
      </c>
      <c r="H117" s="185">
        <v>135</v>
      </c>
      <c r="I117" s="186"/>
      <c r="J117" s="187">
        <f>ROUND(I117*H117,1)</f>
        <v>0</v>
      </c>
      <c r="K117" s="183" t="s">
        <v>35</v>
      </c>
      <c r="L117" s="41"/>
      <c r="M117" s="188" t="s">
        <v>35</v>
      </c>
      <c r="N117" s="189" t="s">
        <v>51</v>
      </c>
      <c r="O117" s="66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162</v>
      </c>
      <c r="AT117" s="192" t="s">
        <v>157</v>
      </c>
      <c r="AU117" s="192" t="s">
        <v>87</v>
      </c>
      <c r="AY117" s="18" t="s">
        <v>155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87</v>
      </c>
      <c r="BK117" s="193">
        <f>ROUND(I117*H117,1)</f>
        <v>0</v>
      </c>
      <c r="BL117" s="18" t="s">
        <v>162</v>
      </c>
      <c r="BM117" s="192" t="s">
        <v>378</v>
      </c>
    </row>
    <row r="118" spans="1:47" s="2" customFormat="1" ht="11.25">
      <c r="A118" s="36"/>
      <c r="B118" s="37"/>
      <c r="C118" s="38"/>
      <c r="D118" s="194" t="s">
        <v>164</v>
      </c>
      <c r="E118" s="38"/>
      <c r="F118" s="195" t="s">
        <v>776</v>
      </c>
      <c r="G118" s="38"/>
      <c r="H118" s="38"/>
      <c r="I118" s="196"/>
      <c r="J118" s="38"/>
      <c r="K118" s="38"/>
      <c r="L118" s="41"/>
      <c r="M118" s="197"/>
      <c r="N118" s="198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8" t="s">
        <v>164</v>
      </c>
      <c r="AU118" s="18" t="s">
        <v>87</v>
      </c>
    </row>
    <row r="119" spans="1:65" s="2" customFormat="1" ht="16.5" customHeight="1">
      <c r="A119" s="36"/>
      <c r="B119" s="37"/>
      <c r="C119" s="181" t="s">
        <v>292</v>
      </c>
      <c r="D119" s="181" t="s">
        <v>157</v>
      </c>
      <c r="E119" s="182" t="s">
        <v>777</v>
      </c>
      <c r="F119" s="183" t="s">
        <v>778</v>
      </c>
      <c r="G119" s="184" t="s">
        <v>745</v>
      </c>
      <c r="H119" s="185">
        <v>20</v>
      </c>
      <c r="I119" s="186"/>
      <c r="J119" s="187">
        <f>ROUND(I119*H119,1)</f>
        <v>0</v>
      </c>
      <c r="K119" s="183" t="s">
        <v>35</v>
      </c>
      <c r="L119" s="41"/>
      <c r="M119" s="188" t="s">
        <v>35</v>
      </c>
      <c r="N119" s="189" t="s">
        <v>51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162</v>
      </c>
      <c r="AT119" s="192" t="s">
        <v>157</v>
      </c>
      <c r="AU119" s="192" t="s">
        <v>87</v>
      </c>
      <c r="AY119" s="18" t="s">
        <v>155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87</v>
      </c>
      <c r="BK119" s="193">
        <f>ROUND(I119*H119,1)</f>
        <v>0</v>
      </c>
      <c r="BL119" s="18" t="s">
        <v>162</v>
      </c>
      <c r="BM119" s="192" t="s">
        <v>395</v>
      </c>
    </row>
    <row r="120" spans="1:47" s="2" customFormat="1" ht="11.25">
      <c r="A120" s="36"/>
      <c r="B120" s="37"/>
      <c r="C120" s="38"/>
      <c r="D120" s="194" t="s">
        <v>164</v>
      </c>
      <c r="E120" s="38"/>
      <c r="F120" s="195" t="s">
        <v>778</v>
      </c>
      <c r="G120" s="38"/>
      <c r="H120" s="38"/>
      <c r="I120" s="196"/>
      <c r="J120" s="38"/>
      <c r="K120" s="38"/>
      <c r="L120" s="41"/>
      <c r="M120" s="197"/>
      <c r="N120" s="198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164</v>
      </c>
      <c r="AU120" s="18" t="s">
        <v>87</v>
      </c>
    </row>
    <row r="121" spans="1:65" s="2" customFormat="1" ht="16.5" customHeight="1">
      <c r="A121" s="36"/>
      <c r="B121" s="37"/>
      <c r="C121" s="181" t="s">
        <v>297</v>
      </c>
      <c r="D121" s="181" t="s">
        <v>157</v>
      </c>
      <c r="E121" s="182" t="s">
        <v>779</v>
      </c>
      <c r="F121" s="183" t="s">
        <v>780</v>
      </c>
      <c r="G121" s="184" t="s">
        <v>182</v>
      </c>
      <c r="H121" s="185">
        <v>135</v>
      </c>
      <c r="I121" s="186"/>
      <c r="J121" s="187">
        <f>ROUND(I121*H121,1)</f>
        <v>0</v>
      </c>
      <c r="K121" s="183" t="s">
        <v>35</v>
      </c>
      <c r="L121" s="41"/>
      <c r="M121" s="188" t="s">
        <v>35</v>
      </c>
      <c r="N121" s="189" t="s">
        <v>51</v>
      </c>
      <c r="O121" s="66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2" t="s">
        <v>162</v>
      </c>
      <c r="AT121" s="192" t="s">
        <v>157</v>
      </c>
      <c r="AU121" s="192" t="s">
        <v>87</v>
      </c>
      <c r="AY121" s="18" t="s">
        <v>155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87</v>
      </c>
      <c r="BK121" s="193">
        <f>ROUND(I121*H121,1)</f>
        <v>0</v>
      </c>
      <c r="BL121" s="18" t="s">
        <v>162</v>
      </c>
      <c r="BM121" s="192" t="s">
        <v>406</v>
      </c>
    </row>
    <row r="122" spans="1:47" s="2" customFormat="1" ht="11.25">
      <c r="A122" s="36"/>
      <c r="B122" s="37"/>
      <c r="C122" s="38"/>
      <c r="D122" s="194" t="s">
        <v>164</v>
      </c>
      <c r="E122" s="38"/>
      <c r="F122" s="195" t="s">
        <v>780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164</v>
      </c>
      <c r="AU122" s="18" t="s">
        <v>87</v>
      </c>
    </row>
    <row r="123" spans="1:65" s="2" customFormat="1" ht="24.2" customHeight="1">
      <c r="A123" s="36"/>
      <c r="B123" s="37"/>
      <c r="C123" s="181" t="s">
        <v>303</v>
      </c>
      <c r="D123" s="181" t="s">
        <v>157</v>
      </c>
      <c r="E123" s="182" t="s">
        <v>781</v>
      </c>
      <c r="F123" s="183" t="s">
        <v>782</v>
      </c>
      <c r="G123" s="184" t="s">
        <v>783</v>
      </c>
      <c r="H123" s="185">
        <v>0.14</v>
      </c>
      <c r="I123" s="186"/>
      <c r="J123" s="187">
        <f>ROUND(I123*H123,1)</f>
        <v>0</v>
      </c>
      <c r="K123" s="183" t="s">
        <v>35</v>
      </c>
      <c r="L123" s="41"/>
      <c r="M123" s="188" t="s">
        <v>35</v>
      </c>
      <c r="N123" s="189" t="s">
        <v>51</v>
      </c>
      <c r="O123" s="66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162</v>
      </c>
      <c r="AT123" s="192" t="s">
        <v>157</v>
      </c>
      <c r="AU123" s="192" t="s">
        <v>87</v>
      </c>
      <c r="AY123" s="18" t="s">
        <v>155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87</v>
      </c>
      <c r="BK123" s="193">
        <f>ROUND(I123*H123,1)</f>
        <v>0</v>
      </c>
      <c r="BL123" s="18" t="s">
        <v>162</v>
      </c>
      <c r="BM123" s="192" t="s">
        <v>420</v>
      </c>
    </row>
    <row r="124" spans="1:47" s="2" customFormat="1" ht="11.25">
      <c r="A124" s="36"/>
      <c r="B124" s="37"/>
      <c r="C124" s="38"/>
      <c r="D124" s="194" t="s">
        <v>164</v>
      </c>
      <c r="E124" s="38"/>
      <c r="F124" s="195" t="s">
        <v>782</v>
      </c>
      <c r="G124" s="38"/>
      <c r="H124" s="38"/>
      <c r="I124" s="196"/>
      <c r="J124" s="38"/>
      <c r="K124" s="38"/>
      <c r="L124" s="41"/>
      <c r="M124" s="197"/>
      <c r="N124" s="198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164</v>
      </c>
      <c r="AU124" s="18" t="s">
        <v>87</v>
      </c>
    </row>
    <row r="125" spans="1:65" s="2" customFormat="1" ht="16.5" customHeight="1">
      <c r="A125" s="36"/>
      <c r="B125" s="37"/>
      <c r="C125" s="181" t="s">
        <v>309</v>
      </c>
      <c r="D125" s="181" t="s">
        <v>157</v>
      </c>
      <c r="E125" s="182" t="s">
        <v>784</v>
      </c>
      <c r="F125" s="183" t="s">
        <v>785</v>
      </c>
      <c r="G125" s="184" t="s">
        <v>229</v>
      </c>
      <c r="H125" s="185">
        <v>0.6</v>
      </c>
      <c r="I125" s="186"/>
      <c r="J125" s="187">
        <f>ROUND(I125*H125,1)</f>
        <v>0</v>
      </c>
      <c r="K125" s="183" t="s">
        <v>35</v>
      </c>
      <c r="L125" s="41"/>
      <c r="M125" s="188" t="s">
        <v>35</v>
      </c>
      <c r="N125" s="189" t="s">
        <v>51</v>
      </c>
      <c r="O125" s="66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162</v>
      </c>
      <c r="AT125" s="192" t="s">
        <v>157</v>
      </c>
      <c r="AU125" s="192" t="s">
        <v>87</v>
      </c>
      <c r="AY125" s="18" t="s">
        <v>155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87</v>
      </c>
      <c r="BK125" s="193">
        <f>ROUND(I125*H125,1)</f>
        <v>0</v>
      </c>
      <c r="BL125" s="18" t="s">
        <v>162</v>
      </c>
      <c r="BM125" s="192" t="s">
        <v>433</v>
      </c>
    </row>
    <row r="126" spans="1:47" s="2" customFormat="1" ht="11.25">
      <c r="A126" s="36"/>
      <c r="B126" s="37"/>
      <c r="C126" s="38"/>
      <c r="D126" s="194" t="s">
        <v>164</v>
      </c>
      <c r="E126" s="38"/>
      <c r="F126" s="195" t="s">
        <v>785</v>
      </c>
      <c r="G126" s="38"/>
      <c r="H126" s="38"/>
      <c r="I126" s="196"/>
      <c r="J126" s="38"/>
      <c r="K126" s="38"/>
      <c r="L126" s="41"/>
      <c r="M126" s="197"/>
      <c r="N126" s="198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164</v>
      </c>
      <c r="AU126" s="18" t="s">
        <v>87</v>
      </c>
    </row>
    <row r="127" spans="1:65" s="2" customFormat="1" ht="16.5" customHeight="1">
      <c r="A127" s="36"/>
      <c r="B127" s="37"/>
      <c r="C127" s="181" t="s">
        <v>7</v>
      </c>
      <c r="D127" s="181" t="s">
        <v>157</v>
      </c>
      <c r="E127" s="182" t="s">
        <v>786</v>
      </c>
      <c r="F127" s="183" t="s">
        <v>787</v>
      </c>
      <c r="G127" s="184" t="s">
        <v>229</v>
      </c>
      <c r="H127" s="185">
        <v>0.3</v>
      </c>
      <c r="I127" s="186"/>
      <c r="J127" s="187">
        <f>ROUND(I127*H127,1)</f>
        <v>0</v>
      </c>
      <c r="K127" s="183" t="s">
        <v>35</v>
      </c>
      <c r="L127" s="41"/>
      <c r="M127" s="188" t="s">
        <v>35</v>
      </c>
      <c r="N127" s="189" t="s">
        <v>51</v>
      </c>
      <c r="O127" s="66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162</v>
      </c>
      <c r="AT127" s="192" t="s">
        <v>157</v>
      </c>
      <c r="AU127" s="192" t="s">
        <v>87</v>
      </c>
      <c r="AY127" s="18" t="s">
        <v>155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87</v>
      </c>
      <c r="BK127" s="193">
        <f>ROUND(I127*H127,1)</f>
        <v>0</v>
      </c>
      <c r="BL127" s="18" t="s">
        <v>162</v>
      </c>
      <c r="BM127" s="192" t="s">
        <v>448</v>
      </c>
    </row>
    <row r="128" spans="1:47" s="2" customFormat="1" ht="11.25">
      <c r="A128" s="36"/>
      <c r="B128" s="37"/>
      <c r="C128" s="38"/>
      <c r="D128" s="194" t="s">
        <v>164</v>
      </c>
      <c r="E128" s="38"/>
      <c r="F128" s="195" t="s">
        <v>787</v>
      </c>
      <c r="G128" s="38"/>
      <c r="H128" s="38"/>
      <c r="I128" s="196"/>
      <c r="J128" s="38"/>
      <c r="K128" s="38"/>
      <c r="L128" s="41"/>
      <c r="M128" s="197"/>
      <c r="N128" s="198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164</v>
      </c>
      <c r="AU128" s="18" t="s">
        <v>87</v>
      </c>
    </row>
    <row r="129" spans="1:65" s="2" customFormat="1" ht="16.5" customHeight="1">
      <c r="A129" s="36"/>
      <c r="B129" s="37"/>
      <c r="C129" s="181" t="s">
        <v>323</v>
      </c>
      <c r="D129" s="181" t="s">
        <v>157</v>
      </c>
      <c r="E129" s="182" t="s">
        <v>788</v>
      </c>
      <c r="F129" s="183" t="s">
        <v>789</v>
      </c>
      <c r="G129" s="184" t="s">
        <v>229</v>
      </c>
      <c r="H129" s="185">
        <v>0.3</v>
      </c>
      <c r="I129" s="186"/>
      <c r="J129" s="187">
        <f>ROUND(I129*H129,1)</f>
        <v>0</v>
      </c>
      <c r="K129" s="183" t="s">
        <v>35</v>
      </c>
      <c r="L129" s="41"/>
      <c r="M129" s="188" t="s">
        <v>35</v>
      </c>
      <c r="N129" s="189" t="s">
        <v>51</v>
      </c>
      <c r="O129" s="66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2" t="s">
        <v>162</v>
      </c>
      <c r="AT129" s="192" t="s">
        <v>157</v>
      </c>
      <c r="AU129" s="192" t="s">
        <v>87</v>
      </c>
      <c r="AY129" s="18" t="s">
        <v>155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87</v>
      </c>
      <c r="BK129" s="193">
        <f>ROUND(I129*H129,1)</f>
        <v>0</v>
      </c>
      <c r="BL129" s="18" t="s">
        <v>162</v>
      </c>
      <c r="BM129" s="192" t="s">
        <v>458</v>
      </c>
    </row>
    <row r="130" spans="1:47" s="2" customFormat="1" ht="11.25">
      <c r="A130" s="36"/>
      <c r="B130" s="37"/>
      <c r="C130" s="38"/>
      <c r="D130" s="194" t="s">
        <v>164</v>
      </c>
      <c r="E130" s="38"/>
      <c r="F130" s="195" t="s">
        <v>789</v>
      </c>
      <c r="G130" s="38"/>
      <c r="H130" s="38"/>
      <c r="I130" s="196"/>
      <c r="J130" s="38"/>
      <c r="K130" s="38"/>
      <c r="L130" s="41"/>
      <c r="M130" s="197"/>
      <c r="N130" s="198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164</v>
      </c>
      <c r="AU130" s="18" t="s">
        <v>87</v>
      </c>
    </row>
    <row r="131" spans="1:65" s="2" customFormat="1" ht="24.2" customHeight="1">
      <c r="A131" s="36"/>
      <c r="B131" s="37"/>
      <c r="C131" s="181" t="s">
        <v>330</v>
      </c>
      <c r="D131" s="181" t="s">
        <v>157</v>
      </c>
      <c r="E131" s="182" t="s">
        <v>790</v>
      </c>
      <c r="F131" s="183" t="s">
        <v>791</v>
      </c>
      <c r="G131" s="184" t="s">
        <v>182</v>
      </c>
      <c r="H131" s="185">
        <v>135</v>
      </c>
      <c r="I131" s="186"/>
      <c r="J131" s="187">
        <f>ROUND(I131*H131,1)</f>
        <v>0</v>
      </c>
      <c r="K131" s="183" t="s">
        <v>35</v>
      </c>
      <c r="L131" s="41"/>
      <c r="M131" s="188" t="s">
        <v>35</v>
      </c>
      <c r="N131" s="189" t="s">
        <v>51</v>
      </c>
      <c r="O131" s="66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162</v>
      </c>
      <c r="AT131" s="192" t="s">
        <v>157</v>
      </c>
      <c r="AU131" s="192" t="s">
        <v>87</v>
      </c>
      <c r="AY131" s="18" t="s">
        <v>155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87</v>
      </c>
      <c r="BK131" s="193">
        <f>ROUND(I131*H131,1)</f>
        <v>0</v>
      </c>
      <c r="BL131" s="18" t="s">
        <v>162</v>
      </c>
      <c r="BM131" s="192" t="s">
        <v>468</v>
      </c>
    </row>
    <row r="132" spans="1:47" s="2" customFormat="1" ht="19.5">
      <c r="A132" s="36"/>
      <c r="B132" s="37"/>
      <c r="C132" s="38"/>
      <c r="D132" s="194" t="s">
        <v>164</v>
      </c>
      <c r="E132" s="38"/>
      <c r="F132" s="195" t="s">
        <v>791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164</v>
      </c>
      <c r="AU132" s="18" t="s">
        <v>87</v>
      </c>
    </row>
    <row r="133" spans="1:65" s="2" customFormat="1" ht="24.2" customHeight="1">
      <c r="A133" s="36"/>
      <c r="B133" s="37"/>
      <c r="C133" s="181" t="s">
        <v>337</v>
      </c>
      <c r="D133" s="181" t="s">
        <v>157</v>
      </c>
      <c r="E133" s="182" t="s">
        <v>792</v>
      </c>
      <c r="F133" s="183" t="s">
        <v>793</v>
      </c>
      <c r="G133" s="184" t="s">
        <v>182</v>
      </c>
      <c r="H133" s="185">
        <v>135</v>
      </c>
      <c r="I133" s="186"/>
      <c r="J133" s="187">
        <f>ROUND(I133*H133,1)</f>
        <v>0</v>
      </c>
      <c r="K133" s="183" t="s">
        <v>35</v>
      </c>
      <c r="L133" s="41"/>
      <c r="M133" s="188" t="s">
        <v>35</v>
      </c>
      <c r="N133" s="189" t="s">
        <v>51</v>
      </c>
      <c r="O133" s="66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162</v>
      </c>
      <c r="AT133" s="192" t="s">
        <v>157</v>
      </c>
      <c r="AU133" s="192" t="s">
        <v>87</v>
      </c>
      <c r="AY133" s="18" t="s">
        <v>155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87</v>
      </c>
      <c r="BK133" s="193">
        <f>ROUND(I133*H133,1)</f>
        <v>0</v>
      </c>
      <c r="BL133" s="18" t="s">
        <v>162</v>
      </c>
      <c r="BM133" s="192" t="s">
        <v>478</v>
      </c>
    </row>
    <row r="134" spans="1:47" s="2" customFormat="1" ht="11.25">
      <c r="A134" s="36"/>
      <c r="B134" s="37"/>
      <c r="C134" s="38"/>
      <c r="D134" s="194" t="s">
        <v>164</v>
      </c>
      <c r="E134" s="38"/>
      <c r="F134" s="195" t="s">
        <v>793</v>
      </c>
      <c r="G134" s="38"/>
      <c r="H134" s="38"/>
      <c r="I134" s="196"/>
      <c r="J134" s="38"/>
      <c r="K134" s="38"/>
      <c r="L134" s="41"/>
      <c r="M134" s="197"/>
      <c r="N134" s="198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164</v>
      </c>
      <c r="AU134" s="18" t="s">
        <v>87</v>
      </c>
    </row>
    <row r="135" spans="1:65" s="2" customFormat="1" ht="16.5" customHeight="1">
      <c r="A135" s="36"/>
      <c r="B135" s="37"/>
      <c r="C135" s="181" t="s">
        <v>344</v>
      </c>
      <c r="D135" s="181" t="s">
        <v>157</v>
      </c>
      <c r="E135" s="182" t="s">
        <v>794</v>
      </c>
      <c r="F135" s="183" t="s">
        <v>795</v>
      </c>
      <c r="G135" s="184" t="s">
        <v>772</v>
      </c>
      <c r="H135" s="185">
        <v>1</v>
      </c>
      <c r="I135" s="186"/>
      <c r="J135" s="187">
        <f>ROUND(I135*H135,1)</f>
        <v>0</v>
      </c>
      <c r="K135" s="183" t="s">
        <v>35</v>
      </c>
      <c r="L135" s="41"/>
      <c r="M135" s="188" t="s">
        <v>35</v>
      </c>
      <c r="N135" s="189" t="s">
        <v>51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162</v>
      </c>
      <c r="AT135" s="192" t="s">
        <v>157</v>
      </c>
      <c r="AU135" s="192" t="s">
        <v>87</v>
      </c>
      <c r="AY135" s="18" t="s">
        <v>155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87</v>
      </c>
      <c r="BK135" s="193">
        <f>ROUND(I135*H135,1)</f>
        <v>0</v>
      </c>
      <c r="BL135" s="18" t="s">
        <v>162</v>
      </c>
      <c r="BM135" s="192" t="s">
        <v>796</v>
      </c>
    </row>
    <row r="136" spans="1:47" s="2" customFormat="1" ht="11.25">
      <c r="A136" s="36"/>
      <c r="B136" s="37"/>
      <c r="C136" s="38"/>
      <c r="D136" s="194" t="s">
        <v>164</v>
      </c>
      <c r="E136" s="38"/>
      <c r="F136" s="195" t="s">
        <v>795</v>
      </c>
      <c r="G136" s="38"/>
      <c r="H136" s="38"/>
      <c r="I136" s="196"/>
      <c r="J136" s="38"/>
      <c r="K136" s="38"/>
      <c r="L136" s="41"/>
      <c r="M136" s="197"/>
      <c r="N136" s="198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164</v>
      </c>
      <c r="AU136" s="18" t="s">
        <v>87</v>
      </c>
    </row>
    <row r="137" spans="2:63" s="12" customFormat="1" ht="25.9" customHeight="1">
      <c r="B137" s="165"/>
      <c r="C137" s="166"/>
      <c r="D137" s="167" t="s">
        <v>79</v>
      </c>
      <c r="E137" s="168" t="s">
        <v>797</v>
      </c>
      <c r="F137" s="168" t="s">
        <v>798</v>
      </c>
      <c r="G137" s="166"/>
      <c r="H137" s="166"/>
      <c r="I137" s="169"/>
      <c r="J137" s="170">
        <f>BK137</f>
        <v>0</v>
      </c>
      <c r="K137" s="166"/>
      <c r="L137" s="171"/>
      <c r="M137" s="172"/>
      <c r="N137" s="173"/>
      <c r="O137" s="173"/>
      <c r="P137" s="174">
        <f>SUM(P138:P149)</f>
        <v>0</v>
      </c>
      <c r="Q137" s="173"/>
      <c r="R137" s="174">
        <f>SUM(R138:R149)</f>
        <v>0</v>
      </c>
      <c r="S137" s="173"/>
      <c r="T137" s="175">
        <f>SUM(T138:T149)</f>
        <v>0</v>
      </c>
      <c r="AR137" s="176" t="s">
        <v>87</v>
      </c>
      <c r="AT137" s="177" t="s">
        <v>79</v>
      </c>
      <c r="AU137" s="177" t="s">
        <v>80</v>
      </c>
      <c r="AY137" s="176" t="s">
        <v>155</v>
      </c>
      <c r="BK137" s="178">
        <f>SUM(BK138:BK149)</f>
        <v>0</v>
      </c>
    </row>
    <row r="138" spans="1:65" s="2" customFormat="1" ht="16.5" customHeight="1">
      <c r="A138" s="36"/>
      <c r="B138" s="37"/>
      <c r="C138" s="181" t="s">
        <v>350</v>
      </c>
      <c r="D138" s="181" t="s">
        <v>157</v>
      </c>
      <c r="E138" s="182" t="s">
        <v>799</v>
      </c>
      <c r="F138" s="183" t="s">
        <v>800</v>
      </c>
      <c r="G138" s="184" t="s">
        <v>801</v>
      </c>
      <c r="H138" s="185">
        <v>1</v>
      </c>
      <c r="I138" s="186"/>
      <c r="J138" s="187">
        <f>ROUND(I138*H138,1)</f>
        <v>0</v>
      </c>
      <c r="K138" s="183" t="s">
        <v>35</v>
      </c>
      <c r="L138" s="41"/>
      <c r="M138" s="188" t="s">
        <v>35</v>
      </c>
      <c r="N138" s="189" t="s">
        <v>51</v>
      </c>
      <c r="O138" s="66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162</v>
      </c>
      <c r="AT138" s="192" t="s">
        <v>157</v>
      </c>
      <c r="AU138" s="192" t="s">
        <v>87</v>
      </c>
      <c r="AY138" s="18" t="s">
        <v>155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87</v>
      </c>
      <c r="BK138" s="193">
        <f>ROUND(I138*H138,1)</f>
        <v>0</v>
      </c>
      <c r="BL138" s="18" t="s">
        <v>162</v>
      </c>
      <c r="BM138" s="192" t="s">
        <v>490</v>
      </c>
    </row>
    <row r="139" spans="1:47" s="2" customFormat="1" ht="11.25">
      <c r="A139" s="36"/>
      <c r="B139" s="37"/>
      <c r="C139" s="38"/>
      <c r="D139" s="194" t="s">
        <v>164</v>
      </c>
      <c r="E139" s="38"/>
      <c r="F139" s="195" t="s">
        <v>800</v>
      </c>
      <c r="G139" s="38"/>
      <c r="H139" s="38"/>
      <c r="I139" s="196"/>
      <c r="J139" s="38"/>
      <c r="K139" s="38"/>
      <c r="L139" s="41"/>
      <c r="M139" s="197"/>
      <c r="N139" s="198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164</v>
      </c>
      <c r="AU139" s="18" t="s">
        <v>87</v>
      </c>
    </row>
    <row r="140" spans="1:65" s="2" customFormat="1" ht="16.5" customHeight="1">
      <c r="A140" s="36"/>
      <c r="B140" s="37"/>
      <c r="C140" s="181" t="s">
        <v>358</v>
      </c>
      <c r="D140" s="181" t="s">
        <v>157</v>
      </c>
      <c r="E140" s="182" t="s">
        <v>802</v>
      </c>
      <c r="F140" s="183" t="s">
        <v>803</v>
      </c>
      <c r="G140" s="184" t="s">
        <v>801</v>
      </c>
      <c r="H140" s="185">
        <v>1</v>
      </c>
      <c r="I140" s="186"/>
      <c r="J140" s="187">
        <f>ROUND(I140*H140,1)</f>
        <v>0</v>
      </c>
      <c r="K140" s="183" t="s">
        <v>35</v>
      </c>
      <c r="L140" s="41"/>
      <c r="M140" s="188" t="s">
        <v>35</v>
      </c>
      <c r="N140" s="189" t="s">
        <v>51</v>
      </c>
      <c r="O140" s="66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162</v>
      </c>
      <c r="AT140" s="192" t="s">
        <v>157</v>
      </c>
      <c r="AU140" s="192" t="s">
        <v>87</v>
      </c>
      <c r="AY140" s="18" t="s">
        <v>155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87</v>
      </c>
      <c r="BK140" s="193">
        <f>ROUND(I140*H140,1)</f>
        <v>0</v>
      </c>
      <c r="BL140" s="18" t="s">
        <v>162</v>
      </c>
      <c r="BM140" s="192" t="s">
        <v>502</v>
      </c>
    </row>
    <row r="141" spans="1:47" s="2" customFormat="1" ht="11.25">
      <c r="A141" s="36"/>
      <c r="B141" s="37"/>
      <c r="C141" s="38"/>
      <c r="D141" s="194" t="s">
        <v>164</v>
      </c>
      <c r="E141" s="38"/>
      <c r="F141" s="195" t="s">
        <v>803</v>
      </c>
      <c r="G141" s="38"/>
      <c r="H141" s="38"/>
      <c r="I141" s="196"/>
      <c r="J141" s="38"/>
      <c r="K141" s="38"/>
      <c r="L141" s="41"/>
      <c r="M141" s="197"/>
      <c r="N141" s="198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164</v>
      </c>
      <c r="AU141" s="18" t="s">
        <v>87</v>
      </c>
    </row>
    <row r="142" spans="1:65" s="2" customFormat="1" ht="16.5" customHeight="1">
      <c r="A142" s="36"/>
      <c r="B142" s="37"/>
      <c r="C142" s="181" t="s">
        <v>364</v>
      </c>
      <c r="D142" s="181" t="s">
        <v>157</v>
      </c>
      <c r="E142" s="182" t="s">
        <v>804</v>
      </c>
      <c r="F142" s="183" t="s">
        <v>805</v>
      </c>
      <c r="G142" s="184" t="s">
        <v>801</v>
      </c>
      <c r="H142" s="185">
        <v>1</v>
      </c>
      <c r="I142" s="186"/>
      <c r="J142" s="187">
        <f>ROUND(I142*H142,1)</f>
        <v>0</v>
      </c>
      <c r="K142" s="183" t="s">
        <v>35</v>
      </c>
      <c r="L142" s="41"/>
      <c r="M142" s="188" t="s">
        <v>35</v>
      </c>
      <c r="N142" s="189" t="s">
        <v>51</v>
      </c>
      <c r="O142" s="66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162</v>
      </c>
      <c r="AT142" s="192" t="s">
        <v>157</v>
      </c>
      <c r="AU142" s="192" t="s">
        <v>87</v>
      </c>
      <c r="AY142" s="18" t="s">
        <v>155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87</v>
      </c>
      <c r="BK142" s="193">
        <f>ROUND(I142*H142,1)</f>
        <v>0</v>
      </c>
      <c r="BL142" s="18" t="s">
        <v>162</v>
      </c>
      <c r="BM142" s="192" t="s">
        <v>514</v>
      </c>
    </row>
    <row r="143" spans="1:47" s="2" customFormat="1" ht="11.25">
      <c r="A143" s="36"/>
      <c r="B143" s="37"/>
      <c r="C143" s="38"/>
      <c r="D143" s="194" t="s">
        <v>164</v>
      </c>
      <c r="E143" s="38"/>
      <c r="F143" s="195" t="s">
        <v>805</v>
      </c>
      <c r="G143" s="38"/>
      <c r="H143" s="38"/>
      <c r="I143" s="196"/>
      <c r="J143" s="38"/>
      <c r="K143" s="38"/>
      <c r="L143" s="41"/>
      <c r="M143" s="197"/>
      <c r="N143" s="198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8" t="s">
        <v>164</v>
      </c>
      <c r="AU143" s="18" t="s">
        <v>87</v>
      </c>
    </row>
    <row r="144" spans="1:65" s="2" customFormat="1" ht="16.5" customHeight="1">
      <c r="A144" s="36"/>
      <c r="B144" s="37"/>
      <c r="C144" s="181" t="s">
        <v>371</v>
      </c>
      <c r="D144" s="181" t="s">
        <v>157</v>
      </c>
      <c r="E144" s="182" t="s">
        <v>806</v>
      </c>
      <c r="F144" s="183" t="s">
        <v>807</v>
      </c>
      <c r="G144" s="184" t="s">
        <v>801</v>
      </c>
      <c r="H144" s="185">
        <v>1</v>
      </c>
      <c r="I144" s="186"/>
      <c r="J144" s="187">
        <f>ROUND(I144*H144,1)</f>
        <v>0</v>
      </c>
      <c r="K144" s="183" t="s">
        <v>35</v>
      </c>
      <c r="L144" s="41"/>
      <c r="M144" s="188" t="s">
        <v>35</v>
      </c>
      <c r="N144" s="189" t="s">
        <v>51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162</v>
      </c>
      <c r="AT144" s="192" t="s">
        <v>157</v>
      </c>
      <c r="AU144" s="192" t="s">
        <v>87</v>
      </c>
      <c r="AY144" s="18" t="s">
        <v>155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87</v>
      </c>
      <c r="BK144" s="193">
        <f>ROUND(I144*H144,1)</f>
        <v>0</v>
      </c>
      <c r="BL144" s="18" t="s">
        <v>162</v>
      </c>
      <c r="BM144" s="192" t="s">
        <v>808</v>
      </c>
    </row>
    <row r="145" spans="1:47" s="2" customFormat="1" ht="11.25">
      <c r="A145" s="36"/>
      <c r="B145" s="37"/>
      <c r="C145" s="38"/>
      <c r="D145" s="194" t="s">
        <v>164</v>
      </c>
      <c r="E145" s="38"/>
      <c r="F145" s="195" t="s">
        <v>807</v>
      </c>
      <c r="G145" s="38"/>
      <c r="H145" s="38"/>
      <c r="I145" s="196"/>
      <c r="J145" s="38"/>
      <c r="K145" s="38"/>
      <c r="L145" s="41"/>
      <c r="M145" s="197"/>
      <c r="N145" s="198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8" t="s">
        <v>164</v>
      </c>
      <c r="AU145" s="18" t="s">
        <v>87</v>
      </c>
    </row>
    <row r="146" spans="1:65" s="2" customFormat="1" ht="24.2" customHeight="1">
      <c r="A146" s="36"/>
      <c r="B146" s="37"/>
      <c r="C146" s="181" t="s">
        <v>378</v>
      </c>
      <c r="D146" s="181" t="s">
        <v>157</v>
      </c>
      <c r="E146" s="182" t="s">
        <v>809</v>
      </c>
      <c r="F146" s="183" t="s">
        <v>810</v>
      </c>
      <c r="G146" s="184" t="s">
        <v>811</v>
      </c>
      <c r="H146" s="185">
        <v>1</v>
      </c>
      <c r="I146" s="186"/>
      <c r="J146" s="187">
        <f>ROUND(I146*H146,1)</f>
        <v>0</v>
      </c>
      <c r="K146" s="183" t="s">
        <v>35</v>
      </c>
      <c r="L146" s="41"/>
      <c r="M146" s="188" t="s">
        <v>35</v>
      </c>
      <c r="N146" s="189" t="s">
        <v>51</v>
      </c>
      <c r="O146" s="66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162</v>
      </c>
      <c r="AT146" s="192" t="s">
        <v>157</v>
      </c>
      <c r="AU146" s="192" t="s">
        <v>87</v>
      </c>
      <c r="AY146" s="18" t="s">
        <v>155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87</v>
      </c>
      <c r="BK146" s="193">
        <f>ROUND(I146*H146,1)</f>
        <v>0</v>
      </c>
      <c r="BL146" s="18" t="s">
        <v>162</v>
      </c>
      <c r="BM146" s="192" t="s">
        <v>812</v>
      </c>
    </row>
    <row r="147" spans="1:47" s="2" customFormat="1" ht="11.25">
      <c r="A147" s="36"/>
      <c r="B147" s="37"/>
      <c r="C147" s="38"/>
      <c r="D147" s="194" t="s">
        <v>164</v>
      </c>
      <c r="E147" s="38"/>
      <c r="F147" s="195" t="s">
        <v>810</v>
      </c>
      <c r="G147" s="38"/>
      <c r="H147" s="38"/>
      <c r="I147" s="196"/>
      <c r="J147" s="38"/>
      <c r="K147" s="38"/>
      <c r="L147" s="41"/>
      <c r="M147" s="197"/>
      <c r="N147" s="198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8" t="s">
        <v>164</v>
      </c>
      <c r="AU147" s="18" t="s">
        <v>87</v>
      </c>
    </row>
    <row r="148" spans="1:65" s="2" customFormat="1" ht="16.5" customHeight="1">
      <c r="A148" s="36"/>
      <c r="B148" s="37"/>
      <c r="C148" s="181" t="s">
        <v>388</v>
      </c>
      <c r="D148" s="181" t="s">
        <v>157</v>
      </c>
      <c r="E148" s="182" t="s">
        <v>813</v>
      </c>
      <c r="F148" s="183" t="s">
        <v>814</v>
      </c>
      <c r="G148" s="184" t="s">
        <v>815</v>
      </c>
      <c r="H148" s="185">
        <v>1</v>
      </c>
      <c r="I148" s="186"/>
      <c r="J148" s="187">
        <f>ROUND(I148*H148,1)</f>
        <v>0</v>
      </c>
      <c r="K148" s="183" t="s">
        <v>35</v>
      </c>
      <c r="L148" s="41"/>
      <c r="M148" s="188" t="s">
        <v>35</v>
      </c>
      <c r="N148" s="189" t="s">
        <v>51</v>
      </c>
      <c r="O148" s="66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162</v>
      </c>
      <c r="AT148" s="192" t="s">
        <v>157</v>
      </c>
      <c r="AU148" s="192" t="s">
        <v>87</v>
      </c>
      <c r="AY148" s="18" t="s">
        <v>155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87</v>
      </c>
      <c r="BK148" s="193">
        <f>ROUND(I148*H148,1)</f>
        <v>0</v>
      </c>
      <c r="BL148" s="18" t="s">
        <v>162</v>
      </c>
      <c r="BM148" s="192" t="s">
        <v>816</v>
      </c>
    </row>
    <row r="149" spans="1:47" s="2" customFormat="1" ht="11.25">
      <c r="A149" s="36"/>
      <c r="B149" s="37"/>
      <c r="C149" s="38"/>
      <c r="D149" s="194" t="s">
        <v>164</v>
      </c>
      <c r="E149" s="38"/>
      <c r="F149" s="195" t="s">
        <v>814</v>
      </c>
      <c r="G149" s="38"/>
      <c r="H149" s="38"/>
      <c r="I149" s="196"/>
      <c r="J149" s="38"/>
      <c r="K149" s="38"/>
      <c r="L149" s="41"/>
      <c r="M149" s="197"/>
      <c r="N149" s="198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164</v>
      </c>
      <c r="AU149" s="18" t="s">
        <v>87</v>
      </c>
    </row>
    <row r="150" spans="2:63" s="12" customFormat="1" ht="25.9" customHeight="1">
      <c r="B150" s="165"/>
      <c r="C150" s="166"/>
      <c r="D150" s="167" t="s">
        <v>79</v>
      </c>
      <c r="E150" s="168" t="s">
        <v>817</v>
      </c>
      <c r="F150" s="168" t="s">
        <v>818</v>
      </c>
      <c r="G150" s="166"/>
      <c r="H150" s="166"/>
      <c r="I150" s="169"/>
      <c r="J150" s="170">
        <f>BK150</f>
        <v>0</v>
      </c>
      <c r="K150" s="166"/>
      <c r="L150" s="171"/>
      <c r="M150" s="172"/>
      <c r="N150" s="173"/>
      <c r="O150" s="173"/>
      <c r="P150" s="174">
        <f>SUM(P151:P190)</f>
        <v>0</v>
      </c>
      <c r="Q150" s="173"/>
      <c r="R150" s="174">
        <f>SUM(R151:R190)</f>
        <v>0</v>
      </c>
      <c r="S150" s="173"/>
      <c r="T150" s="175">
        <f>SUM(T151:T190)</f>
        <v>0</v>
      </c>
      <c r="AR150" s="176" t="s">
        <v>87</v>
      </c>
      <c r="AT150" s="177" t="s">
        <v>79</v>
      </c>
      <c r="AU150" s="177" t="s">
        <v>80</v>
      </c>
      <c r="AY150" s="176" t="s">
        <v>155</v>
      </c>
      <c r="BK150" s="178">
        <f>SUM(BK151:BK190)</f>
        <v>0</v>
      </c>
    </row>
    <row r="151" spans="1:65" s="2" customFormat="1" ht="16.5" customHeight="1">
      <c r="A151" s="36"/>
      <c r="B151" s="37"/>
      <c r="C151" s="244" t="s">
        <v>395</v>
      </c>
      <c r="D151" s="244" t="s">
        <v>331</v>
      </c>
      <c r="E151" s="245" t="s">
        <v>819</v>
      </c>
      <c r="F151" s="246" t="s">
        <v>820</v>
      </c>
      <c r="G151" s="247" t="s">
        <v>182</v>
      </c>
      <c r="H151" s="248">
        <v>150</v>
      </c>
      <c r="I151" s="249"/>
      <c r="J151" s="250">
        <f>ROUND(I151*H151,1)</f>
        <v>0</v>
      </c>
      <c r="K151" s="246" t="s">
        <v>35</v>
      </c>
      <c r="L151" s="251"/>
      <c r="M151" s="252" t="s">
        <v>35</v>
      </c>
      <c r="N151" s="253" t="s">
        <v>51</v>
      </c>
      <c r="O151" s="66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213</v>
      </c>
      <c r="AT151" s="192" t="s">
        <v>331</v>
      </c>
      <c r="AU151" s="192" t="s">
        <v>87</v>
      </c>
      <c r="AY151" s="18" t="s">
        <v>155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87</v>
      </c>
      <c r="BK151" s="193">
        <f>ROUND(I151*H151,1)</f>
        <v>0</v>
      </c>
      <c r="BL151" s="18" t="s">
        <v>162</v>
      </c>
      <c r="BM151" s="192" t="s">
        <v>178</v>
      </c>
    </row>
    <row r="152" spans="1:47" s="2" customFormat="1" ht="11.25">
      <c r="A152" s="36"/>
      <c r="B152" s="37"/>
      <c r="C152" s="38"/>
      <c r="D152" s="194" t="s">
        <v>164</v>
      </c>
      <c r="E152" s="38"/>
      <c r="F152" s="195" t="s">
        <v>820</v>
      </c>
      <c r="G152" s="38"/>
      <c r="H152" s="38"/>
      <c r="I152" s="196"/>
      <c r="J152" s="38"/>
      <c r="K152" s="38"/>
      <c r="L152" s="41"/>
      <c r="M152" s="197"/>
      <c r="N152" s="198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8" t="s">
        <v>164</v>
      </c>
      <c r="AU152" s="18" t="s">
        <v>87</v>
      </c>
    </row>
    <row r="153" spans="1:65" s="2" customFormat="1" ht="16.5" customHeight="1">
      <c r="A153" s="36"/>
      <c r="B153" s="37"/>
      <c r="C153" s="244" t="s">
        <v>401</v>
      </c>
      <c r="D153" s="244" t="s">
        <v>331</v>
      </c>
      <c r="E153" s="245" t="s">
        <v>821</v>
      </c>
      <c r="F153" s="246" t="s">
        <v>822</v>
      </c>
      <c r="G153" s="247" t="s">
        <v>745</v>
      </c>
      <c r="H153" s="248">
        <v>3</v>
      </c>
      <c r="I153" s="249"/>
      <c r="J153" s="250">
        <f>ROUND(I153*H153,1)</f>
        <v>0</v>
      </c>
      <c r="K153" s="246" t="s">
        <v>35</v>
      </c>
      <c r="L153" s="251"/>
      <c r="M153" s="252" t="s">
        <v>35</v>
      </c>
      <c r="N153" s="253" t="s">
        <v>51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213</v>
      </c>
      <c r="AT153" s="192" t="s">
        <v>331</v>
      </c>
      <c r="AU153" s="192" t="s">
        <v>87</v>
      </c>
      <c r="AY153" s="18" t="s">
        <v>155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87</v>
      </c>
      <c r="BK153" s="193">
        <f>ROUND(I153*H153,1)</f>
        <v>0</v>
      </c>
      <c r="BL153" s="18" t="s">
        <v>162</v>
      </c>
      <c r="BM153" s="192" t="s">
        <v>823</v>
      </c>
    </row>
    <row r="154" spans="1:47" s="2" customFormat="1" ht="11.25">
      <c r="A154" s="36"/>
      <c r="B154" s="37"/>
      <c r="C154" s="38"/>
      <c r="D154" s="194" t="s">
        <v>164</v>
      </c>
      <c r="E154" s="38"/>
      <c r="F154" s="195" t="s">
        <v>822</v>
      </c>
      <c r="G154" s="38"/>
      <c r="H154" s="38"/>
      <c r="I154" s="196"/>
      <c r="J154" s="38"/>
      <c r="K154" s="38"/>
      <c r="L154" s="41"/>
      <c r="M154" s="197"/>
      <c r="N154" s="198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164</v>
      </c>
      <c r="AU154" s="18" t="s">
        <v>87</v>
      </c>
    </row>
    <row r="155" spans="1:65" s="2" customFormat="1" ht="16.5" customHeight="1">
      <c r="A155" s="36"/>
      <c r="B155" s="37"/>
      <c r="C155" s="244" t="s">
        <v>406</v>
      </c>
      <c r="D155" s="244" t="s">
        <v>331</v>
      </c>
      <c r="E155" s="245" t="s">
        <v>824</v>
      </c>
      <c r="F155" s="246" t="s">
        <v>825</v>
      </c>
      <c r="G155" s="247" t="s">
        <v>745</v>
      </c>
      <c r="H155" s="248">
        <v>3</v>
      </c>
      <c r="I155" s="249"/>
      <c r="J155" s="250">
        <f>ROUND(I155*H155,1)</f>
        <v>0</v>
      </c>
      <c r="K155" s="246" t="s">
        <v>35</v>
      </c>
      <c r="L155" s="251"/>
      <c r="M155" s="252" t="s">
        <v>35</v>
      </c>
      <c r="N155" s="253" t="s">
        <v>51</v>
      </c>
      <c r="O155" s="66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2" t="s">
        <v>213</v>
      </c>
      <c r="AT155" s="192" t="s">
        <v>331</v>
      </c>
      <c r="AU155" s="192" t="s">
        <v>87</v>
      </c>
      <c r="AY155" s="18" t="s">
        <v>155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87</v>
      </c>
      <c r="BK155" s="193">
        <f>ROUND(I155*H155,1)</f>
        <v>0</v>
      </c>
      <c r="BL155" s="18" t="s">
        <v>162</v>
      </c>
      <c r="BM155" s="192" t="s">
        <v>826</v>
      </c>
    </row>
    <row r="156" spans="1:47" s="2" customFormat="1" ht="11.25">
      <c r="A156" s="36"/>
      <c r="B156" s="37"/>
      <c r="C156" s="38"/>
      <c r="D156" s="194" t="s">
        <v>164</v>
      </c>
      <c r="E156" s="38"/>
      <c r="F156" s="195" t="s">
        <v>825</v>
      </c>
      <c r="G156" s="38"/>
      <c r="H156" s="38"/>
      <c r="I156" s="196"/>
      <c r="J156" s="38"/>
      <c r="K156" s="38"/>
      <c r="L156" s="41"/>
      <c r="M156" s="197"/>
      <c r="N156" s="198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8" t="s">
        <v>164</v>
      </c>
      <c r="AU156" s="18" t="s">
        <v>87</v>
      </c>
    </row>
    <row r="157" spans="1:65" s="2" customFormat="1" ht="16.5" customHeight="1">
      <c r="A157" s="36"/>
      <c r="B157" s="37"/>
      <c r="C157" s="244" t="s">
        <v>414</v>
      </c>
      <c r="D157" s="244" t="s">
        <v>331</v>
      </c>
      <c r="E157" s="245" t="s">
        <v>827</v>
      </c>
      <c r="F157" s="246" t="s">
        <v>828</v>
      </c>
      <c r="G157" s="247" t="s">
        <v>745</v>
      </c>
      <c r="H157" s="248">
        <v>3</v>
      </c>
      <c r="I157" s="249"/>
      <c r="J157" s="250">
        <f>ROUND(I157*H157,1)</f>
        <v>0</v>
      </c>
      <c r="K157" s="246" t="s">
        <v>35</v>
      </c>
      <c r="L157" s="251"/>
      <c r="M157" s="252" t="s">
        <v>35</v>
      </c>
      <c r="N157" s="253" t="s">
        <v>51</v>
      </c>
      <c r="O157" s="66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213</v>
      </c>
      <c r="AT157" s="192" t="s">
        <v>331</v>
      </c>
      <c r="AU157" s="192" t="s">
        <v>87</v>
      </c>
      <c r="AY157" s="18" t="s">
        <v>155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87</v>
      </c>
      <c r="BK157" s="193">
        <f>ROUND(I157*H157,1)</f>
        <v>0</v>
      </c>
      <c r="BL157" s="18" t="s">
        <v>162</v>
      </c>
      <c r="BM157" s="192" t="s">
        <v>829</v>
      </c>
    </row>
    <row r="158" spans="1:47" s="2" customFormat="1" ht="11.25">
      <c r="A158" s="36"/>
      <c r="B158" s="37"/>
      <c r="C158" s="38"/>
      <c r="D158" s="194" t="s">
        <v>164</v>
      </c>
      <c r="E158" s="38"/>
      <c r="F158" s="195" t="s">
        <v>828</v>
      </c>
      <c r="G158" s="38"/>
      <c r="H158" s="38"/>
      <c r="I158" s="196"/>
      <c r="J158" s="38"/>
      <c r="K158" s="38"/>
      <c r="L158" s="41"/>
      <c r="M158" s="197"/>
      <c r="N158" s="198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8" t="s">
        <v>164</v>
      </c>
      <c r="AU158" s="18" t="s">
        <v>87</v>
      </c>
    </row>
    <row r="159" spans="1:65" s="2" customFormat="1" ht="16.5" customHeight="1">
      <c r="A159" s="36"/>
      <c r="B159" s="37"/>
      <c r="C159" s="244" t="s">
        <v>420</v>
      </c>
      <c r="D159" s="244" t="s">
        <v>331</v>
      </c>
      <c r="E159" s="245" t="s">
        <v>830</v>
      </c>
      <c r="F159" s="246" t="s">
        <v>831</v>
      </c>
      <c r="G159" s="247" t="s">
        <v>745</v>
      </c>
      <c r="H159" s="248">
        <v>3</v>
      </c>
      <c r="I159" s="249"/>
      <c r="J159" s="250">
        <f>ROUND(I159*H159,1)</f>
        <v>0</v>
      </c>
      <c r="K159" s="246" t="s">
        <v>35</v>
      </c>
      <c r="L159" s="251"/>
      <c r="M159" s="252" t="s">
        <v>35</v>
      </c>
      <c r="N159" s="253" t="s">
        <v>51</v>
      </c>
      <c r="O159" s="66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2" t="s">
        <v>213</v>
      </c>
      <c r="AT159" s="192" t="s">
        <v>331</v>
      </c>
      <c r="AU159" s="192" t="s">
        <v>87</v>
      </c>
      <c r="AY159" s="18" t="s">
        <v>155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87</v>
      </c>
      <c r="BK159" s="193">
        <f>ROUND(I159*H159,1)</f>
        <v>0</v>
      </c>
      <c r="BL159" s="18" t="s">
        <v>162</v>
      </c>
      <c r="BM159" s="192" t="s">
        <v>832</v>
      </c>
    </row>
    <row r="160" spans="1:47" s="2" customFormat="1" ht="11.25">
      <c r="A160" s="36"/>
      <c r="B160" s="37"/>
      <c r="C160" s="38"/>
      <c r="D160" s="194" t="s">
        <v>164</v>
      </c>
      <c r="E160" s="38"/>
      <c r="F160" s="195" t="s">
        <v>831</v>
      </c>
      <c r="G160" s="38"/>
      <c r="H160" s="38"/>
      <c r="I160" s="196"/>
      <c r="J160" s="38"/>
      <c r="K160" s="38"/>
      <c r="L160" s="41"/>
      <c r="M160" s="197"/>
      <c r="N160" s="198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8" t="s">
        <v>164</v>
      </c>
      <c r="AU160" s="18" t="s">
        <v>87</v>
      </c>
    </row>
    <row r="161" spans="1:65" s="2" customFormat="1" ht="16.5" customHeight="1">
      <c r="A161" s="36"/>
      <c r="B161" s="37"/>
      <c r="C161" s="244" t="s">
        <v>427</v>
      </c>
      <c r="D161" s="244" t="s">
        <v>331</v>
      </c>
      <c r="E161" s="245" t="s">
        <v>833</v>
      </c>
      <c r="F161" s="246" t="s">
        <v>834</v>
      </c>
      <c r="G161" s="247" t="s">
        <v>229</v>
      </c>
      <c r="H161" s="248">
        <v>0.3</v>
      </c>
      <c r="I161" s="249"/>
      <c r="J161" s="250">
        <f>ROUND(I161*H161,1)</f>
        <v>0</v>
      </c>
      <c r="K161" s="246" t="s">
        <v>35</v>
      </c>
      <c r="L161" s="251"/>
      <c r="M161" s="252" t="s">
        <v>35</v>
      </c>
      <c r="N161" s="253" t="s">
        <v>51</v>
      </c>
      <c r="O161" s="66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213</v>
      </c>
      <c r="AT161" s="192" t="s">
        <v>331</v>
      </c>
      <c r="AU161" s="192" t="s">
        <v>87</v>
      </c>
      <c r="AY161" s="18" t="s">
        <v>155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87</v>
      </c>
      <c r="BK161" s="193">
        <f>ROUND(I161*H161,1)</f>
        <v>0</v>
      </c>
      <c r="BL161" s="18" t="s">
        <v>162</v>
      </c>
      <c r="BM161" s="192" t="s">
        <v>835</v>
      </c>
    </row>
    <row r="162" spans="1:47" s="2" customFormat="1" ht="11.25">
      <c r="A162" s="36"/>
      <c r="B162" s="37"/>
      <c r="C162" s="38"/>
      <c r="D162" s="194" t="s">
        <v>164</v>
      </c>
      <c r="E162" s="38"/>
      <c r="F162" s="195" t="s">
        <v>834</v>
      </c>
      <c r="G162" s="38"/>
      <c r="H162" s="38"/>
      <c r="I162" s="196"/>
      <c r="J162" s="38"/>
      <c r="K162" s="38"/>
      <c r="L162" s="41"/>
      <c r="M162" s="197"/>
      <c r="N162" s="198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8" t="s">
        <v>164</v>
      </c>
      <c r="AU162" s="18" t="s">
        <v>87</v>
      </c>
    </row>
    <row r="163" spans="1:65" s="2" customFormat="1" ht="16.5" customHeight="1">
      <c r="A163" s="36"/>
      <c r="B163" s="37"/>
      <c r="C163" s="244" t="s">
        <v>433</v>
      </c>
      <c r="D163" s="244" t="s">
        <v>331</v>
      </c>
      <c r="E163" s="245" t="s">
        <v>836</v>
      </c>
      <c r="F163" s="246" t="s">
        <v>837</v>
      </c>
      <c r="G163" s="247" t="s">
        <v>229</v>
      </c>
      <c r="H163" s="248">
        <v>9</v>
      </c>
      <c r="I163" s="249"/>
      <c r="J163" s="250">
        <f>ROUND(I163*H163,1)</f>
        <v>0</v>
      </c>
      <c r="K163" s="246" t="s">
        <v>35</v>
      </c>
      <c r="L163" s="251"/>
      <c r="M163" s="252" t="s">
        <v>35</v>
      </c>
      <c r="N163" s="253" t="s">
        <v>51</v>
      </c>
      <c r="O163" s="66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213</v>
      </c>
      <c r="AT163" s="192" t="s">
        <v>331</v>
      </c>
      <c r="AU163" s="192" t="s">
        <v>87</v>
      </c>
      <c r="AY163" s="18" t="s">
        <v>155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87</v>
      </c>
      <c r="BK163" s="193">
        <f>ROUND(I163*H163,1)</f>
        <v>0</v>
      </c>
      <c r="BL163" s="18" t="s">
        <v>162</v>
      </c>
      <c r="BM163" s="192" t="s">
        <v>838</v>
      </c>
    </row>
    <row r="164" spans="1:47" s="2" customFormat="1" ht="11.25">
      <c r="A164" s="36"/>
      <c r="B164" s="37"/>
      <c r="C164" s="38"/>
      <c r="D164" s="194" t="s">
        <v>164</v>
      </c>
      <c r="E164" s="38"/>
      <c r="F164" s="195" t="s">
        <v>837</v>
      </c>
      <c r="G164" s="38"/>
      <c r="H164" s="38"/>
      <c r="I164" s="196"/>
      <c r="J164" s="38"/>
      <c r="K164" s="38"/>
      <c r="L164" s="41"/>
      <c r="M164" s="197"/>
      <c r="N164" s="198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8" t="s">
        <v>164</v>
      </c>
      <c r="AU164" s="18" t="s">
        <v>87</v>
      </c>
    </row>
    <row r="165" spans="1:65" s="2" customFormat="1" ht="16.5" customHeight="1">
      <c r="A165" s="36"/>
      <c r="B165" s="37"/>
      <c r="C165" s="244" t="s">
        <v>440</v>
      </c>
      <c r="D165" s="244" t="s">
        <v>331</v>
      </c>
      <c r="E165" s="245" t="s">
        <v>839</v>
      </c>
      <c r="F165" s="246" t="s">
        <v>840</v>
      </c>
      <c r="G165" s="247" t="s">
        <v>745</v>
      </c>
      <c r="H165" s="248">
        <v>3</v>
      </c>
      <c r="I165" s="249"/>
      <c r="J165" s="250">
        <f>ROUND(I165*H165,1)</f>
        <v>0</v>
      </c>
      <c r="K165" s="246" t="s">
        <v>35</v>
      </c>
      <c r="L165" s="251"/>
      <c r="M165" s="252" t="s">
        <v>35</v>
      </c>
      <c r="N165" s="253" t="s">
        <v>51</v>
      </c>
      <c r="O165" s="66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213</v>
      </c>
      <c r="AT165" s="192" t="s">
        <v>331</v>
      </c>
      <c r="AU165" s="192" t="s">
        <v>87</v>
      </c>
      <c r="AY165" s="18" t="s">
        <v>155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87</v>
      </c>
      <c r="BK165" s="193">
        <f>ROUND(I165*H165,1)</f>
        <v>0</v>
      </c>
      <c r="BL165" s="18" t="s">
        <v>162</v>
      </c>
      <c r="BM165" s="192" t="s">
        <v>841</v>
      </c>
    </row>
    <row r="166" spans="1:47" s="2" customFormat="1" ht="11.25">
      <c r="A166" s="36"/>
      <c r="B166" s="37"/>
      <c r="C166" s="38"/>
      <c r="D166" s="194" t="s">
        <v>164</v>
      </c>
      <c r="E166" s="38"/>
      <c r="F166" s="195" t="s">
        <v>840</v>
      </c>
      <c r="G166" s="38"/>
      <c r="H166" s="38"/>
      <c r="I166" s="196"/>
      <c r="J166" s="38"/>
      <c r="K166" s="38"/>
      <c r="L166" s="41"/>
      <c r="M166" s="197"/>
      <c r="N166" s="198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164</v>
      </c>
      <c r="AU166" s="18" t="s">
        <v>87</v>
      </c>
    </row>
    <row r="167" spans="1:65" s="2" customFormat="1" ht="16.5" customHeight="1">
      <c r="A167" s="36"/>
      <c r="B167" s="37"/>
      <c r="C167" s="244" t="s">
        <v>448</v>
      </c>
      <c r="D167" s="244" t="s">
        <v>331</v>
      </c>
      <c r="E167" s="245" t="s">
        <v>842</v>
      </c>
      <c r="F167" s="246" t="s">
        <v>843</v>
      </c>
      <c r="G167" s="247" t="s">
        <v>745</v>
      </c>
      <c r="H167" s="248">
        <v>3</v>
      </c>
      <c r="I167" s="249"/>
      <c r="J167" s="250">
        <f>ROUND(I167*H167,1)</f>
        <v>0</v>
      </c>
      <c r="K167" s="246" t="s">
        <v>35</v>
      </c>
      <c r="L167" s="251"/>
      <c r="M167" s="252" t="s">
        <v>35</v>
      </c>
      <c r="N167" s="253" t="s">
        <v>51</v>
      </c>
      <c r="O167" s="66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213</v>
      </c>
      <c r="AT167" s="192" t="s">
        <v>331</v>
      </c>
      <c r="AU167" s="192" t="s">
        <v>87</v>
      </c>
      <c r="AY167" s="18" t="s">
        <v>155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87</v>
      </c>
      <c r="BK167" s="193">
        <f>ROUND(I167*H167,1)</f>
        <v>0</v>
      </c>
      <c r="BL167" s="18" t="s">
        <v>162</v>
      </c>
      <c r="BM167" s="192" t="s">
        <v>844</v>
      </c>
    </row>
    <row r="168" spans="1:47" s="2" customFormat="1" ht="11.25">
      <c r="A168" s="36"/>
      <c r="B168" s="37"/>
      <c r="C168" s="38"/>
      <c r="D168" s="194" t="s">
        <v>164</v>
      </c>
      <c r="E168" s="38"/>
      <c r="F168" s="195" t="s">
        <v>843</v>
      </c>
      <c r="G168" s="38"/>
      <c r="H168" s="38"/>
      <c r="I168" s="196"/>
      <c r="J168" s="38"/>
      <c r="K168" s="38"/>
      <c r="L168" s="41"/>
      <c r="M168" s="197"/>
      <c r="N168" s="198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8" t="s">
        <v>164</v>
      </c>
      <c r="AU168" s="18" t="s">
        <v>87</v>
      </c>
    </row>
    <row r="169" spans="1:65" s="2" customFormat="1" ht="16.5" customHeight="1">
      <c r="A169" s="36"/>
      <c r="B169" s="37"/>
      <c r="C169" s="244" t="s">
        <v>453</v>
      </c>
      <c r="D169" s="244" t="s">
        <v>331</v>
      </c>
      <c r="E169" s="245" t="s">
        <v>845</v>
      </c>
      <c r="F169" s="246" t="s">
        <v>846</v>
      </c>
      <c r="G169" s="247" t="s">
        <v>182</v>
      </c>
      <c r="H169" s="248">
        <v>135</v>
      </c>
      <c r="I169" s="249"/>
      <c r="J169" s="250">
        <f>ROUND(I169*H169,1)</f>
        <v>0</v>
      </c>
      <c r="K169" s="246" t="s">
        <v>35</v>
      </c>
      <c r="L169" s="251"/>
      <c r="M169" s="252" t="s">
        <v>35</v>
      </c>
      <c r="N169" s="253" t="s">
        <v>51</v>
      </c>
      <c r="O169" s="66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213</v>
      </c>
      <c r="AT169" s="192" t="s">
        <v>331</v>
      </c>
      <c r="AU169" s="192" t="s">
        <v>87</v>
      </c>
      <c r="AY169" s="18" t="s">
        <v>155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87</v>
      </c>
      <c r="BK169" s="193">
        <f>ROUND(I169*H169,1)</f>
        <v>0</v>
      </c>
      <c r="BL169" s="18" t="s">
        <v>162</v>
      </c>
      <c r="BM169" s="192" t="s">
        <v>847</v>
      </c>
    </row>
    <row r="170" spans="1:47" s="2" customFormat="1" ht="11.25">
      <c r="A170" s="36"/>
      <c r="B170" s="37"/>
      <c r="C170" s="38"/>
      <c r="D170" s="194" t="s">
        <v>164</v>
      </c>
      <c r="E170" s="38"/>
      <c r="F170" s="195" t="s">
        <v>846</v>
      </c>
      <c r="G170" s="38"/>
      <c r="H170" s="38"/>
      <c r="I170" s="196"/>
      <c r="J170" s="38"/>
      <c r="K170" s="38"/>
      <c r="L170" s="41"/>
      <c r="M170" s="197"/>
      <c r="N170" s="198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8" t="s">
        <v>164</v>
      </c>
      <c r="AU170" s="18" t="s">
        <v>87</v>
      </c>
    </row>
    <row r="171" spans="1:65" s="2" customFormat="1" ht="16.5" customHeight="1">
      <c r="A171" s="36"/>
      <c r="B171" s="37"/>
      <c r="C171" s="244" t="s">
        <v>458</v>
      </c>
      <c r="D171" s="244" t="s">
        <v>331</v>
      </c>
      <c r="E171" s="245" t="s">
        <v>848</v>
      </c>
      <c r="F171" s="246" t="s">
        <v>849</v>
      </c>
      <c r="G171" s="247" t="s">
        <v>745</v>
      </c>
      <c r="H171" s="248">
        <v>3</v>
      </c>
      <c r="I171" s="249"/>
      <c r="J171" s="250">
        <f>ROUND(I171*H171,1)</f>
        <v>0</v>
      </c>
      <c r="K171" s="246" t="s">
        <v>35</v>
      </c>
      <c r="L171" s="251"/>
      <c r="M171" s="252" t="s">
        <v>35</v>
      </c>
      <c r="N171" s="253" t="s">
        <v>51</v>
      </c>
      <c r="O171" s="66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2" t="s">
        <v>213</v>
      </c>
      <c r="AT171" s="192" t="s">
        <v>331</v>
      </c>
      <c r="AU171" s="192" t="s">
        <v>87</v>
      </c>
      <c r="AY171" s="18" t="s">
        <v>155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87</v>
      </c>
      <c r="BK171" s="193">
        <f>ROUND(I171*H171,1)</f>
        <v>0</v>
      </c>
      <c r="BL171" s="18" t="s">
        <v>162</v>
      </c>
      <c r="BM171" s="192" t="s">
        <v>850</v>
      </c>
    </row>
    <row r="172" spans="1:47" s="2" customFormat="1" ht="11.25">
      <c r="A172" s="36"/>
      <c r="B172" s="37"/>
      <c r="C172" s="38"/>
      <c r="D172" s="194" t="s">
        <v>164</v>
      </c>
      <c r="E172" s="38"/>
      <c r="F172" s="195" t="s">
        <v>849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164</v>
      </c>
      <c r="AU172" s="18" t="s">
        <v>87</v>
      </c>
    </row>
    <row r="173" spans="1:65" s="2" customFormat="1" ht="16.5" customHeight="1">
      <c r="A173" s="36"/>
      <c r="B173" s="37"/>
      <c r="C173" s="244" t="s">
        <v>463</v>
      </c>
      <c r="D173" s="244" t="s">
        <v>331</v>
      </c>
      <c r="E173" s="245" t="s">
        <v>851</v>
      </c>
      <c r="F173" s="246" t="s">
        <v>852</v>
      </c>
      <c r="G173" s="247" t="s">
        <v>745</v>
      </c>
      <c r="H173" s="248">
        <v>13.5</v>
      </c>
      <c r="I173" s="249"/>
      <c r="J173" s="250">
        <f>ROUND(I173*H173,1)</f>
        <v>0</v>
      </c>
      <c r="K173" s="246" t="s">
        <v>35</v>
      </c>
      <c r="L173" s="251"/>
      <c r="M173" s="252" t="s">
        <v>35</v>
      </c>
      <c r="N173" s="253" t="s">
        <v>51</v>
      </c>
      <c r="O173" s="66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2" t="s">
        <v>213</v>
      </c>
      <c r="AT173" s="192" t="s">
        <v>331</v>
      </c>
      <c r="AU173" s="192" t="s">
        <v>87</v>
      </c>
      <c r="AY173" s="18" t="s">
        <v>155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87</v>
      </c>
      <c r="BK173" s="193">
        <f>ROUND(I173*H173,1)</f>
        <v>0</v>
      </c>
      <c r="BL173" s="18" t="s">
        <v>162</v>
      </c>
      <c r="BM173" s="192" t="s">
        <v>853</v>
      </c>
    </row>
    <row r="174" spans="1:47" s="2" customFormat="1" ht="11.25">
      <c r="A174" s="36"/>
      <c r="B174" s="37"/>
      <c r="C174" s="38"/>
      <c r="D174" s="194" t="s">
        <v>164</v>
      </c>
      <c r="E174" s="38"/>
      <c r="F174" s="195" t="s">
        <v>852</v>
      </c>
      <c r="G174" s="38"/>
      <c r="H174" s="38"/>
      <c r="I174" s="196"/>
      <c r="J174" s="38"/>
      <c r="K174" s="38"/>
      <c r="L174" s="41"/>
      <c r="M174" s="197"/>
      <c r="N174" s="198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164</v>
      </c>
      <c r="AU174" s="18" t="s">
        <v>87</v>
      </c>
    </row>
    <row r="175" spans="1:65" s="2" customFormat="1" ht="16.5" customHeight="1">
      <c r="A175" s="36"/>
      <c r="B175" s="37"/>
      <c r="C175" s="244" t="s">
        <v>468</v>
      </c>
      <c r="D175" s="244" t="s">
        <v>331</v>
      </c>
      <c r="E175" s="245" t="s">
        <v>854</v>
      </c>
      <c r="F175" s="246" t="s">
        <v>855</v>
      </c>
      <c r="G175" s="247" t="s">
        <v>745</v>
      </c>
      <c r="H175" s="248">
        <v>3</v>
      </c>
      <c r="I175" s="249"/>
      <c r="J175" s="250">
        <f>ROUND(I175*H175,1)</f>
        <v>0</v>
      </c>
      <c r="K175" s="246" t="s">
        <v>35</v>
      </c>
      <c r="L175" s="251"/>
      <c r="M175" s="252" t="s">
        <v>35</v>
      </c>
      <c r="N175" s="253" t="s">
        <v>51</v>
      </c>
      <c r="O175" s="66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2" t="s">
        <v>213</v>
      </c>
      <c r="AT175" s="192" t="s">
        <v>331</v>
      </c>
      <c r="AU175" s="192" t="s">
        <v>87</v>
      </c>
      <c r="AY175" s="18" t="s">
        <v>155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87</v>
      </c>
      <c r="BK175" s="193">
        <f>ROUND(I175*H175,1)</f>
        <v>0</v>
      </c>
      <c r="BL175" s="18" t="s">
        <v>162</v>
      </c>
      <c r="BM175" s="192" t="s">
        <v>856</v>
      </c>
    </row>
    <row r="176" spans="1:47" s="2" customFormat="1" ht="11.25">
      <c r="A176" s="36"/>
      <c r="B176" s="37"/>
      <c r="C176" s="38"/>
      <c r="D176" s="194" t="s">
        <v>164</v>
      </c>
      <c r="E176" s="38"/>
      <c r="F176" s="195" t="s">
        <v>855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164</v>
      </c>
      <c r="AU176" s="18" t="s">
        <v>87</v>
      </c>
    </row>
    <row r="177" spans="1:65" s="2" customFormat="1" ht="16.5" customHeight="1">
      <c r="A177" s="36"/>
      <c r="B177" s="37"/>
      <c r="C177" s="244" t="s">
        <v>473</v>
      </c>
      <c r="D177" s="244" t="s">
        <v>331</v>
      </c>
      <c r="E177" s="245" t="s">
        <v>857</v>
      </c>
      <c r="F177" s="246" t="s">
        <v>858</v>
      </c>
      <c r="G177" s="247" t="s">
        <v>182</v>
      </c>
      <c r="H177" s="248">
        <v>150</v>
      </c>
      <c r="I177" s="249"/>
      <c r="J177" s="250">
        <f>ROUND(I177*H177,1)</f>
        <v>0</v>
      </c>
      <c r="K177" s="246" t="s">
        <v>35</v>
      </c>
      <c r="L177" s="251"/>
      <c r="M177" s="252" t="s">
        <v>35</v>
      </c>
      <c r="N177" s="253" t="s">
        <v>51</v>
      </c>
      <c r="O177" s="66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2" t="s">
        <v>213</v>
      </c>
      <c r="AT177" s="192" t="s">
        <v>331</v>
      </c>
      <c r="AU177" s="192" t="s">
        <v>87</v>
      </c>
      <c r="AY177" s="18" t="s">
        <v>155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87</v>
      </c>
      <c r="BK177" s="193">
        <f>ROUND(I177*H177,1)</f>
        <v>0</v>
      </c>
      <c r="BL177" s="18" t="s">
        <v>162</v>
      </c>
      <c r="BM177" s="192" t="s">
        <v>859</v>
      </c>
    </row>
    <row r="178" spans="1:47" s="2" customFormat="1" ht="11.25">
      <c r="A178" s="36"/>
      <c r="B178" s="37"/>
      <c r="C178" s="38"/>
      <c r="D178" s="194" t="s">
        <v>164</v>
      </c>
      <c r="E178" s="38"/>
      <c r="F178" s="195" t="s">
        <v>858</v>
      </c>
      <c r="G178" s="38"/>
      <c r="H178" s="38"/>
      <c r="I178" s="196"/>
      <c r="J178" s="38"/>
      <c r="K178" s="38"/>
      <c r="L178" s="41"/>
      <c r="M178" s="197"/>
      <c r="N178" s="198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8" t="s">
        <v>164</v>
      </c>
      <c r="AU178" s="18" t="s">
        <v>87</v>
      </c>
    </row>
    <row r="179" spans="1:65" s="2" customFormat="1" ht="16.5" customHeight="1">
      <c r="A179" s="36"/>
      <c r="B179" s="37"/>
      <c r="C179" s="244" t="s">
        <v>478</v>
      </c>
      <c r="D179" s="244" t="s">
        <v>331</v>
      </c>
      <c r="E179" s="245" t="s">
        <v>860</v>
      </c>
      <c r="F179" s="246" t="s">
        <v>861</v>
      </c>
      <c r="G179" s="247" t="s">
        <v>745</v>
      </c>
      <c r="H179" s="248">
        <v>3</v>
      </c>
      <c r="I179" s="249"/>
      <c r="J179" s="250">
        <f>ROUND(I179*H179,1)</f>
        <v>0</v>
      </c>
      <c r="K179" s="246" t="s">
        <v>35</v>
      </c>
      <c r="L179" s="251"/>
      <c r="M179" s="252" t="s">
        <v>35</v>
      </c>
      <c r="N179" s="253" t="s">
        <v>51</v>
      </c>
      <c r="O179" s="66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213</v>
      </c>
      <c r="AT179" s="192" t="s">
        <v>331</v>
      </c>
      <c r="AU179" s="192" t="s">
        <v>87</v>
      </c>
      <c r="AY179" s="18" t="s">
        <v>155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87</v>
      </c>
      <c r="BK179" s="193">
        <f>ROUND(I179*H179,1)</f>
        <v>0</v>
      </c>
      <c r="BL179" s="18" t="s">
        <v>162</v>
      </c>
      <c r="BM179" s="192" t="s">
        <v>862</v>
      </c>
    </row>
    <row r="180" spans="1:47" s="2" customFormat="1" ht="11.25">
      <c r="A180" s="36"/>
      <c r="B180" s="37"/>
      <c r="C180" s="38"/>
      <c r="D180" s="194" t="s">
        <v>164</v>
      </c>
      <c r="E180" s="38"/>
      <c r="F180" s="195" t="s">
        <v>861</v>
      </c>
      <c r="G180" s="38"/>
      <c r="H180" s="38"/>
      <c r="I180" s="196"/>
      <c r="J180" s="38"/>
      <c r="K180" s="38"/>
      <c r="L180" s="41"/>
      <c r="M180" s="197"/>
      <c r="N180" s="198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8" t="s">
        <v>164</v>
      </c>
      <c r="AU180" s="18" t="s">
        <v>87</v>
      </c>
    </row>
    <row r="181" spans="1:65" s="2" customFormat="1" ht="16.5" customHeight="1">
      <c r="A181" s="36"/>
      <c r="B181" s="37"/>
      <c r="C181" s="244" t="s">
        <v>484</v>
      </c>
      <c r="D181" s="244" t="s">
        <v>331</v>
      </c>
      <c r="E181" s="245" t="s">
        <v>863</v>
      </c>
      <c r="F181" s="246" t="s">
        <v>864</v>
      </c>
      <c r="G181" s="247" t="s">
        <v>745</v>
      </c>
      <c r="H181" s="248">
        <v>3</v>
      </c>
      <c r="I181" s="249"/>
      <c r="J181" s="250">
        <f>ROUND(I181*H181,1)</f>
        <v>0</v>
      </c>
      <c r="K181" s="246" t="s">
        <v>35</v>
      </c>
      <c r="L181" s="251"/>
      <c r="M181" s="252" t="s">
        <v>35</v>
      </c>
      <c r="N181" s="253" t="s">
        <v>51</v>
      </c>
      <c r="O181" s="66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213</v>
      </c>
      <c r="AT181" s="192" t="s">
        <v>331</v>
      </c>
      <c r="AU181" s="192" t="s">
        <v>87</v>
      </c>
      <c r="AY181" s="18" t="s">
        <v>155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87</v>
      </c>
      <c r="BK181" s="193">
        <f>ROUND(I181*H181,1)</f>
        <v>0</v>
      </c>
      <c r="BL181" s="18" t="s">
        <v>162</v>
      </c>
      <c r="BM181" s="192" t="s">
        <v>865</v>
      </c>
    </row>
    <row r="182" spans="1:47" s="2" customFormat="1" ht="11.25">
      <c r="A182" s="36"/>
      <c r="B182" s="37"/>
      <c r="C182" s="38"/>
      <c r="D182" s="194" t="s">
        <v>164</v>
      </c>
      <c r="E182" s="38"/>
      <c r="F182" s="195" t="s">
        <v>864</v>
      </c>
      <c r="G182" s="38"/>
      <c r="H182" s="38"/>
      <c r="I182" s="196"/>
      <c r="J182" s="38"/>
      <c r="K182" s="38"/>
      <c r="L182" s="41"/>
      <c r="M182" s="197"/>
      <c r="N182" s="198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8" t="s">
        <v>164</v>
      </c>
      <c r="AU182" s="18" t="s">
        <v>87</v>
      </c>
    </row>
    <row r="183" spans="1:65" s="2" customFormat="1" ht="16.5" customHeight="1">
      <c r="A183" s="36"/>
      <c r="B183" s="37"/>
      <c r="C183" s="244" t="s">
        <v>490</v>
      </c>
      <c r="D183" s="244" t="s">
        <v>331</v>
      </c>
      <c r="E183" s="245" t="s">
        <v>866</v>
      </c>
      <c r="F183" s="246" t="s">
        <v>867</v>
      </c>
      <c r="G183" s="247" t="s">
        <v>182</v>
      </c>
      <c r="H183" s="248">
        <v>3</v>
      </c>
      <c r="I183" s="249"/>
      <c r="J183" s="250">
        <f>ROUND(I183*H183,1)</f>
        <v>0</v>
      </c>
      <c r="K183" s="246" t="s">
        <v>35</v>
      </c>
      <c r="L183" s="251"/>
      <c r="M183" s="252" t="s">
        <v>35</v>
      </c>
      <c r="N183" s="253" t="s">
        <v>51</v>
      </c>
      <c r="O183" s="66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2" t="s">
        <v>213</v>
      </c>
      <c r="AT183" s="192" t="s">
        <v>331</v>
      </c>
      <c r="AU183" s="192" t="s">
        <v>87</v>
      </c>
      <c r="AY183" s="18" t="s">
        <v>155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87</v>
      </c>
      <c r="BK183" s="193">
        <f>ROUND(I183*H183,1)</f>
        <v>0</v>
      </c>
      <c r="BL183" s="18" t="s">
        <v>162</v>
      </c>
      <c r="BM183" s="192" t="s">
        <v>868</v>
      </c>
    </row>
    <row r="184" spans="1:47" s="2" customFormat="1" ht="11.25">
      <c r="A184" s="36"/>
      <c r="B184" s="37"/>
      <c r="C184" s="38"/>
      <c r="D184" s="194" t="s">
        <v>164</v>
      </c>
      <c r="E184" s="38"/>
      <c r="F184" s="195" t="s">
        <v>867</v>
      </c>
      <c r="G184" s="38"/>
      <c r="H184" s="38"/>
      <c r="I184" s="196"/>
      <c r="J184" s="38"/>
      <c r="K184" s="38"/>
      <c r="L184" s="41"/>
      <c r="M184" s="197"/>
      <c r="N184" s="198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8" t="s">
        <v>164</v>
      </c>
      <c r="AU184" s="18" t="s">
        <v>87</v>
      </c>
    </row>
    <row r="185" spans="1:65" s="2" customFormat="1" ht="16.5" customHeight="1">
      <c r="A185" s="36"/>
      <c r="B185" s="37"/>
      <c r="C185" s="244" t="s">
        <v>495</v>
      </c>
      <c r="D185" s="244" t="s">
        <v>331</v>
      </c>
      <c r="E185" s="245" t="s">
        <v>869</v>
      </c>
      <c r="F185" s="246" t="s">
        <v>870</v>
      </c>
      <c r="G185" s="247" t="s">
        <v>182</v>
      </c>
      <c r="H185" s="248">
        <v>18</v>
      </c>
      <c r="I185" s="249"/>
      <c r="J185" s="250">
        <f>ROUND(I185*H185,1)</f>
        <v>0</v>
      </c>
      <c r="K185" s="246" t="s">
        <v>35</v>
      </c>
      <c r="L185" s="251"/>
      <c r="M185" s="252" t="s">
        <v>35</v>
      </c>
      <c r="N185" s="253" t="s">
        <v>51</v>
      </c>
      <c r="O185" s="66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213</v>
      </c>
      <c r="AT185" s="192" t="s">
        <v>331</v>
      </c>
      <c r="AU185" s="192" t="s">
        <v>87</v>
      </c>
      <c r="AY185" s="18" t="s">
        <v>155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87</v>
      </c>
      <c r="BK185" s="193">
        <f>ROUND(I185*H185,1)</f>
        <v>0</v>
      </c>
      <c r="BL185" s="18" t="s">
        <v>162</v>
      </c>
      <c r="BM185" s="192" t="s">
        <v>871</v>
      </c>
    </row>
    <row r="186" spans="1:47" s="2" customFormat="1" ht="11.25">
      <c r="A186" s="36"/>
      <c r="B186" s="37"/>
      <c r="C186" s="38"/>
      <c r="D186" s="194" t="s">
        <v>164</v>
      </c>
      <c r="E186" s="38"/>
      <c r="F186" s="195" t="s">
        <v>870</v>
      </c>
      <c r="G186" s="38"/>
      <c r="H186" s="38"/>
      <c r="I186" s="196"/>
      <c r="J186" s="38"/>
      <c r="K186" s="38"/>
      <c r="L186" s="41"/>
      <c r="M186" s="197"/>
      <c r="N186" s="198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8" t="s">
        <v>164</v>
      </c>
      <c r="AU186" s="18" t="s">
        <v>87</v>
      </c>
    </row>
    <row r="187" spans="1:65" s="2" customFormat="1" ht="16.5" customHeight="1">
      <c r="A187" s="36"/>
      <c r="B187" s="37"/>
      <c r="C187" s="244" t="s">
        <v>502</v>
      </c>
      <c r="D187" s="244" t="s">
        <v>331</v>
      </c>
      <c r="E187" s="245" t="s">
        <v>872</v>
      </c>
      <c r="F187" s="246" t="s">
        <v>873</v>
      </c>
      <c r="G187" s="247" t="s">
        <v>772</v>
      </c>
      <c r="H187" s="248">
        <v>1</v>
      </c>
      <c r="I187" s="249"/>
      <c r="J187" s="250">
        <f>ROUND(I187*H187,1)</f>
        <v>0</v>
      </c>
      <c r="K187" s="246" t="s">
        <v>35</v>
      </c>
      <c r="L187" s="251"/>
      <c r="M187" s="252" t="s">
        <v>35</v>
      </c>
      <c r="N187" s="253" t="s">
        <v>51</v>
      </c>
      <c r="O187" s="66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213</v>
      </c>
      <c r="AT187" s="192" t="s">
        <v>331</v>
      </c>
      <c r="AU187" s="192" t="s">
        <v>87</v>
      </c>
      <c r="AY187" s="18" t="s">
        <v>155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87</v>
      </c>
      <c r="BK187" s="193">
        <f>ROUND(I187*H187,1)</f>
        <v>0</v>
      </c>
      <c r="BL187" s="18" t="s">
        <v>162</v>
      </c>
      <c r="BM187" s="192" t="s">
        <v>874</v>
      </c>
    </row>
    <row r="188" spans="1:47" s="2" customFormat="1" ht="11.25">
      <c r="A188" s="36"/>
      <c r="B188" s="37"/>
      <c r="C188" s="38"/>
      <c r="D188" s="194" t="s">
        <v>164</v>
      </c>
      <c r="E188" s="38"/>
      <c r="F188" s="195" t="s">
        <v>873</v>
      </c>
      <c r="G188" s="38"/>
      <c r="H188" s="38"/>
      <c r="I188" s="196"/>
      <c r="J188" s="38"/>
      <c r="K188" s="38"/>
      <c r="L188" s="41"/>
      <c r="M188" s="197"/>
      <c r="N188" s="198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8" t="s">
        <v>164</v>
      </c>
      <c r="AU188" s="18" t="s">
        <v>87</v>
      </c>
    </row>
    <row r="189" spans="1:65" s="2" customFormat="1" ht="16.5" customHeight="1">
      <c r="A189" s="36"/>
      <c r="B189" s="37"/>
      <c r="C189" s="244" t="s">
        <v>506</v>
      </c>
      <c r="D189" s="244" t="s">
        <v>331</v>
      </c>
      <c r="E189" s="245" t="s">
        <v>875</v>
      </c>
      <c r="F189" s="246" t="s">
        <v>876</v>
      </c>
      <c r="G189" s="247" t="s">
        <v>772</v>
      </c>
      <c r="H189" s="248">
        <v>1</v>
      </c>
      <c r="I189" s="249"/>
      <c r="J189" s="250">
        <f>ROUND(I189*H189,1)</f>
        <v>0</v>
      </c>
      <c r="K189" s="246" t="s">
        <v>35</v>
      </c>
      <c r="L189" s="251"/>
      <c r="M189" s="252" t="s">
        <v>35</v>
      </c>
      <c r="N189" s="253" t="s">
        <v>51</v>
      </c>
      <c r="O189" s="66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2" t="s">
        <v>213</v>
      </c>
      <c r="AT189" s="192" t="s">
        <v>331</v>
      </c>
      <c r="AU189" s="192" t="s">
        <v>87</v>
      </c>
      <c r="AY189" s="18" t="s">
        <v>155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87</v>
      </c>
      <c r="BK189" s="193">
        <f>ROUND(I189*H189,1)</f>
        <v>0</v>
      </c>
      <c r="BL189" s="18" t="s">
        <v>162</v>
      </c>
      <c r="BM189" s="192" t="s">
        <v>877</v>
      </c>
    </row>
    <row r="190" spans="1:47" s="2" customFormat="1" ht="11.25">
      <c r="A190" s="36"/>
      <c r="B190" s="37"/>
      <c r="C190" s="38"/>
      <c r="D190" s="194" t="s">
        <v>164</v>
      </c>
      <c r="E190" s="38"/>
      <c r="F190" s="195" t="s">
        <v>876</v>
      </c>
      <c r="G190" s="38"/>
      <c r="H190" s="38"/>
      <c r="I190" s="196"/>
      <c r="J190" s="38"/>
      <c r="K190" s="38"/>
      <c r="L190" s="41"/>
      <c r="M190" s="197"/>
      <c r="N190" s="198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8" t="s">
        <v>164</v>
      </c>
      <c r="AU190" s="18" t="s">
        <v>87</v>
      </c>
    </row>
    <row r="191" spans="2:63" s="12" customFormat="1" ht="25.9" customHeight="1">
      <c r="B191" s="165"/>
      <c r="C191" s="166"/>
      <c r="D191" s="167" t="s">
        <v>79</v>
      </c>
      <c r="E191" s="168" t="s">
        <v>878</v>
      </c>
      <c r="F191" s="168" t="s">
        <v>110</v>
      </c>
      <c r="G191" s="166"/>
      <c r="H191" s="166"/>
      <c r="I191" s="169"/>
      <c r="J191" s="170">
        <f>BK191</f>
        <v>0</v>
      </c>
      <c r="K191" s="166"/>
      <c r="L191" s="171"/>
      <c r="M191" s="172"/>
      <c r="N191" s="173"/>
      <c r="O191" s="173"/>
      <c r="P191" s="174">
        <f>SUM(P192:P193)</f>
        <v>0</v>
      </c>
      <c r="Q191" s="173"/>
      <c r="R191" s="174">
        <f>SUM(R192:R193)</f>
        <v>0</v>
      </c>
      <c r="S191" s="173"/>
      <c r="T191" s="175">
        <f>SUM(T192:T193)</f>
        <v>0</v>
      </c>
      <c r="AR191" s="176" t="s">
        <v>87</v>
      </c>
      <c r="AT191" s="177" t="s">
        <v>79</v>
      </c>
      <c r="AU191" s="177" t="s">
        <v>80</v>
      </c>
      <c r="AY191" s="176" t="s">
        <v>155</v>
      </c>
      <c r="BK191" s="178">
        <f>SUM(BK192:BK193)</f>
        <v>0</v>
      </c>
    </row>
    <row r="192" spans="1:65" s="2" customFormat="1" ht="16.5" customHeight="1">
      <c r="A192" s="36"/>
      <c r="B192" s="37"/>
      <c r="C192" s="181" t="s">
        <v>514</v>
      </c>
      <c r="D192" s="181" t="s">
        <v>157</v>
      </c>
      <c r="E192" s="182" t="s">
        <v>879</v>
      </c>
      <c r="F192" s="183" t="s">
        <v>880</v>
      </c>
      <c r="G192" s="184" t="s">
        <v>772</v>
      </c>
      <c r="H192" s="185">
        <v>1</v>
      </c>
      <c r="I192" s="186"/>
      <c r="J192" s="187">
        <f>ROUND(I192*H192,1)</f>
        <v>0</v>
      </c>
      <c r="K192" s="183" t="s">
        <v>35</v>
      </c>
      <c r="L192" s="41"/>
      <c r="M192" s="188" t="s">
        <v>35</v>
      </c>
      <c r="N192" s="189" t="s">
        <v>51</v>
      </c>
      <c r="O192" s="66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162</v>
      </c>
      <c r="AT192" s="192" t="s">
        <v>157</v>
      </c>
      <c r="AU192" s="192" t="s">
        <v>87</v>
      </c>
      <c r="AY192" s="18" t="s">
        <v>155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87</v>
      </c>
      <c r="BK192" s="193">
        <f>ROUND(I192*H192,1)</f>
        <v>0</v>
      </c>
      <c r="BL192" s="18" t="s">
        <v>162</v>
      </c>
      <c r="BM192" s="192" t="s">
        <v>881</v>
      </c>
    </row>
    <row r="193" spans="1:47" s="2" customFormat="1" ht="11.25">
      <c r="A193" s="36"/>
      <c r="B193" s="37"/>
      <c r="C193" s="38"/>
      <c r="D193" s="194" t="s">
        <v>164</v>
      </c>
      <c r="E193" s="38"/>
      <c r="F193" s="195" t="s">
        <v>880</v>
      </c>
      <c r="G193" s="38"/>
      <c r="H193" s="38"/>
      <c r="I193" s="196"/>
      <c r="J193" s="38"/>
      <c r="K193" s="38"/>
      <c r="L193" s="41"/>
      <c r="M193" s="254"/>
      <c r="N193" s="255"/>
      <c r="O193" s="256"/>
      <c r="P193" s="256"/>
      <c r="Q193" s="256"/>
      <c r="R193" s="256"/>
      <c r="S193" s="256"/>
      <c r="T193" s="25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164</v>
      </c>
      <c r="AU193" s="18" t="s">
        <v>87</v>
      </c>
    </row>
    <row r="194" spans="1:31" s="2" customFormat="1" ht="6.95" customHeight="1">
      <c r="A194" s="36"/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41"/>
      <c r="M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</row>
  </sheetData>
  <sheetProtection algorithmName="SHA-512" hashValue="f/OZwAxMwktLgrIUqMByZCuk3kXHx+0VmNp2q9K62VeocH96A9/4drvFC7GRij+3fljfDa04yVNDUevF+aWgXw==" saltValue="aDdXkj94oAJOuGZ0qkwpLQ/sREHeAhoWES/k4z5Ivm6HsBID9c6sadOV36uZz9lwmyvFvR64ymhu+YQStq+AFg==" spinCount="100000" sheet="1" objects="1" scenarios="1" formatColumns="0" formatRows="0" autoFilter="0"/>
  <autoFilter ref="C83:K19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109</v>
      </c>
      <c r="AZ2" s="110" t="s">
        <v>882</v>
      </c>
      <c r="BA2" s="110" t="s">
        <v>35</v>
      </c>
      <c r="BB2" s="110" t="s">
        <v>35</v>
      </c>
      <c r="BC2" s="110" t="s">
        <v>883</v>
      </c>
      <c r="BD2" s="110" t="s">
        <v>89</v>
      </c>
    </row>
    <row r="3" spans="2:4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</row>
    <row r="4" spans="2:4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1:31" s="2" customFormat="1" ht="12" customHeight="1" hidden="1">
      <c r="A8" s="36"/>
      <c r="B8" s="41"/>
      <c r="C8" s="36"/>
      <c r="D8" s="115" t="s">
        <v>126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1"/>
      <c r="C9" s="36"/>
      <c r="D9" s="36"/>
      <c r="E9" s="322" t="s">
        <v>884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 hidden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1"/>
      <c r="C11" s="36"/>
      <c r="D11" s="115" t="s">
        <v>18</v>
      </c>
      <c r="E11" s="36"/>
      <c r="F11" s="105" t="s">
        <v>35</v>
      </c>
      <c r="G11" s="36"/>
      <c r="H11" s="36"/>
      <c r="I11" s="115" t="s">
        <v>20</v>
      </c>
      <c r="J11" s="105" t="s">
        <v>35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1"/>
      <c r="C12" s="36"/>
      <c r="D12" s="115" t="s">
        <v>22</v>
      </c>
      <c r="E12" s="36"/>
      <c r="F12" s="105" t="s">
        <v>23</v>
      </c>
      <c r="G12" s="36"/>
      <c r="H12" s="36"/>
      <c r="I12" s="115" t="s">
        <v>24</v>
      </c>
      <c r="J12" s="117" t="str">
        <f>'Rekapitulace stavby'!AN8</f>
        <v>15. 11. 2021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 hidden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30</v>
      </c>
      <c r="E14" s="36"/>
      <c r="F14" s="36"/>
      <c r="G14" s="36"/>
      <c r="H14" s="36"/>
      <c r="I14" s="115" t="s">
        <v>31</v>
      </c>
      <c r="J14" s="105" t="s">
        <v>32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1"/>
      <c r="C15" s="36"/>
      <c r="D15" s="36"/>
      <c r="E15" s="105" t="s">
        <v>33</v>
      </c>
      <c r="F15" s="36"/>
      <c r="G15" s="36"/>
      <c r="H15" s="36"/>
      <c r="I15" s="115" t="s">
        <v>34</v>
      </c>
      <c r="J15" s="105" t="s">
        <v>35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1"/>
      <c r="C17" s="36"/>
      <c r="D17" s="115" t="s">
        <v>36</v>
      </c>
      <c r="E17" s="36"/>
      <c r="F17" s="36"/>
      <c r="G17" s="36"/>
      <c r="H17" s="36"/>
      <c r="I17" s="115" t="s">
        <v>31</v>
      </c>
      <c r="J17" s="31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1"/>
      <c r="C18" s="36"/>
      <c r="D18" s="36"/>
      <c r="E18" s="323" t="str">
        <f>'Rekapitulace stavby'!E14</f>
        <v>Vyplň údaj</v>
      </c>
      <c r="F18" s="324"/>
      <c r="G18" s="324"/>
      <c r="H18" s="324"/>
      <c r="I18" s="115" t="s">
        <v>34</v>
      </c>
      <c r="J18" s="31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1"/>
      <c r="C20" s="36"/>
      <c r="D20" s="115" t="s">
        <v>38</v>
      </c>
      <c r="E20" s="36"/>
      <c r="F20" s="36"/>
      <c r="G20" s="36"/>
      <c r="H20" s="36"/>
      <c r="I20" s="115" t="s">
        <v>31</v>
      </c>
      <c r="J20" s="105" t="s">
        <v>39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1"/>
      <c r="C21" s="36"/>
      <c r="D21" s="36"/>
      <c r="E21" s="105" t="s">
        <v>40</v>
      </c>
      <c r="F21" s="36"/>
      <c r="G21" s="36"/>
      <c r="H21" s="36"/>
      <c r="I21" s="115" t="s">
        <v>34</v>
      </c>
      <c r="J21" s="105" t="s">
        <v>35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1"/>
      <c r="C23" s="36"/>
      <c r="D23" s="115" t="s">
        <v>42</v>
      </c>
      <c r="E23" s="36"/>
      <c r="F23" s="36"/>
      <c r="G23" s="36"/>
      <c r="H23" s="36"/>
      <c r="I23" s="115" t="s">
        <v>31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34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1"/>
      <c r="C26" s="36"/>
      <c r="D26" s="115" t="s">
        <v>44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18"/>
      <c r="B27" s="119"/>
      <c r="C27" s="118"/>
      <c r="D27" s="118"/>
      <c r="E27" s="325" t="s">
        <v>45</v>
      </c>
      <c r="F27" s="325"/>
      <c r="G27" s="325"/>
      <c r="H27" s="325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hidden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hidden="1">
      <c r="A30" s="36"/>
      <c r="B30" s="41"/>
      <c r="C30" s="36"/>
      <c r="D30" s="122" t="s">
        <v>46</v>
      </c>
      <c r="E30" s="36"/>
      <c r="F30" s="36"/>
      <c r="G30" s="36"/>
      <c r="H30" s="36"/>
      <c r="I30" s="36"/>
      <c r="J30" s="123">
        <f>ROUND(J86,1)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hidden="1">
      <c r="A32" s="36"/>
      <c r="B32" s="41"/>
      <c r="C32" s="36"/>
      <c r="D32" s="36"/>
      <c r="E32" s="36"/>
      <c r="F32" s="124" t="s">
        <v>48</v>
      </c>
      <c r="G32" s="36"/>
      <c r="H32" s="36"/>
      <c r="I32" s="124" t="s">
        <v>47</v>
      </c>
      <c r="J32" s="124" t="s">
        <v>49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50</v>
      </c>
      <c r="E33" s="115" t="s">
        <v>51</v>
      </c>
      <c r="F33" s="126">
        <f>ROUND((SUM(BE86:BE328)),1)</f>
        <v>0</v>
      </c>
      <c r="G33" s="36"/>
      <c r="H33" s="36"/>
      <c r="I33" s="127">
        <v>0.21</v>
      </c>
      <c r="J33" s="126">
        <f>ROUND(((SUM(BE86:BE328))*I33),1)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52</v>
      </c>
      <c r="F34" s="126">
        <f>ROUND((SUM(BF86:BF328)),1)</f>
        <v>0</v>
      </c>
      <c r="G34" s="36"/>
      <c r="H34" s="36"/>
      <c r="I34" s="127">
        <v>0.15</v>
      </c>
      <c r="J34" s="126">
        <f>ROUND(((SUM(BF86:BF328))*I34),1)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5" t="s">
        <v>53</v>
      </c>
      <c r="F35" s="126">
        <f>ROUND((SUM(BG86:BG328)),1)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54</v>
      </c>
      <c r="F36" s="126">
        <f>ROUND((SUM(BH86:BH328)),1)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55</v>
      </c>
      <c r="F37" s="126">
        <f>ROUND((SUM(BI86:BI328)),1)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hidden="1">
      <c r="A39" s="36"/>
      <c r="B39" s="41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1.25" hidden="1"/>
    <row r="42" ht="11.25" hidden="1"/>
    <row r="43" ht="11.25" hidden="1"/>
    <row r="44" spans="1:31" s="2" customFormat="1" ht="6.95" customHeight="1" hidden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130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26" t="str">
        <f>E7</f>
        <v>Rekonstrukce kanalizační stoky CHVc, ul. Zličská, Kolín</v>
      </c>
      <c r="F48" s="327"/>
      <c r="G48" s="327"/>
      <c r="H48" s="327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126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75" t="str">
        <f>E9</f>
        <v>SO 03 - Komunikace</v>
      </c>
      <c r="F50" s="328"/>
      <c r="G50" s="328"/>
      <c r="H50" s="32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Kolín</v>
      </c>
      <c r="G52" s="38"/>
      <c r="H52" s="38"/>
      <c r="I52" s="30" t="s">
        <v>24</v>
      </c>
      <c r="J52" s="61" t="str">
        <f>IF(J12="","",J12)</f>
        <v>15. 11. 2021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Město Kolín</v>
      </c>
      <c r="G54" s="38"/>
      <c r="H54" s="38"/>
      <c r="I54" s="30" t="s">
        <v>38</v>
      </c>
      <c r="J54" s="34" t="str">
        <f>E21</f>
        <v>LK PROJEKT s.r.o.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39" t="s">
        <v>131</v>
      </c>
      <c r="D57" s="140"/>
      <c r="E57" s="140"/>
      <c r="F57" s="140"/>
      <c r="G57" s="140"/>
      <c r="H57" s="140"/>
      <c r="I57" s="140"/>
      <c r="J57" s="141" t="s">
        <v>132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2" t="s">
        <v>78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133</v>
      </c>
    </row>
    <row r="60" spans="2:12" s="9" customFormat="1" ht="24.95" customHeight="1" hidden="1">
      <c r="B60" s="143"/>
      <c r="C60" s="144"/>
      <c r="D60" s="145" t="s">
        <v>134</v>
      </c>
      <c r="E60" s="146"/>
      <c r="F60" s="146"/>
      <c r="G60" s="146"/>
      <c r="H60" s="146"/>
      <c r="I60" s="146"/>
      <c r="J60" s="147">
        <f>J87</f>
        <v>0</v>
      </c>
      <c r="K60" s="144"/>
      <c r="L60" s="148"/>
    </row>
    <row r="61" spans="2:12" s="10" customFormat="1" ht="19.9" customHeight="1" hidden="1">
      <c r="B61" s="149"/>
      <c r="C61" s="99"/>
      <c r="D61" s="150" t="s">
        <v>135</v>
      </c>
      <c r="E61" s="151"/>
      <c r="F61" s="151"/>
      <c r="G61" s="151"/>
      <c r="H61" s="151"/>
      <c r="I61" s="151"/>
      <c r="J61" s="152">
        <f>J88</f>
        <v>0</v>
      </c>
      <c r="K61" s="99"/>
      <c r="L61" s="153"/>
    </row>
    <row r="62" spans="2:12" s="10" customFormat="1" ht="19.9" customHeight="1" hidden="1">
      <c r="B62" s="149"/>
      <c r="C62" s="99"/>
      <c r="D62" s="150" t="s">
        <v>885</v>
      </c>
      <c r="E62" s="151"/>
      <c r="F62" s="151"/>
      <c r="G62" s="151"/>
      <c r="H62" s="151"/>
      <c r="I62" s="151"/>
      <c r="J62" s="152">
        <f>J173</f>
        <v>0</v>
      </c>
      <c r="K62" s="99"/>
      <c r="L62" s="153"/>
    </row>
    <row r="63" spans="2:12" s="10" customFormat="1" ht="19.9" customHeight="1" hidden="1">
      <c r="B63" s="149"/>
      <c r="C63" s="99"/>
      <c r="D63" s="150" t="s">
        <v>886</v>
      </c>
      <c r="E63" s="151"/>
      <c r="F63" s="151"/>
      <c r="G63" s="151"/>
      <c r="H63" s="151"/>
      <c r="I63" s="151"/>
      <c r="J63" s="152">
        <f>J179</f>
        <v>0</v>
      </c>
      <c r="K63" s="99"/>
      <c r="L63" s="153"/>
    </row>
    <row r="64" spans="2:12" s="10" customFormat="1" ht="19.9" customHeight="1" hidden="1">
      <c r="B64" s="149"/>
      <c r="C64" s="99"/>
      <c r="D64" s="150" t="s">
        <v>887</v>
      </c>
      <c r="E64" s="151"/>
      <c r="F64" s="151"/>
      <c r="G64" s="151"/>
      <c r="H64" s="151"/>
      <c r="I64" s="151"/>
      <c r="J64" s="152">
        <f>J237</f>
        <v>0</v>
      </c>
      <c r="K64" s="99"/>
      <c r="L64" s="153"/>
    </row>
    <row r="65" spans="2:12" s="10" customFormat="1" ht="19.9" customHeight="1" hidden="1">
      <c r="B65" s="149"/>
      <c r="C65" s="99"/>
      <c r="D65" s="150" t="s">
        <v>687</v>
      </c>
      <c r="E65" s="151"/>
      <c r="F65" s="151"/>
      <c r="G65" s="151"/>
      <c r="H65" s="151"/>
      <c r="I65" s="151"/>
      <c r="J65" s="152">
        <f>J281</f>
        <v>0</v>
      </c>
      <c r="K65" s="99"/>
      <c r="L65" s="153"/>
    </row>
    <row r="66" spans="2:12" s="10" customFormat="1" ht="19.9" customHeight="1" hidden="1">
      <c r="B66" s="149"/>
      <c r="C66" s="99"/>
      <c r="D66" s="150" t="s">
        <v>139</v>
      </c>
      <c r="E66" s="151"/>
      <c r="F66" s="151"/>
      <c r="G66" s="151"/>
      <c r="H66" s="151"/>
      <c r="I66" s="151"/>
      <c r="J66" s="152">
        <f>J322</f>
        <v>0</v>
      </c>
      <c r="K66" s="99"/>
      <c r="L66" s="153"/>
    </row>
    <row r="67" spans="1:31" s="2" customFormat="1" ht="21.75" customHeight="1" hidden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 hidden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ht="11.25" hidden="1"/>
    <row r="70" ht="11.25" hidden="1"/>
    <row r="71" ht="11.25" hidden="1"/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140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26" t="str">
        <f>E7</f>
        <v>Rekonstrukce kanalizační stoky CHVc, ul. Zličská, Kolín</v>
      </c>
      <c r="F76" s="327"/>
      <c r="G76" s="327"/>
      <c r="H76" s="327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126</v>
      </c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275" t="str">
        <f>E9</f>
        <v>SO 03 - Komunikace</v>
      </c>
      <c r="F78" s="328"/>
      <c r="G78" s="328"/>
      <c r="H78" s="32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>Kolín</v>
      </c>
      <c r="G80" s="38"/>
      <c r="H80" s="38"/>
      <c r="I80" s="30" t="s">
        <v>24</v>
      </c>
      <c r="J80" s="61" t="str">
        <f>IF(J12="","",J12)</f>
        <v>15. 11. 2021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0" t="s">
        <v>30</v>
      </c>
      <c r="D82" s="38"/>
      <c r="E82" s="38"/>
      <c r="F82" s="28" t="str">
        <f>E15</f>
        <v>Město Kolín</v>
      </c>
      <c r="G82" s="38"/>
      <c r="H82" s="38"/>
      <c r="I82" s="30" t="s">
        <v>38</v>
      </c>
      <c r="J82" s="34" t="str">
        <f>E21</f>
        <v>LK PROJEKT s.r.o.</v>
      </c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30" t="s">
        <v>42</v>
      </c>
      <c r="J83" s="34" t="str">
        <f>E24</f>
        <v xml:space="preserve"> </v>
      </c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4"/>
      <c r="B85" s="155"/>
      <c r="C85" s="156" t="s">
        <v>141</v>
      </c>
      <c r="D85" s="157" t="s">
        <v>65</v>
      </c>
      <c r="E85" s="157" t="s">
        <v>61</v>
      </c>
      <c r="F85" s="157" t="s">
        <v>62</v>
      </c>
      <c r="G85" s="157" t="s">
        <v>142</v>
      </c>
      <c r="H85" s="157" t="s">
        <v>143</v>
      </c>
      <c r="I85" s="157" t="s">
        <v>144</v>
      </c>
      <c r="J85" s="157" t="s">
        <v>132</v>
      </c>
      <c r="K85" s="158" t="s">
        <v>145</v>
      </c>
      <c r="L85" s="159"/>
      <c r="M85" s="70" t="s">
        <v>35</v>
      </c>
      <c r="N85" s="71" t="s">
        <v>50</v>
      </c>
      <c r="O85" s="71" t="s">
        <v>146</v>
      </c>
      <c r="P85" s="71" t="s">
        <v>147</v>
      </c>
      <c r="Q85" s="71" t="s">
        <v>148</v>
      </c>
      <c r="R85" s="71" t="s">
        <v>149</v>
      </c>
      <c r="S85" s="71" t="s">
        <v>150</v>
      </c>
      <c r="T85" s="72" t="s">
        <v>151</v>
      </c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</row>
    <row r="86" spans="1:63" s="2" customFormat="1" ht="22.9" customHeight="1">
      <c r="A86" s="36"/>
      <c r="B86" s="37"/>
      <c r="C86" s="77" t="s">
        <v>152</v>
      </c>
      <c r="D86" s="38"/>
      <c r="E86" s="38"/>
      <c r="F86" s="38"/>
      <c r="G86" s="38"/>
      <c r="H86" s="38"/>
      <c r="I86" s="38"/>
      <c r="J86" s="160">
        <f>BK86</f>
        <v>0</v>
      </c>
      <c r="K86" s="38"/>
      <c r="L86" s="41"/>
      <c r="M86" s="73"/>
      <c r="N86" s="161"/>
      <c r="O86" s="74"/>
      <c r="P86" s="162">
        <f>P87</f>
        <v>0</v>
      </c>
      <c r="Q86" s="74"/>
      <c r="R86" s="162">
        <f>R87</f>
        <v>199.2415957</v>
      </c>
      <c r="S86" s="74"/>
      <c r="T86" s="163">
        <f>T87</f>
        <v>839.5139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79</v>
      </c>
      <c r="AU86" s="18" t="s">
        <v>133</v>
      </c>
      <c r="BK86" s="164">
        <f>BK87</f>
        <v>0</v>
      </c>
    </row>
    <row r="87" spans="2:63" s="12" customFormat="1" ht="25.9" customHeight="1">
      <c r="B87" s="165"/>
      <c r="C87" s="166"/>
      <c r="D87" s="167" t="s">
        <v>79</v>
      </c>
      <c r="E87" s="168" t="s">
        <v>153</v>
      </c>
      <c r="F87" s="168" t="s">
        <v>154</v>
      </c>
      <c r="G87" s="166"/>
      <c r="H87" s="166"/>
      <c r="I87" s="169"/>
      <c r="J87" s="170">
        <f>BK87</f>
        <v>0</v>
      </c>
      <c r="K87" s="166"/>
      <c r="L87" s="171"/>
      <c r="M87" s="172"/>
      <c r="N87" s="173"/>
      <c r="O87" s="173"/>
      <c r="P87" s="174">
        <f>P88+P173+P179+P237+P281+P322</f>
        <v>0</v>
      </c>
      <c r="Q87" s="173"/>
      <c r="R87" s="174">
        <f>R88+R173+R179+R237+R281+R322</f>
        <v>199.2415957</v>
      </c>
      <c r="S87" s="173"/>
      <c r="T87" s="175">
        <f>T88+T173+T179+T237+T281+T322</f>
        <v>839.5139</v>
      </c>
      <c r="AR87" s="176" t="s">
        <v>87</v>
      </c>
      <c r="AT87" s="177" t="s">
        <v>79</v>
      </c>
      <c r="AU87" s="177" t="s">
        <v>80</v>
      </c>
      <c r="AY87" s="176" t="s">
        <v>155</v>
      </c>
      <c r="BK87" s="178">
        <f>BK88+BK173+BK179+BK237+BK281+BK322</f>
        <v>0</v>
      </c>
    </row>
    <row r="88" spans="2:63" s="12" customFormat="1" ht="22.9" customHeight="1">
      <c r="B88" s="165"/>
      <c r="C88" s="166"/>
      <c r="D88" s="167" t="s">
        <v>79</v>
      </c>
      <c r="E88" s="179" t="s">
        <v>87</v>
      </c>
      <c r="F88" s="179" t="s">
        <v>156</v>
      </c>
      <c r="G88" s="166"/>
      <c r="H88" s="166"/>
      <c r="I88" s="169"/>
      <c r="J88" s="180">
        <f>BK88</f>
        <v>0</v>
      </c>
      <c r="K88" s="166"/>
      <c r="L88" s="171"/>
      <c r="M88" s="172"/>
      <c r="N88" s="173"/>
      <c r="O88" s="173"/>
      <c r="P88" s="174">
        <f>SUM(P89:P172)</f>
        <v>0</v>
      </c>
      <c r="Q88" s="173"/>
      <c r="R88" s="174">
        <f>SUM(R89:R172)</f>
        <v>2.5474549999999994</v>
      </c>
      <c r="S88" s="173"/>
      <c r="T88" s="175">
        <f>SUM(T89:T172)</f>
        <v>839.5139</v>
      </c>
      <c r="AR88" s="176" t="s">
        <v>87</v>
      </c>
      <c r="AT88" s="177" t="s">
        <v>79</v>
      </c>
      <c r="AU88" s="177" t="s">
        <v>87</v>
      </c>
      <c r="AY88" s="176" t="s">
        <v>155</v>
      </c>
      <c r="BK88" s="178">
        <f>SUM(BK89:BK172)</f>
        <v>0</v>
      </c>
    </row>
    <row r="89" spans="1:65" s="2" customFormat="1" ht="24.2" customHeight="1">
      <c r="A89" s="36"/>
      <c r="B89" s="37"/>
      <c r="C89" s="181" t="s">
        <v>87</v>
      </c>
      <c r="D89" s="181" t="s">
        <v>157</v>
      </c>
      <c r="E89" s="182" t="s">
        <v>888</v>
      </c>
      <c r="F89" s="183" t="s">
        <v>889</v>
      </c>
      <c r="G89" s="184" t="s">
        <v>275</v>
      </c>
      <c r="H89" s="185">
        <v>188.75</v>
      </c>
      <c r="I89" s="186"/>
      <c r="J89" s="187">
        <f>ROUND(I89*H89,1)</f>
        <v>0</v>
      </c>
      <c r="K89" s="183" t="s">
        <v>161</v>
      </c>
      <c r="L89" s="41"/>
      <c r="M89" s="188" t="s">
        <v>35</v>
      </c>
      <c r="N89" s="189" t="s">
        <v>51</v>
      </c>
      <c r="O89" s="66"/>
      <c r="P89" s="190">
        <f>O89*H89</f>
        <v>0</v>
      </c>
      <c r="Q89" s="190">
        <v>0</v>
      </c>
      <c r="R89" s="190">
        <f>Q89*H89</f>
        <v>0</v>
      </c>
      <c r="S89" s="190">
        <v>0.18</v>
      </c>
      <c r="T89" s="191">
        <f>S89*H89</f>
        <v>33.975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2" t="s">
        <v>162</v>
      </c>
      <c r="AT89" s="192" t="s">
        <v>157</v>
      </c>
      <c r="AU89" s="192" t="s">
        <v>89</v>
      </c>
      <c r="AY89" s="18" t="s">
        <v>155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8" t="s">
        <v>87</v>
      </c>
      <c r="BK89" s="193">
        <f>ROUND(I89*H89,1)</f>
        <v>0</v>
      </c>
      <c r="BL89" s="18" t="s">
        <v>162</v>
      </c>
      <c r="BM89" s="192" t="s">
        <v>890</v>
      </c>
    </row>
    <row r="90" spans="1:47" s="2" customFormat="1" ht="39">
      <c r="A90" s="36"/>
      <c r="B90" s="37"/>
      <c r="C90" s="38"/>
      <c r="D90" s="194" t="s">
        <v>164</v>
      </c>
      <c r="E90" s="38"/>
      <c r="F90" s="195" t="s">
        <v>891</v>
      </c>
      <c r="G90" s="38"/>
      <c r="H90" s="38"/>
      <c r="I90" s="196"/>
      <c r="J90" s="38"/>
      <c r="K90" s="38"/>
      <c r="L90" s="41"/>
      <c r="M90" s="197"/>
      <c r="N90" s="198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8" t="s">
        <v>164</v>
      </c>
      <c r="AU90" s="18" t="s">
        <v>89</v>
      </c>
    </row>
    <row r="91" spans="1:47" s="2" customFormat="1" ht="11.25">
      <c r="A91" s="36"/>
      <c r="B91" s="37"/>
      <c r="C91" s="38"/>
      <c r="D91" s="199" t="s">
        <v>166</v>
      </c>
      <c r="E91" s="38"/>
      <c r="F91" s="200" t="s">
        <v>892</v>
      </c>
      <c r="G91" s="38"/>
      <c r="H91" s="38"/>
      <c r="I91" s="196"/>
      <c r="J91" s="38"/>
      <c r="K91" s="38"/>
      <c r="L91" s="41"/>
      <c r="M91" s="197"/>
      <c r="N91" s="198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166</v>
      </c>
      <c r="AU91" s="18" t="s">
        <v>89</v>
      </c>
    </row>
    <row r="92" spans="2:51" s="14" customFormat="1" ht="11.25">
      <c r="B92" s="211"/>
      <c r="C92" s="212"/>
      <c r="D92" s="194" t="s">
        <v>168</v>
      </c>
      <c r="E92" s="213" t="s">
        <v>35</v>
      </c>
      <c r="F92" s="214" t="s">
        <v>882</v>
      </c>
      <c r="G92" s="212"/>
      <c r="H92" s="215">
        <v>188.75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168</v>
      </c>
      <c r="AU92" s="221" t="s">
        <v>89</v>
      </c>
      <c r="AV92" s="14" t="s">
        <v>89</v>
      </c>
      <c r="AW92" s="14" t="s">
        <v>41</v>
      </c>
      <c r="AX92" s="14" t="s">
        <v>87</v>
      </c>
      <c r="AY92" s="221" t="s">
        <v>155</v>
      </c>
    </row>
    <row r="93" spans="2:51" s="13" customFormat="1" ht="33.75">
      <c r="B93" s="201"/>
      <c r="C93" s="202"/>
      <c r="D93" s="194" t="s">
        <v>168</v>
      </c>
      <c r="E93" s="203" t="s">
        <v>35</v>
      </c>
      <c r="F93" s="204" t="s">
        <v>893</v>
      </c>
      <c r="G93" s="202"/>
      <c r="H93" s="203" t="s">
        <v>35</v>
      </c>
      <c r="I93" s="205"/>
      <c r="J93" s="202"/>
      <c r="K93" s="202"/>
      <c r="L93" s="206"/>
      <c r="M93" s="207"/>
      <c r="N93" s="208"/>
      <c r="O93" s="208"/>
      <c r="P93" s="208"/>
      <c r="Q93" s="208"/>
      <c r="R93" s="208"/>
      <c r="S93" s="208"/>
      <c r="T93" s="209"/>
      <c r="AT93" s="210" t="s">
        <v>168</v>
      </c>
      <c r="AU93" s="210" t="s">
        <v>89</v>
      </c>
      <c r="AV93" s="13" t="s">
        <v>87</v>
      </c>
      <c r="AW93" s="13" t="s">
        <v>41</v>
      </c>
      <c r="AX93" s="13" t="s">
        <v>80</v>
      </c>
      <c r="AY93" s="210" t="s">
        <v>155</v>
      </c>
    </row>
    <row r="94" spans="2:51" s="13" customFormat="1" ht="11.25">
      <c r="B94" s="201"/>
      <c r="C94" s="202"/>
      <c r="D94" s="194" t="s">
        <v>168</v>
      </c>
      <c r="E94" s="203" t="s">
        <v>35</v>
      </c>
      <c r="F94" s="204" t="s">
        <v>894</v>
      </c>
      <c r="G94" s="202"/>
      <c r="H94" s="203" t="s">
        <v>35</v>
      </c>
      <c r="I94" s="205"/>
      <c r="J94" s="202"/>
      <c r="K94" s="202"/>
      <c r="L94" s="206"/>
      <c r="M94" s="207"/>
      <c r="N94" s="208"/>
      <c r="O94" s="208"/>
      <c r="P94" s="208"/>
      <c r="Q94" s="208"/>
      <c r="R94" s="208"/>
      <c r="S94" s="208"/>
      <c r="T94" s="209"/>
      <c r="AT94" s="210" t="s">
        <v>168</v>
      </c>
      <c r="AU94" s="210" t="s">
        <v>89</v>
      </c>
      <c r="AV94" s="13" t="s">
        <v>87</v>
      </c>
      <c r="AW94" s="13" t="s">
        <v>41</v>
      </c>
      <c r="AX94" s="13" t="s">
        <v>80</v>
      </c>
      <c r="AY94" s="210" t="s">
        <v>155</v>
      </c>
    </row>
    <row r="95" spans="1:65" s="2" customFormat="1" ht="24.2" customHeight="1">
      <c r="A95" s="36"/>
      <c r="B95" s="37"/>
      <c r="C95" s="181" t="s">
        <v>89</v>
      </c>
      <c r="D95" s="181" t="s">
        <v>157</v>
      </c>
      <c r="E95" s="182" t="s">
        <v>895</v>
      </c>
      <c r="F95" s="183" t="s">
        <v>896</v>
      </c>
      <c r="G95" s="184" t="s">
        <v>275</v>
      </c>
      <c r="H95" s="185">
        <v>376.5</v>
      </c>
      <c r="I95" s="186"/>
      <c r="J95" s="187">
        <f>ROUND(I95*H95,1)</f>
        <v>0</v>
      </c>
      <c r="K95" s="183" t="s">
        <v>161</v>
      </c>
      <c r="L95" s="41"/>
      <c r="M95" s="188" t="s">
        <v>35</v>
      </c>
      <c r="N95" s="189" t="s">
        <v>51</v>
      </c>
      <c r="O95" s="66"/>
      <c r="P95" s="190">
        <f>O95*H95</f>
        <v>0</v>
      </c>
      <c r="Q95" s="190">
        <v>0</v>
      </c>
      <c r="R95" s="190">
        <f>Q95*H95</f>
        <v>0</v>
      </c>
      <c r="S95" s="190">
        <v>0.3</v>
      </c>
      <c r="T95" s="191">
        <f>S95*H95</f>
        <v>112.95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2" t="s">
        <v>162</v>
      </c>
      <c r="AT95" s="192" t="s">
        <v>157</v>
      </c>
      <c r="AU95" s="192" t="s">
        <v>89</v>
      </c>
      <c r="AY95" s="18" t="s">
        <v>155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87</v>
      </c>
      <c r="BK95" s="193">
        <f>ROUND(I95*H95,1)</f>
        <v>0</v>
      </c>
      <c r="BL95" s="18" t="s">
        <v>162</v>
      </c>
      <c r="BM95" s="192" t="s">
        <v>897</v>
      </c>
    </row>
    <row r="96" spans="1:47" s="2" customFormat="1" ht="39">
      <c r="A96" s="36"/>
      <c r="B96" s="37"/>
      <c r="C96" s="38"/>
      <c r="D96" s="194" t="s">
        <v>164</v>
      </c>
      <c r="E96" s="38"/>
      <c r="F96" s="195" t="s">
        <v>898</v>
      </c>
      <c r="G96" s="38"/>
      <c r="H96" s="38"/>
      <c r="I96" s="196"/>
      <c r="J96" s="38"/>
      <c r="K96" s="38"/>
      <c r="L96" s="41"/>
      <c r="M96" s="197"/>
      <c r="N96" s="198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164</v>
      </c>
      <c r="AU96" s="18" t="s">
        <v>89</v>
      </c>
    </row>
    <row r="97" spans="1:47" s="2" customFormat="1" ht="11.25">
      <c r="A97" s="36"/>
      <c r="B97" s="37"/>
      <c r="C97" s="38"/>
      <c r="D97" s="199" t="s">
        <v>166</v>
      </c>
      <c r="E97" s="38"/>
      <c r="F97" s="200" t="s">
        <v>899</v>
      </c>
      <c r="G97" s="38"/>
      <c r="H97" s="38"/>
      <c r="I97" s="196"/>
      <c r="J97" s="38"/>
      <c r="K97" s="38"/>
      <c r="L97" s="41"/>
      <c r="M97" s="197"/>
      <c r="N97" s="198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166</v>
      </c>
      <c r="AU97" s="18" t="s">
        <v>89</v>
      </c>
    </row>
    <row r="98" spans="2:51" s="13" customFormat="1" ht="33.75">
      <c r="B98" s="201"/>
      <c r="C98" s="202"/>
      <c r="D98" s="194" t="s">
        <v>168</v>
      </c>
      <c r="E98" s="203" t="s">
        <v>35</v>
      </c>
      <c r="F98" s="204" t="s">
        <v>893</v>
      </c>
      <c r="G98" s="202"/>
      <c r="H98" s="203" t="s">
        <v>35</v>
      </c>
      <c r="I98" s="205"/>
      <c r="J98" s="202"/>
      <c r="K98" s="202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168</v>
      </c>
      <c r="AU98" s="210" t="s">
        <v>89</v>
      </c>
      <c r="AV98" s="13" t="s">
        <v>87</v>
      </c>
      <c r="AW98" s="13" t="s">
        <v>41</v>
      </c>
      <c r="AX98" s="13" t="s">
        <v>80</v>
      </c>
      <c r="AY98" s="210" t="s">
        <v>155</v>
      </c>
    </row>
    <row r="99" spans="2:51" s="14" customFormat="1" ht="11.25">
      <c r="B99" s="211"/>
      <c r="C99" s="212"/>
      <c r="D99" s="194" t="s">
        <v>168</v>
      </c>
      <c r="E99" s="213" t="s">
        <v>35</v>
      </c>
      <c r="F99" s="214" t="s">
        <v>900</v>
      </c>
      <c r="G99" s="212"/>
      <c r="H99" s="215">
        <v>261.2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168</v>
      </c>
      <c r="AU99" s="221" t="s">
        <v>89</v>
      </c>
      <c r="AV99" s="14" t="s">
        <v>89</v>
      </c>
      <c r="AW99" s="14" t="s">
        <v>41</v>
      </c>
      <c r="AX99" s="14" t="s">
        <v>80</v>
      </c>
      <c r="AY99" s="221" t="s">
        <v>155</v>
      </c>
    </row>
    <row r="100" spans="2:51" s="14" customFormat="1" ht="11.25">
      <c r="B100" s="211"/>
      <c r="C100" s="212"/>
      <c r="D100" s="194" t="s">
        <v>168</v>
      </c>
      <c r="E100" s="213" t="s">
        <v>35</v>
      </c>
      <c r="F100" s="214" t="s">
        <v>901</v>
      </c>
      <c r="G100" s="212"/>
      <c r="H100" s="215">
        <v>115.3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168</v>
      </c>
      <c r="AU100" s="221" t="s">
        <v>89</v>
      </c>
      <c r="AV100" s="14" t="s">
        <v>89</v>
      </c>
      <c r="AW100" s="14" t="s">
        <v>41</v>
      </c>
      <c r="AX100" s="14" t="s">
        <v>80</v>
      </c>
      <c r="AY100" s="221" t="s">
        <v>155</v>
      </c>
    </row>
    <row r="101" spans="2:51" s="16" customFormat="1" ht="11.25">
      <c r="B101" s="233"/>
      <c r="C101" s="234"/>
      <c r="D101" s="194" t="s">
        <v>168</v>
      </c>
      <c r="E101" s="235" t="s">
        <v>35</v>
      </c>
      <c r="F101" s="236" t="s">
        <v>246</v>
      </c>
      <c r="G101" s="234"/>
      <c r="H101" s="237">
        <v>376.5</v>
      </c>
      <c r="I101" s="238"/>
      <c r="J101" s="234"/>
      <c r="K101" s="234"/>
      <c r="L101" s="239"/>
      <c r="M101" s="240"/>
      <c r="N101" s="241"/>
      <c r="O101" s="241"/>
      <c r="P101" s="241"/>
      <c r="Q101" s="241"/>
      <c r="R101" s="241"/>
      <c r="S101" s="241"/>
      <c r="T101" s="242"/>
      <c r="AT101" s="243" t="s">
        <v>168</v>
      </c>
      <c r="AU101" s="243" t="s">
        <v>89</v>
      </c>
      <c r="AV101" s="16" t="s">
        <v>162</v>
      </c>
      <c r="AW101" s="16" t="s">
        <v>41</v>
      </c>
      <c r="AX101" s="16" t="s">
        <v>87</v>
      </c>
      <c r="AY101" s="243" t="s">
        <v>155</v>
      </c>
    </row>
    <row r="102" spans="1:65" s="2" customFormat="1" ht="24.2" customHeight="1">
      <c r="A102" s="36"/>
      <c r="B102" s="37"/>
      <c r="C102" s="181" t="s">
        <v>179</v>
      </c>
      <c r="D102" s="181" t="s">
        <v>157</v>
      </c>
      <c r="E102" s="182" t="s">
        <v>902</v>
      </c>
      <c r="F102" s="183" t="s">
        <v>903</v>
      </c>
      <c r="G102" s="184" t="s">
        <v>275</v>
      </c>
      <c r="H102" s="185">
        <v>628.5</v>
      </c>
      <c r="I102" s="186"/>
      <c r="J102" s="187">
        <f>ROUND(I102*H102,1)</f>
        <v>0</v>
      </c>
      <c r="K102" s="183" t="s">
        <v>161</v>
      </c>
      <c r="L102" s="41"/>
      <c r="M102" s="188" t="s">
        <v>35</v>
      </c>
      <c r="N102" s="189" t="s">
        <v>51</v>
      </c>
      <c r="O102" s="66"/>
      <c r="P102" s="190">
        <f>O102*H102</f>
        <v>0</v>
      </c>
      <c r="Q102" s="190">
        <v>0</v>
      </c>
      <c r="R102" s="190">
        <f>Q102*H102</f>
        <v>0</v>
      </c>
      <c r="S102" s="190">
        <v>0.5</v>
      </c>
      <c r="T102" s="191">
        <f>S102*H102</f>
        <v>314.25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2" t="s">
        <v>162</v>
      </c>
      <c r="AT102" s="192" t="s">
        <v>157</v>
      </c>
      <c r="AU102" s="192" t="s">
        <v>89</v>
      </c>
      <c r="AY102" s="18" t="s">
        <v>155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87</v>
      </c>
      <c r="BK102" s="193">
        <f>ROUND(I102*H102,1)</f>
        <v>0</v>
      </c>
      <c r="BL102" s="18" t="s">
        <v>162</v>
      </c>
      <c r="BM102" s="192" t="s">
        <v>904</v>
      </c>
    </row>
    <row r="103" spans="1:47" s="2" customFormat="1" ht="39">
      <c r="A103" s="36"/>
      <c r="B103" s="37"/>
      <c r="C103" s="38"/>
      <c r="D103" s="194" t="s">
        <v>164</v>
      </c>
      <c r="E103" s="38"/>
      <c r="F103" s="195" t="s">
        <v>905</v>
      </c>
      <c r="G103" s="38"/>
      <c r="H103" s="38"/>
      <c r="I103" s="196"/>
      <c r="J103" s="38"/>
      <c r="K103" s="38"/>
      <c r="L103" s="41"/>
      <c r="M103" s="197"/>
      <c r="N103" s="198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164</v>
      </c>
      <c r="AU103" s="18" t="s">
        <v>89</v>
      </c>
    </row>
    <row r="104" spans="1:47" s="2" customFormat="1" ht="11.25">
      <c r="A104" s="36"/>
      <c r="B104" s="37"/>
      <c r="C104" s="38"/>
      <c r="D104" s="199" t="s">
        <v>166</v>
      </c>
      <c r="E104" s="38"/>
      <c r="F104" s="200" t="s">
        <v>906</v>
      </c>
      <c r="G104" s="38"/>
      <c r="H104" s="38"/>
      <c r="I104" s="196"/>
      <c r="J104" s="38"/>
      <c r="K104" s="38"/>
      <c r="L104" s="41"/>
      <c r="M104" s="197"/>
      <c r="N104" s="198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166</v>
      </c>
      <c r="AU104" s="18" t="s">
        <v>89</v>
      </c>
    </row>
    <row r="105" spans="2:51" s="13" customFormat="1" ht="33.75">
      <c r="B105" s="201"/>
      <c r="C105" s="202"/>
      <c r="D105" s="194" t="s">
        <v>168</v>
      </c>
      <c r="E105" s="203" t="s">
        <v>35</v>
      </c>
      <c r="F105" s="204" t="s">
        <v>893</v>
      </c>
      <c r="G105" s="202"/>
      <c r="H105" s="203" t="s">
        <v>35</v>
      </c>
      <c r="I105" s="205"/>
      <c r="J105" s="202"/>
      <c r="K105" s="202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168</v>
      </c>
      <c r="AU105" s="210" t="s">
        <v>89</v>
      </c>
      <c r="AV105" s="13" t="s">
        <v>87</v>
      </c>
      <c r="AW105" s="13" t="s">
        <v>41</v>
      </c>
      <c r="AX105" s="13" t="s">
        <v>80</v>
      </c>
      <c r="AY105" s="210" t="s">
        <v>155</v>
      </c>
    </row>
    <row r="106" spans="2:51" s="14" customFormat="1" ht="11.25">
      <c r="B106" s="211"/>
      <c r="C106" s="212"/>
      <c r="D106" s="194" t="s">
        <v>168</v>
      </c>
      <c r="E106" s="213" t="s">
        <v>35</v>
      </c>
      <c r="F106" s="214" t="s">
        <v>907</v>
      </c>
      <c r="G106" s="212"/>
      <c r="H106" s="215">
        <v>628.5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168</v>
      </c>
      <c r="AU106" s="221" t="s">
        <v>89</v>
      </c>
      <c r="AV106" s="14" t="s">
        <v>89</v>
      </c>
      <c r="AW106" s="14" t="s">
        <v>41</v>
      </c>
      <c r="AX106" s="14" t="s">
        <v>87</v>
      </c>
      <c r="AY106" s="221" t="s">
        <v>155</v>
      </c>
    </row>
    <row r="107" spans="1:65" s="2" customFormat="1" ht="24.2" customHeight="1">
      <c r="A107" s="36"/>
      <c r="B107" s="37"/>
      <c r="C107" s="181" t="s">
        <v>162</v>
      </c>
      <c r="D107" s="181" t="s">
        <v>157</v>
      </c>
      <c r="E107" s="182" t="s">
        <v>908</v>
      </c>
      <c r="F107" s="183" t="s">
        <v>909</v>
      </c>
      <c r="G107" s="184" t="s">
        <v>275</v>
      </c>
      <c r="H107" s="185">
        <v>1005</v>
      </c>
      <c r="I107" s="186"/>
      <c r="J107" s="187">
        <f>ROUND(I107*H107,1)</f>
        <v>0</v>
      </c>
      <c r="K107" s="183" t="s">
        <v>161</v>
      </c>
      <c r="L107" s="41"/>
      <c r="M107" s="188" t="s">
        <v>35</v>
      </c>
      <c r="N107" s="189" t="s">
        <v>51</v>
      </c>
      <c r="O107" s="66"/>
      <c r="P107" s="190">
        <f>O107*H107</f>
        <v>0</v>
      </c>
      <c r="Q107" s="190">
        <v>0</v>
      </c>
      <c r="R107" s="190">
        <f>Q107*H107</f>
        <v>0</v>
      </c>
      <c r="S107" s="190">
        <v>0.24</v>
      </c>
      <c r="T107" s="191">
        <f>S107*H107</f>
        <v>241.2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162</v>
      </c>
      <c r="AT107" s="192" t="s">
        <v>157</v>
      </c>
      <c r="AU107" s="192" t="s">
        <v>89</v>
      </c>
      <c r="AY107" s="18" t="s">
        <v>155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87</v>
      </c>
      <c r="BK107" s="193">
        <f>ROUND(I107*H107,1)</f>
        <v>0</v>
      </c>
      <c r="BL107" s="18" t="s">
        <v>162</v>
      </c>
      <c r="BM107" s="192" t="s">
        <v>910</v>
      </c>
    </row>
    <row r="108" spans="1:47" s="2" customFormat="1" ht="39">
      <c r="A108" s="36"/>
      <c r="B108" s="37"/>
      <c r="C108" s="38"/>
      <c r="D108" s="194" t="s">
        <v>164</v>
      </c>
      <c r="E108" s="38"/>
      <c r="F108" s="195" t="s">
        <v>911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164</v>
      </c>
      <c r="AU108" s="18" t="s">
        <v>89</v>
      </c>
    </row>
    <row r="109" spans="1:47" s="2" customFormat="1" ht="11.25">
      <c r="A109" s="36"/>
      <c r="B109" s="37"/>
      <c r="C109" s="38"/>
      <c r="D109" s="199" t="s">
        <v>166</v>
      </c>
      <c r="E109" s="38"/>
      <c r="F109" s="200" t="s">
        <v>912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166</v>
      </c>
      <c r="AU109" s="18" t="s">
        <v>89</v>
      </c>
    </row>
    <row r="110" spans="2:51" s="13" customFormat="1" ht="33.75">
      <c r="B110" s="201"/>
      <c r="C110" s="202"/>
      <c r="D110" s="194" t="s">
        <v>168</v>
      </c>
      <c r="E110" s="203" t="s">
        <v>35</v>
      </c>
      <c r="F110" s="204" t="s">
        <v>893</v>
      </c>
      <c r="G110" s="202"/>
      <c r="H110" s="203" t="s">
        <v>35</v>
      </c>
      <c r="I110" s="205"/>
      <c r="J110" s="202"/>
      <c r="K110" s="202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168</v>
      </c>
      <c r="AU110" s="210" t="s">
        <v>89</v>
      </c>
      <c r="AV110" s="13" t="s">
        <v>87</v>
      </c>
      <c r="AW110" s="13" t="s">
        <v>41</v>
      </c>
      <c r="AX110" s="13" t="s">
        <v>80</v>
      </c>
      <c r="AY110" s="210" t="s">
        <v>155</v>
      </c>
    </row>
    <row r="111" spans="2:51" s="14" customFormat="1" ht="11.25">
      <c r="B111" s="211"/>
      <c r="C111" s="212"/>
      <c r="D111" s="194" t="s">
        <v>168</v>
      </c>
      <c r="E111" s="213" t="s">
        <v>35</v>
      </c>
      <c r="F111" s="214" t="s">
        <v>900</v>
      </c>
      <c r="G111" s="212"/>
      <c r="H111" s="215">
        <v>261.2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168</v>
      </c>
      <c r="AU111" s="221" t="s">
        <v>89</v>
      </c>
      <c r="AV111" s="14" t="s">
        <v>89</v>
      </c>
      <c r="AW111" s="14" t="s">
        <v>41</v>
      </c>
      <c r="AX111" s="14" t="s">
        <v>80</v>
      </c>
      <c r="AY111" s="221" t="s">
        <v>155</v>
      </c>
    </row>
    <row r="112" spans="2:51" s="14" customFormat="1" ht="11.25">
      <c r="B112" s="211"/>
      <c r="C112" s="212"/>
      <c r="D112" s="194" t="s">
        <v>168</v>
      </c>
      <c r="E112" s="213" t="s">
        <v>35</v>
      </c>
      <c r="F112" s="214" t="s">
        <v>901</v>
      </c>
      <c r="G112" s="212"/>
      <c r="H112" s="215">
        <v>115.3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168</v>
      </c>
      <c r="AU112" s="221" t="s">
        <v>89</v>
      </c>
      <c r="AV112" s="14" t="s">
        <v>89</v>
      </c>
      <c r="AW112" s="14" t="s">
        <v>41</v>
      </c>
      <c r="AX112" s="14" t="s">
        <v>80</v>
      </c>
      <c r="AY112" s="221" t="s">
        <v>155</v>
      </c>
    </row>
    <row r="113" spans="2:51" s="14" customFormat="1" ht="11.25">
      <c r="B113" s="211"/>
      <c r="C113" s="212"/>
      <c r="D113" s="194" t="s">
        <v>168</v>
      </c>
      <c r="E113" s="213" t="s">
        <v>35</v>
      </c>
      <c r="F113" s="214" t="s">
        <v>907</v>
      </c>
      <c r="G113" s="212"/>
      <c r="H113" s="215">
        <v>628.5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168</v>
      </c>
      <c r="AU113" s="221" t="s">
        <v>89</v>
      </c>
      <c r="AV113" s="14" t="s">
        <v>89</v>
      </c>
      <c r="AW113" s="14" t="s">
        <v>41</v>
      </c>
      <c r="AX113" s="14" t="s">
        <v>80</v>
      </c>
      <c r="AY113" s="221" t="s">
        <v>155</v>
      </c>
    </row>
    <row r="114" spans="2:51" s="16" customFormat="1" ht="11.25">
      <c r="B114" s="233"/>
      <c r="C114" s="234"/>
      <c r="D114" s="194" t="s">
        <v>168</v>
      </c>
      <c r="E114" s="235" t="s">
        <v>35</v>
      </c>
      <c r="F114" s="236" t="s">
        <v>246</v>
      </c>
      <c r="G114" s="234"/>
      <c r="H114" s="237">
        <v>1005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168</v>
      </c>
      <c r="AU114" s="243" t="s">
        <v>89</v>
      </c>
      <c r="AV114" s="16" t="s">
        <v>162</v>
      </c>
      <c r="AW114" s="16" t="s">
        <v>41</v>
      </c>
      <c r="AX114" s="16" t="s">
        <v>87</v>
      </c>
      <c r="AY114" s="243" t="s">
        <v>155</v>
      </c>
    </row>
    <row r="115" spans="1:65" s="2" customFormat="1" ht="33" customHeight="1">
      <c r="A115" s="36"/>
      <c r="B115" s="37"/>
      <c r="C115" s="181" t="s">
        <v>193</v>
      </c>
      <c r="D115" s="181" t="s">
        <v>157</v>
      </c>
      <c r="E115" s="182" t="s">
        <v>913</v>
      </c>
      <c r="F115" s="183" t="s">
        <v>914</v>
      </c>
      <c r="G115" s="184" t="s">
        <v>275</v>
      </c>
      <c r="H115" s="185">
        <v>628.5</v>
      </c>
      <c r="I115" s="186"/>
      <c r="J115" s="187">
        <f>ROUND(I115*H115,1)</f>
        <v>0</v>
      </c>
      <c r="K115" s="183" t="s">
        <v>161</v>
      </c>
      <c r="L115" s="41"/>
      <c r="M115" s="188" t="s">
        <v>35</v>
      </c>
      <c r="N115" s="189" t="s">
        <v>51</v>
      </c>
      <c r="O115" s="66"/>
      <c r="P115" s="190">
        <f>O115*H115</f>
        <v>0</v>
      </c>
      <c r="Q115" s="190">
        <v>7E-05</v>
      </c>
      <c r="R115" s="190">
        <f>Q115*H115</f>
        <v>0.043995</v>
      </c>
      <c r="S115" s="190">
        <v>0.115</v>
      </c>
      <c r="T115" s="191">
        <f>S115*H115</f>
        <v>72.2775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162</v>
      </c>
      <c r="AT115" s="192" t="s">
        <v>157</v>
      </c>
      <c r="AU115" s="192" t="s">
        <v>89</v>
      </c>
      <c r="AY115" s="18" t="s">
        <v>155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87</v>
      </c>
      <c r="BK115" s="193">
        <f>ROUND(I115*H115,1)</f>
        <v>0</v>
      </c>
      <c r="BL115" s="18" t="s">
        <v>162</v>
      </c>
      <c r="BM115" s="192" t="s">
        <v>915</v>
      </c>
    </row>
    <row r="116" spans="1:47" s="2" customFormat="1" ht="29.25">
      <c r="A116" s="36"/>
      <c r="B116" s="37"/>
      <c r="C116" s="38"/>
      <c r="D116" s="194" t="s">
        <v>164</v>
      </c>
      <c r="E116" s="38"/>
      <c r="F116" s="195" t="s">
        <v>916</v>
      </c>
      <c r="G116" s="38"/>
      <c r="H116" s="38"/>
      <c r="I116" s="196"/>
      <c r="J116" s="38"/>
      <c r="K116" s="38"/>
      <c r="L116" s="41"/>
      <c r="M116" s="197"/>
      <c r="N116" s="198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164</v>
      </c>
      <c r="AU116" s="18" t="s">
        <v>89</v>
      </c>
    </row>
    <row r="117" spans="1:47" s="2" customFormat="1" ht="11.25">
      <c r="A117" s="36"/>
      <c r="B117" s="37"/>
      <c r="C117" s="38"/>
      <c r="D117" s="199" t="s">
        <v>166</v>
      </c>
      <c r="E117" s="38"/>
      <c r="F117" s="200" t="s">
        <v>917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166</v>
      </c>
      <c r="AU117" s="18" t="s">
        <v>89</v>
      </c>
    </row>
    <row r="118" spans="2:51" s="13" customFormat="1" ht="33.75">
      <c r="B118" s="201"/>
      <c r="C118" s="202"/>
      <c r="D118" s="194" t="s">
        <v>168</v>
      </c>
      <c r="E118" s="203" t="s">
        <v>35</v>
      </c>
      <c r="F118" s="204" t="s">
        <v>893</v>
      </c>
      <c r="G118" s="202"/>
      <c r="H118" s="203" t="s">
        <v>35</v>
      </c>
      <c r="I118" s="205"/>
      <c r="J118" s="202"/>
      <c r="K118" s="202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168</v>
      </c>
      <c r="AU118" s="210" t="s">
        <v>89</v>
      </c>
      <c r="AV118" s="13" t="s">
        <v>87</v>
      </c>
      <c r="AW118" s="13" t="s">
        <v>41</v>
      </c>
      <c r="AX118" s="13" t="s">
        <v>80</v>
      </c>
      <c r="AY118" s="210" t="s">
        <v>155</v>
      </c>
    </row>
    <row r="119" spans="2:51" s="14" customFormat="1" ht="11.25">
      <c r="B119" s="211"/>
      <c r="C119" s="212"/>
      <c r="D119" s="194" t="s">
        <v>168</v>
      </c>
      <c r="E119" s="213" t="s">
        <v>35</v>
      </c>
      <c r="F119" s="214" t="s">
        <v>907</v>
      </c>
      <c r="G119" s="212"/>
      <c r="H119" s="215">
        <v>628.5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168</v>
      </c>
      <c r="AU119" s="221" t="s">
        <v>89</v>
      </c>
      <c r="AV119" s="14" t="s">
        <v>89</v>
      </c>
      <c r="AW119" s="14" t="s">
        <v>41</v>
      </c>
      <c r="AX119" s="14" t="s">
        <v>87</v>
      </c>
      <c r="AY119" s="221" t="s">
        <v>155</v>
      </c>
    </row>
    <row r="120" spans="1:65" s="2" customFormat="1" ht="16.5" customHeight="1">
      <c r="A120" s="36"/>
      <c r="B120" s="37"/>
      <c r="C120" s="181" t="s">
        <v>200</v>
      </c>
      <c r="D120" s="181" t="s">
        <v>157</v>
      </c>
      <c r="E120" s="182" t="s">
        <v>918</v>
      </c>
      <c r="F120" s="183" t="s">
        <v>919</v>
      </c>
      <c r="G120" s="184" t="s">
        <v>182</v>
      </c>
      <c r="H120" s="185">
        <v>223.66</v>
      </c>
      <c r="I120" s="186"/>
      <c r="J120" s="187">
        <f>ROUND(I120*H120,1)</f>
        <v>0</v>
      </c>
      <c r="K120" s="183" t="s">
        <v>161</v>
      </c>
      <c r="L120" s="41"/>
      <c r="M120" s="188" t="s">
        <v>35</v>
      </c>
      <c r="N120" s="189" t="s">
        <v>51</v>
      </c>
      <c r="O120" s="66"/>
      <c r="P120" s="190">
        <f>O120*H120</f>
        <v>0</v>
      </c>
      <c r="Q120" s="190">
        <v>0</v>
      </c>
      <c r="R120" s="190">
        <f>Q120*H120</f>
        <v>0</v>
      </c>
      <c r="S120" s="190">
        <v>0.29</v>
      </c>
      <c r="T120" s="191">
        <f>S120*H120</f>
        <v>64.86139999999999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162</v>
      </c>
      <c r="AT120" s="192" t="s">
        <v>157</v>
      </c>
      <c r="AU120" s="192" t="s">
        <v>89</v>
      </c>
      <c r="AY120" s="18" t="s">
        <v>155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87</v>
      </c>
      <c r="BK120" s="193">
        <f>ROUND(I120*H120,1)</f>
        <v>0</v>
      </c>
      <c r="BL120" s="18" t="s">
        <v>162</v>
      </c>
      <c r="BM120" s="192" t="s">
        <v>920</v>
      </c>
    </row>
    <row r="121" spans="1:47" s="2" customFormat="1" ht="29.25">
      <c r="A121" s="36"/>
      <c r="B121" s="37"/>
      <c r="C121" s="38"/>
      <c r="D121" s="194" t="s">
        <v>164</v>
      </c>
      <c r="E121" s="38"/>
      <c r="F121" s="195" t="s">
        <v>921</v>
      </c>
      <c r="G121" s="38"/>
      <c r="H121" s="38"/>
      <c r="I121" s="196"/>
      <c r="J121" s="38"/>
      <c r="K121" s="38"/>
      <c r="L121" s="41"/>
      <c r="M121" s="197"/>
      <c r="N121" s="198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164</v>
      </c>
      <c r="AU121" s="18" t="s">
        <v>89</v>
      </c>
    </row>
    <row r="122" spans="1:47" s="2" customFormat="1" ht="11.25">
      <c r="A122" s="36"/>
      <c r="B122" s="37"/>
      <c r="C122" s="38"/>
      <c r="D122" s="199" t="s">
        <v>166</v>
      </c>
      <c r="E122" s="38"/>
      <c r="F122" s="200" t="s">
        <v>922</v>
      </c>
      <c r="G122" s="38"/>
      <c r="H122" s="38"/>
      <c r="I122" s="196"/>
      <c r="J122" s="38"/>
      <c r="K122" s="38"/>
      <c r="L122" s="41"/>
      <c r="M122" s="197"/>
      <c r="N122" s="198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166</v>
      </c>
      <c r="AU122" s="18" t="s">
        <v>89</v>
      </c>
    </row>
    <row r="123" spans="2:51" s="13" customFormat="1" ht="22.5">
      <c r="B123" s="201"/>
      <c r="C123" s="202"/>
      <c r="D123" s="194" t="s">
        <v>168</v>
      </c>
      <c r="E123" s="203" t="s">
        <v>35</v>
      </c>
      <c r="F123" s="204" t="s">
        <v>923</v>
      </c>
      <c r="G123" s="202"/>
      <c r="H123" s="203" t="s">
        <v>35</v>
      </c>
      <c r="I123" s="205"/>
      <c r="J123" s="202"/>
      <c r="K123" s="202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168</v>
      </c>
      <c r="AU123" s="210" t="s">
        <v>89</v>
      </c>
      <c r="AV123" s="13" t="s">
        <v>87</v>
      </c>
      <c r="AW123" s="13" t="s">
        <v>41</v>
      </c>
      <c r="AX123" s="13" t="s">
        <v>80</v>
      </c>
      <c r="AY123" s="210" t="s">
        <v>155</v>
      </c>
    </row>
    <row r="124" spans="2:51" s="14" customFormat="1" ht="11.25">
      <c r="B124" s="211"/>
      <c r="C124" s="212"/>
      <c r="D124" s="194" t="s">
        <v>168</v>
      </c>
      <c r="E124" s="213" t="s">
        <v>35</v>
      </c>
      <c r="F124" s="214" t="s">
        <v>924</v>
      </c>
      <c r="G124" s="212"/>
      <c r="H124" s="215">
        <v>223.66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168</v>
      </c>
      <c r="AU124" s="221" t="s">
        <v>89</v>
      </c>
      <c r="AV124" s="14" t="s">
        <v>89</v>
      </c>
      <c r="AW124" s="14" t="s">
        <v>41</v>
      </c>
      <c r="AX124" s="14" t="s">
        <v>87</v>
      </c>
      <c r="AY124" s="221" t="s">
        <v>155</v>
      </c>
    </row>
    <row r="125" spans="1:65" s="2" customFormat="1" ht="24.2" customHeight="1">
      <c r="A125" s="36"/>
      <c r="B125" s="37"/>
      <c r="C125" s="181" t="s">
        <v>207</v>
      </c>
      <c r="D125" s="181" t="s">
        <v>157</v>
      </c>
      <c r="E125" s="182" t="s">
        <v>925</v>
      </c>
      <c r="F125" s="183" t="s">
        <v>926</v>
      </c>
      <c r="G125" s="184" t="s">
        <v>275</v>
      </c>
      <c r="H125" s="185">
        <v>200.5</v>
      </c>
      <c r="I125" s="186"/>
      <c r="J125" s="187">
        <f>ROUND(I125*H125,1)</f>
        <v>0</v>
      </c>
      <c r="K125" s="183" t="s">
        <v>161</v>
      </c>
      <c r="L125" s="41"/>
      <c r="M125" s="188" t="s">
        <v>35</v>
      </c>
      <c r="N125" s="189" t="s">
        <v>51</v>
      </c>
      <c r="O125" s="66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162</v>
      </c>
      <c r="AT125" s="192" t="s">
        <v>157</v>
      </c>
      <c r="AU125" s="192" t="s">
        <v>89</v>
      </c>
      <c r="AY125" s="18" t="s">
        <v>155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87</v>
      </c>
      <c r="BK125" s="193">
        <f>ROUND(I125*H125,1)</f>
        <v>0</v>
      </c>
      <c r="BL125" s="18" t="s">
        <v>162</v>
      </c>
      <c r="BM125" s="192" t="s">
        <v>927</v>
      </c>
    </row>
    <row r="126" spans="1:47" s="2" customFormat="1" ht="19.5">
      <c r="A126" s="36"/>
      <c r="B126" s="37"/>
      <c r="C126" s="38"/>
      <c r="D126" s="194" t="s">
        <v>164</v>
      </c>
      <c r="E126" s="38"/>
      <c r="F126" s="195" t="s">
        <v>928</v>
      </c>
      <c r="G126" s="38"/>
      <c r="H126" s="38"/>
      <c r="I126" s="196"/>
      <c r="J126" s="38"/>
      <c r="K126" s="38"/>
      <c r="L126" s="41"/>
      <c r="M126" s="197"/>
      <c r="N126" s="198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164</v>
      </c>
      <c r="AU126" s="18" t="s">
        <v>89</v>
      </c>
    </row>
    <row r="127" spans="1:47" s="2" customFormat="1" ht="11.25">
      <c r="A127" s="36"/>
      <c r="B127" s="37"/>
      <c r="C127" s="38"/>
      <c r="D127" s="199" t="s">
        <v>166</v>
      </c>
      <c r="E127" s="38"/>
      <c r="F127" s="200" t="s">
        <v>929</v>
      </c>
      <c r="G127" s="38"/>
      <c r="H127" s="38"/>
      <c r="I127" s="196"/>
      <c r="J127" s="38"/>
      <c r="K127" s="38"/>
      <c r="L127" s="41"/>
      <c r="M127" s="197"/>
      <c r="N127" s="198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8" t="s">
        <v>166</v>
      </c>
      <c r="AU127" s="18" t="s">
        <v>89</v>
      </c>
    </row>
    <row r="128" spans="2:51" s="13" customFormat="1" ht="33.75">
      <c r="B128" s="201"/>
      <c r="C128" s="202"/>
      <c r="D128" s="194" t="s">
        <v>168</v>
      </c>
      <c r="E128" s="203" t="s">
        <v>35</v>
      </c>
      <c r="F128" s="204" t="s">
        <v>893</v>
      </c>
      <c r="G128" s="202"/>
      <c r="H128" s="203" t="s">
        <v>35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168</v>
      </c>
      <c r="AU128" s="210" t="s">
        <v>89</v>
      </c>
      <c r="AV128" s="13" t="s">
        <v>87</v>
      </c>
      <c r="AW128" s="13" t="s">
        <v>41</v>
      </c>
      <c r="AX128" s="13" t="s">
        <v>80</v>
      </c>
      <c r="AY128" s="210" t="s">
        <v>155</v>
      </c>
    </row>
    <row r="129" spans="2:51" s="14" customFormat="1" ht="11.25">
      <c r="B129" s="211"/>
      <c r="C129" s="212"/>
      <c r="D129" s="194" t="s">
        <v>168</v>
      </c>
      <c r="E129" s="213" t="s">
        <v>35</v>
      </c>
      <c r="F129" s="214" t="s">
        <v>930</v>
      </c>
      <c r="G129" s="212"/>
      <c r="H129" s="215">
        <v>200.5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168</v>
      </c>
      <c r="AU129" s="221" t="s">
        <v>89</v>
      </c>
      <c r="AV129" s="14" t="s">
        <v>89</v>
      </c>
      <c r="AW129" s="14" t="s">
        <v>41</v>
      </c>
      <c r="AX129" s="14" t="s">
        <v>87</v>
      </c>
      <c r="AY129" s="221" t="s">
        <v>155</v>
      </c>
    </row>
    <row r="130" spans="1:65" s="2" customFormat="1" ht="33" customHeight="1">
      <c r="A130" s="36"/>
      <c r="B130" s="37"/>
      <c r="C130" s="181" t="s">
        <v>213</v>
      </c>
      <c r="D130" s="181" t="s">
        <v>157</v>
      </c>
      <c r="E130" s="182" t="s">
        <v>931</v>
      </c>
      <c r="F130" s="183" t="s">
        <v>932</v>
      </c>
      <c r="G130" s="184" t="s">
        <v>275</v>
      </c>
      <c r="H130" s="185">
        <v>200.5</v>
      </c>
      <c r="I130" s="186"/>
      <c r="J130" s="187">
        <f>ROUND(I130*H130,1)</f>
        <v>0</v>
      </c>
      <c r="K130" s="183" t="s">
        <v>161</v>
      </c>
      <c r="L130" s="41"/>
      <c r="M130" s="188" t="s">
        <v>35</v>
      </c>
      <c r="N130" s="189" t="s">
        <v>51</v>
      </c>
      <c r="O130" s="66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2" t="s">
        <v>162</v>
      </c>
      <c r="AT130" s="192" t="s">
        <v>157</v>
      </c>
      <c r="AU130" s="192" t="s">
        <v>89</v>
      </c>
      <c r="AY130" s="18" t="s">
        <v>155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87</v>
      </c>
      <c r="BK130" s="193">
        <f>ROUND(I130*H130,1)</f>
        <v>0</v>
      </c>
      <c r="BL130" s="18" t="s">
        <v>162</v>
      </c>
      <c r="BM130" s="192" t="s">
        <v>933</v>
      </c>
    </row>
    <row r="131" spans="1:47" s="2" customFormat="1" ht="29.25">
      <c r="A131" s="36"/>
      <c r="B131" s="37"/>
      <c r="C131" s="38"/>
      <c r="D131" s="194" t="s">
        <v>164</v>
      </c>
      <c r="E131" s="38"/>
      <c r="F131" s="195" t="s">
        <v>934</v>
      </c>
      <c r="G131" s="38"/>
      <c r="H131" s="38"/>
      <c r="I131" s="196"/>
      <c r="J131" s="38"/>
      <c r="K131" s="38"/>
      <c r="L131" s="41"/>
      <c r="M131" s="197"/>
      <c r="N131" s="198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164</v>
      </c>
      <c r="AU131" s="18" t="s">
        <v>89</v>
      </c>
    </row>
    <row r="132" spans="1:47" s="2" customFormat="1" ht="11.25">
      <c r="A132" s="36"/>
      <c r="B132" s="37"/>
      <c r="C132" s="38"/>
      <c r="D132" s="199" t="s">
        <v>166</v>
      </c>
      <c r="E132" s="38"/>
      <c r="F132" s="200" t="s">
        <v>935</v>
      </c>
      <c r="G132" s="38"/>
      <c r="H132" s="38"/>
      <c r="I132" s="196"/>
      <c r="J132" s="38"/>
      <c r="K132" s="38"/>
      <c r="L132" s="41"/>
      <c r="M132" s="197"/>
      <c r="N132" s="198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166</v>
      </c>
      <c r="AU132" s="18" t="s">
        <v>89</v>
      </c>
    </row>
    <row r="133" spans="2:51" s="13" customFormat="1" ht="33.75">
      <c r="B133" s="201"/>
      <c r="C133" s="202"/>
      <c r="D133" s="194" t="s">
        <v>168</v>
      </c>
      <c r="E133" s="203" t="s">
        <v>35</v>
      </c>
      <c r="F133" s="204" t="s">
        <v>893</v>
      </c>
      <c r="G133" s="202"/>
      <c r="H133" s="203" t="s">
        <v>35</v>
      </c>
      <c r="I133" s="205"/>
      <c r="J133" s="202"/>
      <c r="K133" s="202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168</v>
      </c>
      <c r="AU133" s="210" t="s">
        <v>89</v>
      </c>
      <c r="AV133" s="13" t="s">
        <v>87</v>
      </c>
      <c r="AW133" s="13" t="s">
        <v>41</v>
      </c>
      <c r="AX133" s="13" t="s">
        <v>80</v>
      </c>
      <c r="AY133" s="210" t="s">
        <v>155</v>
      </c>
    </row>
    <row r="134" spans="2:51" s="14" customFormat="1" ht="11.25">
      <c r="B134" s="211"/>
      <c r="C134" s="212"/>
      <c r="D134" s="194" t="s">
        <v>168</v>
      </c>
      <c r="E134" s="213" t="s">
        <v>35</v>
      </c>
      <c r="F134" s="214" t="s">
        <v>930</v>
      </c>
      <c r="G134" s="212"/>
      <c r="H134" s="215">
        <v>200.5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168</v>
      </c>
      <c r="AU134" s="221" t="s">
        <v>89</v>
      </c>
      <c r="AV134" s="14" t="s">
        <v>89</v>
      </c>
      <c r="AW134" s="14" t="s">
        <v>41</v>
      </c>
      <c r="AX134" s="14" t="s">
        <v>87</v>
      </c>
      <c r="AY134" s="221" t="s">
        <v>155</v>
      </c>
    </row>
    <row r="135" spans="1:65" s="2" customFormat="1" ht="24.2" customHeight="1">
      <c r="A135" s="36"/>
      <c r="B135" s="37"/>
      <c r="C135" s="181" t="s">
        <v>220</v>
      </c>
      <c r="D135" s="181" t="s">
        <v>157</v>
      </c>
      <c r="E135" s="182" t="s">
        <v>936</v>
      </c>
      <c r="F135" s="183" t="s">
        <v>937</v>
      </c>
      <c r="G135" s="184" t="s">
        <v>275</v>
      </c>
      <c r="H135" s="185">
        <v>200.5</v>
      </c>
      <c r="I135" s="186"/>
      <c r="J135" s="187">
        <f>ROUND(I135*H135,1)</f>
        <v>0</v>
      </c>
      <c r="K135" s="183" t="s">
        <v>161</v>
      </c>
      <c r="L135" s="41"/>
      <c r="M135" s="188" t="s">
        <v>35</v>
      </c>
      <c r="N135" s="189" t="s">
        <v>51</v>
      </c>
      <c r="O135" s="66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2" t="s">
        <v>162</v>
      </c>
      <c r="AT135" s="192" t="s">
        <v>157</v>
      </c>
      <c r="AU135" s="192" t="s">
        <v>89</v>
      </c>
      <c r="AY135" s="18" t="s">
        <v>155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87</v>
      </c>
      <c r="BK135" s="193">
        <f>ROUND(I135*H135,1)</f>
        <v>0</v>
      </c>
      <c r="BL135" s="18" t="s">
        <v>162</v>
      </c>
      <c r="BM135" s="192" t="s">
        <v>938</v>
      </c>
    </row>
    <row r="136" spans="1:47" s="2" customFormat="1" ht="19.5">
      <c r="A136" s="36"/>
      <c r="B136" s="37"/>
      <c r="C136" s="38"/>
      <c r="D136" s="194" t="s">
        <v>164</v>
      </c>
      <c r="E136" s="38"/>
      <c r="F136" s="195" t="s">
        <v>939</v>
      </c>
      <c r="G136" s="38"/>
      <c r="H136" s="38"/>
      <c r="I136" s="196"/>
      <c r="J136" s="38"/>
      <c r="K136" s="38"/>
      <c r="L136" s="41"/>
      <c r="M136" s="197"/>
      <c r="N136" s="198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164</v>
      </c>
      <c r="AU136" s="18" t="s">
        <v>89</v>
      </c>
    </row>
    <row r="137" spans="1:47" s="2" customFormat="1" ht="11.25">
      <c r="A137" s="36"/>
      <c r="B137" s="37"/>
      <c r="C137" s="38"/>
      <c r="D137" s="199" t="s">
        <v>166</v>
      </c>
      <c r="E137" s="38"/>
      <c r="F137" s="200" t="s">
        <v>940</v>
      </c>
      <c r="G137" s="38"/>
      <c r="H137" s="38"/>
      <c r="I137" s="196"/>
      <c r="J137" s="38"/>
      <c r="K137" s="38"/>
      <c r="L137" s="41"/>
      <c r="M137" s="197"/>
      <c r="N137" s="198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8" t="s">
        <v>166</v>
      </c>
      <c r="AU137" s="18" t="s">
        <v>89</v>
      </c>
    </row>
    <row r="138" spans="2:51" s="13" customFormat="1" ht="33.75">
      <c r="B138" s="201"/>
      <c r="C138" s="202"/>
      <c r="D138" s="194" t="s">
        <v>168</v>
      </c>
      <c r="E138" s="203" t="s">
        <v>35</v>
      </c>
      <c r="F138" s="204" t="s">
        <v>893</v>
      </c>
      <c r="G138" s="202"/>
      <c r="H138" s="203" t="s">
        <v>35</v>
      </c>
      <c r="I138" s="205"/>
      <c r="J138" s="202"/>
      <c r="K138" s="202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168</v>
      </c>
      <c r="AU138" s="210" t="s">
        <v>89</v>
      </c>
      <c r="AV138" s="13" t="s">
        <v>87</v>
      </c>
      <c r="AW138" s="13" t="s">
        <v>41</v>
      </c>
      <c r="AX138" s="13" t="s">
        <v>80</v>
      </c>
      <c r="AY138" s="210" t="s">
        <v>155</v>
      </c>
    </row>
    <row r="139" spans="2:51" s="14" customFormat="1" ht="11.25">
      <c r="B139" s="211"/>
      <c r="C139" s="212"/>
      <c r="D139" s="194" t="s">
        <v>168</v>
      </c>
      <c r="E139" s="213" t="s">
        <v>35</v>
      </c>
      <c r="F139" s="214" t="s">
        <v>930</v>
      </c>
      <c r="G139" s="212"/>
      <c r="H139" s="215">
        <v>200.5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168</v>
      </c>
      <c r="AU139" s="221" t="s">
        <v>89</v>
      </c>
      <c r="AV139" s="14" t="s">
        <v>89</v>
      </c>
      <c r="AW139" s="14" t="s">
        <v>41</v>
      </c>
      <c r="AX139" s="14" t="s">
        <v>87</v>
      </c>
      <c r="AY139" s="221" t="s">
        <v>155</v>
      </c>
    </row>
    <row r="140" spans="1:65" s="2" customFormat="1" ht="16.5" customHeight="1">
      <c r="A140" s="36"/>
      <c r="B140" s="37"/>
      <c r="C140" s="244" t="s">
        <v>226</v>
      </c>
      <c r="D140" s="244" t="s">
        <v>331</v>
      </c>
      <c r="E140" s="245" t="s">
        <v>941</v>
      </c>
      <c r="F140" s="246" t="s">
        <v>942</v>
      </c>
      <c r="G140" s="247" t="s">
        <v>943</v>
      </c>
      <c r="H140" s="248">
        <v>4.01</v>
      </c>
      <c r="I140" s="249"/>
      <c r="J140" s="250">
        <f>ROUND(I140*H140,1)</f>
        <v>0</v>
      </c>
      <c r="K140" s="246" t="s">
        <v>161</v>
      </c>
      <c r="L140" s="251"/>
      <c r="M140" s="252" t="s">
        <v>35</v>
      </c>
      <c r="N140" s="253" t="s">
        <v>51</v>
      </c>
      <c r="O140" s="66"/>
      <c r="P140" s="190">
        <f>O140*H140</f>
        <v>0</v>
      </c>
      <c r="Q140" s="190">
        <v>0.001</v>
      </c>
      <c r="R140" s="190">
        <f>Q140*H140</f>
        <v>0.00401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213</v>
      </c>
      <c r="AT140" s="192" t="s">
        <v>331</v>
      </c>
      <c r="AU140" s="192" t="s">
        <v>89</v>
      </c>
      <c r="AY140" s="18" t="s">
        <v>155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87</v>
      </c>
      <c r="BK140" s="193">
        <f>ROUND(I140*H140,1)</f>
        <v>0</v>
      </c>
      <c r="BL140" s="18" t="s">
        <v>162</v>
      </c>
      <c r="BM140" s="192" t="s">
        <v>944</v>
      </c>
    </row>
    <row r="141" spans="1:47" s="2" customFormat="1" ht="11.25">
      <c r="A141" s="36"/>
      <c r="B141" s="37"/>
      <c r="C141" s="38"/>
      <c r="D141" s="194" t="s">
        <v>164</v>
      </c>
      <c r="E141" s="38"/>
      <c r="F141" s="195" t="s">
        <v>942</v>
      </c>
      <c r="G141" s="38"/>
      <c r="H141" s="38"/>
      <c r="I141" s="196"/>
      <c r="J141" s="38"/>
      <c r="K141" s="38"/>
      <c r="L141" s="41"/>
      <c r="M141" s="197"/>
      <c r="N141" s="198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164</v>
      </c>
      <c r="AU141" s="18" t="s">
        <v>89</v>
      </c>
    </row>
    <row r="142" spans="1:47" s="2" customFormat="1" ht="11.25">
      <c r="A142" s="36"/>
      <c r="B142" s="37"/>
      <c r="C142" s="38"/>
      <c r="D142" s="199" t="s">
        <v>166</v>
      </c>
      <c r="E142" s="38"/>
      <c r="F142" s="200" t="s">
        <v>945</v>
      </c>
      <c r="G142" s="38"/>
      <c r="H142" s="38"/>
      <c r="I142" s="196"/>
      <c r="J142" s="38"/>
      <c r="K142" s="38"/>
      <c r="L142" s="41"/>
      <c r="M142" s="197"/>
      <c r="N142" s="198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166</v>
      </c>
      <c r="AU142" s="18" t="s">
        <v>89</v>
      </c>
    </row>
    <row r="143" spans="2:51" s="14" customFormat="1" ht="11.25">
      <c r="B143" s="211"/>
      <c r="C143" s="212"/>
      <c r="D143" s="194" t="s">
        <v>168</v>
      </c>
      <c r="E143" s="212"/>
      <c r="F143" s="214" t="s">
        <v>946</v>
      </c>
      <c r="G143" s="212"/>
      <c r="H143" s="215">
        <v>4.01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168</v>
      </c>
      <c r="AU143" s="221" t="s">
        <v>89</v>
      </c>
      <c r="AV143" s="14" t="s">
        <v>89</v>
      </c>
      <c r="AW143" s="14" t="s">
        <v>4</v>
      </c>
      <c r="AX143" s="14" t="s">
        <v>87</v>
      </c>
      <c r="AY143" s="221" t="s">
        <v>155</v>
      </c>
    </row>
    <row r="144" spans="1:65" s="2" customFormat="1" ht="33" customHeight="1">
      <c r="A144" s="36"/>
      <c r="B144" s="37"/>
      <c r="C144" s="181" t="s">
        <v>249</v>
      </c>
      <c r="D144" s="181" t="s">
        <v>157</v>
      </c>
      <c r="E144" s="182" t="s">
        <v>947</v>
      </c>
      <c r="F144" s="183" t="s">
        <v>948</v>
      </c>
      <c r="G144" s="184" t="s">
        <v>275</v>
      </c>
      <c r="H144" s="185">
        <v>200.5</v>
      </c>
      <c r="I144" s="186"/>
      <c r="J144" s="187">
        <f>ROUND(I144*H144,1)</f>
        <v>0</v>
      </c>
      <c r="K144" s="183" t="s">
        <v>161</v>
      </c>
      <c r="L144" s="41"/>
      <c r="M144" s="188" t="s">
        <v>35</v>
      </c>
      <c r="N144" s="189" t="s">
        <v>51</v>
      </c>
      <c r="O144" s="66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162</v>
      </c>
      <c r="AT144" s="192" t="s">
        <v>157</v>
      </c>
      <c r="AU144" s="192" t="s">
        <v>89</v>
      </c>
      <c r="AY144" s="18" t="s">
        <v>155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87</v>
      </c>
      <c r="BK144" s="193">
        <f>ROUND(I144*H144,1)</f>
        <v>0</v>
      </c>
      <c r="BL144" s="18" t="s">
        <v>162</v>
      </c>
      <c r="BM144" s="192" t="s">
        <v>949</v>
      </c>
    </row>
    <row r="145" spans="1:47" s="2" customFormat="1" ht="19.5">
      <c r="A145" s="36"/>
      <c r="B145" s="37"/>
      <c r="C145" s="38"/>
      <c r="D145" s="194" t="s">
        <v>164</v>
      </c>
      <c r="E145" s="38"/>
      <c r="F145" s="195" t="s">
        <v>950</v>
      </c>
      <c r="G145" s="38"/>
      <c r="H145" s="38"/>
      <c r="I145" s="196"/>
      <c r="J145" s="38"/>
      <c r="K145" s="38"/>
      <c r="L145" s="41"/>
      <c r="M145" s="197"/>
      <c r="N145" s="198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8" t="s">
        <v>164</v>
      </c>
      <c r="AU145" s="18" t="s">
        <v>89</v>
      </c>
    </row>
    <row r="146" spans="1:47" s="2" customFormat="1" ht="11.25">
      <c r="A146" s="36"/>
      <c r="B146" s="37"/>
      <c r="C146" s="38"/>
      <c r="D146" s="199" t="s">
        <v>166</v>
      </c>
      <c r="E146" s="38"/>
      <c r="F146" s="200" t="s">
        <v>951</v>
      </c>
      <c r="G146" s="38"/>
      <c r="H146" s="38"/>
      <c r="I146" s="196"/>
      <c r="J146" s="38"/>
      <c r="K146" s="38"/>
      <c r="L146" s="41"/>
      <c r="M146" s="197"/>
      <c r="N146" s="198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166</v>
      </c>
      <c r="AU146" s="18" t="s">
        <v>89</v>
      </c>
    </row>
    <row r="147" spans="2:51" s="13" customFormat="1" ht="33.75">
      <c r="B147" s="201"/>
      <c r="C147" s="202"/>
      <c r="D147" s="194" t="s">
        <v>168</v>
      </c>
      <c r="E147" s="203" t="s">
        <v>35</v>
      </c>
      <c r="F147" s="204" t="s">
        <v>893</v>
      </c>
      <c r="G147" s="202"/>
      <c r="H147" s="203" t="s">
        <v>35</v>
      </c>
      <c r="I147" s="205"/>
      <c r="J147" s="202"/>
      <c r="K147" s="202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168</v>
      </c>
      <c r="AU147" s="210" t="s">
        <v>89</v>
      </c>
      <c r="AV147" s="13" t="s">
        <v>87</v>
      </c>
      <c r="AW147" s="13" t="s">
        <v>41</v>
      </c>
      <c r="AX147" s="13" t="s">
        <v>80</v>
      </c>
      <c r="AY147" s="210" t="s">
        <v>155</v>
      </c>
    </row>
    <row r="148" spans="2:51" s="14" customFormat="1" ht="11.25">
      <c r="B148" s="211"/>
      <c r="C148" s="212"/>
      <c r="D148" s="194" t="s">
        <v>168</v>
      </c>
      <c r="E148" s="213" t="s">
        <v>35</v>
      </c>
      <c r="F148" s="214" t="s">
        <v>930</v>
      </c>
      <c r="G148" s="212"/>
      <c r="H148" s="215">
        <v>200.5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168</v>
      </c>
      <c r="AU148" s="221" t="s">
        <v>89</v>
      </c>
      <c r="AV148" s="14" t="s">
        <v>89</v>
      </c>
      <c r="AW148" s="14" t="s">
        <v>41</v>
      </c>
      <c r="AX148" s="14" t="s">
        <v>87</v>
      </c>
      <c r="AY148" s="221" t="s">
        <v>155</v>
      </c>
    </row>
    <row r="149" spans="1:65" s="2" customFormat="1" ht="16.5" customHeight="1">
      <c r="A149" s="36"/>
      <c r="B149" s="37"/>
      <c r="C149" s="244" t="s">
        <v>256</v>
      </c>
      <c r="D149" s="244" t="s">
        <v>331</v>
      </c>
      <c r="E149" s="245" t="s">
        <v>952</v>
      </c>
      <c r="F149" s="246" t="s">
        <v>953</v>
      </c>
      <c r="G149" s="247" t="s">
        <v>229</v>
      </c>
      <c r="H149" s="248">
        <v>11.629</v>
      </c>
      <c r="I149" s="249"/>
      <c r="J149" s="250">
        <f>ROUND(I149*H149,1)</f>
        <v>0</v>
      </c>
      <c r="K149" s="246" t="s">
        <v>161</v>
      </c>
      <c r="L149" s="251"/>
      <c r="M149" s="252" t="s">
        <v>35</v>
      </c>
      <c r="N149" s="253" t="s">
        <v>51</v>
      </c>
      <c r="O149" s="66"/>
      <c r="P149" s="190">
        <f>O149*H149</f>
        <v>0</v>
      </c>
      <c r="Q149" s="190">
        <v>0.21</v>
      </c>
      <c r="R149" s="190">
        <f>Q149*H149</f>
        <v>2.44209</v>
      </c>
      <c r="S149" s="190">
        <v>0</v>
      </c>
      <c r="T149" s="191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2" t="s">
        <v>213</v>
      </c>
      <c r="AT149" s="192" t="s">
        <v>331</v>
      </c>
      <c r="AU149" s="192" t="s">
        <v>89</v>
      </c>
      <c r="AY149" s="18" t="s">
        <v>155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87</v>
      </c>
      <c r="BK149" s="193">
        <f>ROUND(I149*H149,1)</f>
        <v>0</v>
      </c>
      <c r="BL149" s="18" t="s">
        <v>162</v>
      </c>
      <c r="BM149" s="192" t="s">
        <v>954</v>
      </c>
    </row>
    <row r="150" spans="1:47" s="2" customFormat="1" ht="11.25">
      <c r="A150" s="36"/>
      <c r="B150" s="37"/>
      <c r="C150" s="38"/>
      <c r="D150" s="194" t="s">
        <v>164</v>
      </c>
      <c r="E150" s="38"/>
      <c r="F150" s="195" t="s">
        <v>953</v>
      </c>
      <c r="G150" s="38"/>
      <c r="H150" s="38"/>
      <c r="I150" s="196"/>
      <c r="J150" s="38"/>
      <c r="K150" s="38"/>
      <c r="L150" s="41"/>
      <c r="M150" s="197"/>
      <c r="N150" s="198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8" t="s">
        <v>164</v>
      </c>
      <c r="AU150" s="18" t="s">
        <v>89</v>
      </c>
    </row>
    <row r="151" spans="1:47" s="2" customFormat="1" ht="11.25">
      <c r="A151" s="36"/>
      <c r="B151" s="37"/>
      <c r="C151" s="38"/>
      <c r="D151" s="199" t="s">
        <v>166</v>
      </c>
      <c r="E151" s="38"/>
      <c r="F151" s="200" t="s">
        <v>955</v>
      </c>
      <c r="G151" s="38"/>
      <c r="H151" s="38"/>
      <c r="I151" s="196"/>
      <c r="J151" s="38"/>
      <c r="K151" s="38"/>
      <c r="L151" s="41"/>
      <c r="M151" s="197"/>
      <c r="N151" s="198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8" t="s">
        <v>166</v>
      </c>
      <c r="AU151" s="18" t="s">
        <v>89</v>
      </c>
    </row>
    <row r="152" spans="2:51" s="14" customFormat="1" ht="11.25">
      <c r="B152" s="211"/>
      <c r="C152" s="212"/>
      <c r="D152" s="194" t="s">
        <v>168</v>
      </c>
      <c r="E152" s="212"/>
      <c r="F152" s="214" t="s">
        <v>956</v>
      </c>
      <c r="G152" s="212"/>
      <c r="H152" s="215">
        <v>11.629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168</v>
      </c>
      <c r="AU152" s="221" t="s">
        <v>89</v>
      </c>
      <c r="AV152" s="14" t="s">
        <v>89</v>
      </c>
      <c r="AW152" s="14" t="s">
        <v>4</v>
      </c>
      <c r="AX152" s="14" t="s">
        <v>87</v>
      </c>
      <c r="AY152" s="221" t="s">
        <v>155</v>
      </c>
    </row>
    <row r="153" spans="1:65" s="2" customFormat="1" ht="33" customHeight="1">
      <c r="A153" s="36"/>
      <c r="B153" s="37"/>
      <c r="C153" s="181" t="s">
        <v>263</v>
      </c>
      <c r="D153" s="181" t="s">
        <v>157</v>
      </c>
      <c r="E153" s="182" t="s">
        <v>957</v>
      </c>
      <c r="F153" s="183" t="s">
        <v>958</v>
      </c>
      <c r="G153" s="184" t="s">
        <v>391</v>
      </c>
      <c r="H153" s="185">
        <v>4</v>
      </c>
      <c r="I153" s="186"/>
      <c r="J153" s="187">
        <f>ROUND(I153*H153,1)</f>
        <v>0</v>
      </c>
      <c r="K153" s="183" t="s">
        <v>161</v>
      </c>
      <c r="L153" s="41"/>
      <c r="M153" s="188" t="s">
        <v>35</v>
      </c>
      <c r="N153" s="189" t="s">
        <v>51</v>
      </c>
      <c r="O153" s="66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2" t="s">
        <v>162</v>
      </c>
      <c r="AT153" s="192" t="s">
        <v>157</v>
      </c>
      <c r="AU153" s="192" t="s">
        <v>89</v>
      </c>
      <c r="AY153" s="18" t="s">
        <v>155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87</v>
      </c>
      <c r="BK153" s="193">
        <f>ROUND(I153*H153,1)</f>
        <v>0</v>
      </c>
      <c r="BL153" s="18" t="s">
        <v>162</v>
      </c>
      <c r="BM153" s="192" t="s">
        <v>959</v>
      </c>
    </row>
    <row r="154" spans="1:47" s="2" customFormat="1" ht="19.5">
      <c r="A154" s="36"/>
      <c r="B154" s="37"/>
      <c r="C154" s="38"/>
      <c r="D154" s="194" t="s">
        <v>164</v>
      </c>
      <c r="E154" s="38"/>
      <c r="F154" s="195" t="s">
        <v>960</v>
      </c>
      <c r="G154" s="38"/>
      <c r="H154" s="38"/>
      <c r="I154" s="196"/>
      <c r="J154" s="38"/>
      <c r="K154" s="38"/>
      <c r="L154" s="41"/>
      <c r="M154" s="197"/>
      <c r="N154" s="198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164</v>
      </c>
      <c r="AU154" s="18" t="s">
        <v>89</v>
      </c>
    </row>
    <row r="155" spans="1:47" s="2" customFormat="1" ht="11.25">
      <c r="A155" s="36"/>
      <c r="B155" s="37"/>
      <c r="C155" s="38"/>
      <c r="D155" s="199" t="s">
        <v>166</v>
      </c>
      <c r="E155" s="38"/>
      <c r="F155" s="200" t="s">
        <v>961</v>
      </c>
      <c r="G155" s="38"/>
      <c r="H155" s="38"/>
      <c r="I155" s="196"/>
      <c r="J155" s="38"/>
      <c r="K155" s="38"/>
      <c r="L155" s="41"/>
      <c r="M155" s="197"/>
      <c r="N155" s="198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8" t="s">
        <v>166</v>
      </c>
      <c r="AU155" s="18" t="s">
        <v>89</v>
      </c>
    </row>
    <row r="156" spans="2:51" s="13" customFormat="1" ht="22.5">
      <c r="B156" s="201"/>
      <c r="C156" s="202"/>
      <c r="D156" s="194" t="s">
        <v>168</v>
      </c>
      <c r="E156" s="203" t="s">
        <v>35</v>
      </c>
      <c r="F156" s="204" t="s">
        <v>962</v>
      </c>
      <c r="G156" s="202"/>
      <c r="H156" s="203" t="s">
        <v>35</v>
      </c>
      <c r="I156" s="205"/>
      <c r="J156" s="202"/>
      <c r="K156" s="202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168</v>
      </c>
      <c r="AU156" s="210" t="s">
        <v>89</v>
      </c>
      <c r="AV156" s="13" t="s">
        <v>87</v>
      </c>
      <c r="AW156" s="13" t="s">
        <v>41</v>
      </c>
      <c r="AX156" s="13" t="s">
        <v>80</v>
      </c>
      <c r="AY156" s="210" t="s">
        <v>155</v>
      </c>
    </row>
    <row r="157" spans="2:51" s="14" customFormat="1" ht="11.25">
      <c r="B157" s="211"/>
      <c r="C157" s="212"/>
      <c r="D157" s="194" t="s">
        <v>168</v>
      </c>
      <c r="E157" s="213" t="s">
        <v>35</v>
      </c>
      <c r="F157" s="214" t="s">
        <v>162</v>
      </c>
      <c r="G157" s="212"/>
      <c r="H157" s="215">
        <v>4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168</v>
      </c>
      <c r="AU157" s="221" t="s">
        <v>89</v>
      </c>
      <c r="AV157" s="14" t="s">
        <v>89</v>
      </c>
      <c r="AW157" s="14" t="s">
        <v>41</v>
      </c>
      <c r="AX157" s="14" t="s">
        <v>87</v>
      </c>
      <c r="AY157" s="221" t="s">
        <v>155</v>
      </c>
    </row>
    <row r="158" spans="1:65" s="2" customFormat="1" ht="24.2" customHeight="1">
      <c r="A158" s="36"/>
      <c r="B158" s="37"/>
      <c r="C158" s="181" t="s">
        <v>272</v>
      </c>
      <c r="D158" s="181" t="s">
        <v>157</v>
      </c>
      <c r="E158" s="182" t="s">
        <v>963</v>
      </c>
      <c r="F158" s="183" t="s">
        <v>964</v>
      </c>
      <c r="G158" s="184" t="s">
        <v>391</v>
      </c>
      <c r="H158" s="185">
        <v>4</v>
      </c>
      <c r="I158" s="186"/>
      <c r="J158" s="187">
        <f>ROUND(I158*H158,1)</f>
        <v>0</v>
      </c>
      <c r="K158" s="183" t="s">
        <v>161</v>
      </c>
      <c r="L158" s="41"/>
      <c r="M158" s="188" t="s">
        <v>35</v>
      </c>
      <c r="N158" s="189" t="s">
        <v>51</v>
      </c>
      <c r="O158" s="66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162</v>
      </c>
      <c r="AT158" s="192" t="s">
        <v>157</v>
      </c>
      <c r="AU158" s="192" t="s">
        <v>89</v>
      </c>
      <c r="AY158" s="18" t="s">
        <v>155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87</v>
      </c>
      <c r="BK158" s="193">
        <f>ROUND(I158*H158,1)</f>
        <v>0</v>
      </c>
      <c r="BL158" s="18" t="s">
        <v>162</v>
      </c>
      <c r="BM158" s="192" t="s">
        <v>965</v>
      </c>
    </row>
    <row r="159" spans="1:47" s="2" customFormat="1" ht="19.5">
      <c r="A159" s="36"/>
      <c r="B159" s="37"/>
      <c r="C159" s="38"/>
      <c r="D159" s="194" t="s">
        <v>164</v>
      </c>
      <c r="E159" s="38"/>
      <c r="F159" s="195" t="s">
        <v>966</v>
      </c>
      <c r="G159" s="38"/>
      <c r="H159" s="38"/>
      <c r="I159" s="196"/>
      <c r="J159" s="38"/>
      <c r="K159" s="38"/>
      <c r="L159" s="41"/>
      <c r="M159" s="197"/>
      <c r="N159" s="198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8" t="s">
        <v>164</v>
      </c>
      <c r="AU159" s="18" t="s">
        <v>89</v>
      </c>
    </row>
    <row r="160" spans="1:47" s="2" customFormat="1" ht="11.25">
      <c r="A160" s="36"/>
      <c r="B160" s="37"/>
      <c r="C160" s="38"/>
      <c r="D160" s="199" t="s">
        <v>166</v>
      </c>
      <c r="E160" s="38"/>
      <c r="F160" s="200" t="s">
        <v>967</v>
      </c>
      <c r="G160" s="38"/>
      <c r="H160" s="38"/>
      <c r="I160" s="196"/>
      <c r="J160" s="38"/>
      <c r="K160" s="38"/>
      <c r="L160" s="41"/>
      <c r="M160" s="197"/>
      <c r="N160" s="198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8" t="s">
        <v>166</v>
      </c>
      <c r="AU160" s="18" t="s">
        <v>89</v>
      </c>
    </row>
    <row r="161" spans="2:51" s="13" customFormat="1" ht="22.5">
      <c r="B161" s="201"/>
      <c r="C161" s="202"/>
      <c r="D161" s="194" t="s">
        <v>168</v>
      </c>
      <c r="E161" s="203" t="s">
        <v>35</v>
      </c>
      <c r="F161" s="204" t="s">
        <v>962</v>
      </c>
      <c r="G161" s="202"/>
      <c r="H161" s="203" t="s">
        <v>35</v>
      </c>
      <c r="I161" s="205"/>
      <c r="J161" s="202"/>
      <c r="K161" s="202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168</v>
      </c>
      <c r="AU161" s="210" t="s">
        <v>89</v>
      </c>
      <c r="AV161" s="13" t="s">
        <v>87</v>
      </c>
      <c r="AW161" s="13" t="s">
        <v>41</v>
      </c>
      <c r="AX161" s="13" t="s">
        <v>80</v>
      </c>
      <c r="AY161" s="210" t="s">
        <v>155</v>
      </c>
    </row>
    <row r="162" spans="2:51" s="14" customFormat="1" ht="11.25">
      <c r="B162" s="211"/>
      <c r="C162" s="212"/>
      <c r="D162" s="194" t="s">
        <v>168</v>
      </c>
      <c r="E162" s="213" t="s">
        <v>35</v>
      </c>
      <c r="F162" s="214" t="s">
        <v>162</v>
      </c>
      <c r="G162" s="212"/>
      <c r="H162" s="215">
        <v>4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168</v>
      </c>
      <c r="AU162" s="221" t="s">
        <v>89</v>
      </c>
      <c r="AV162" s="14" t="s">
        <v>89</v>
      </c>
      <c r="AW162" s="14" t="s">
        <v>41</v>
      </c>
      <c r="AX162" s="14" t="s">
        <v>87</v>
      </c>
      <c r="AY162" s="221" t="s">
        <v>155</v>
      </c>
    </row>
    <row r="163" spans="1:65" s="2" customFormat="1" ht="16.5" customHeight="1">
      <c r="A163" s="36"/>
      <c r="B163" s="37"/>
      <c r="C163" s="244" t="s">
        <v>8</v>
      </c>
      <c r="D163" s="244" t="s">
        <v>331</v>
      </c>
      <c r="E163" s="245" t="s">
        <v>968</v>
      </c>
      <c r="F163" s="246" t="s">
        <v>969</v>
      </c>
      <c r="G163" s="247" t="s">
        <v>391</v>
      </c>
      <c r="H163" s="248">
        <v>4</v>
      </c>
      <c r="I163" s="249"/>
      <c r="J163" s="250">
        <f>ROUND(I163*H163,1)</f>
        <v>0</v>
      </c>
      <c r="K163" s="246" t="s">
        <v>35</v>
      </c>
      <c r="L163" s="251"/>
      <c r="M163" s="252" t="s">
        <v>35</v>
      </c>
      <c r="N163" s="253" t="s">
        <v>51</v>
      </c>
      <c r="O163" s="66"/>
      <c r="P163" s="190">
        <f>O163*H163</f>
        <v>0</v>
      </c>
      <c r="Q163" s="190">
        <v>3E-05</v>
      </c>
      <c r="R163" s="190">
        <f>Q163*H163</f>
        <v>0.00012</v>
      </c>
      <c r="S163" s="190">
        <v>0</v>
      </c>
      <c r="T163" s="191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2" t="s">
        <v>213</v>
      </c>
      <c r="AT163" s="192" t="s">
        <v>331</v>
      </c>
      <c r="AU163" s="192" t="s">
        <v>89</v>
      </c>
      <c r="AY163" s="18" t="s">
        <v>155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87</v>
      </c>
      <c r="BK163" s="193">
        <f>ROUND(I163*H163,1)</f>
        <v>0</v>
      </c>
      <c r="BL163" s="18" t="s">
        <v>162</v>
      </c>
      <c r="BM163" s="192" t="s">
        <v>970</v>
      </c>
    </row>
    <row r="164" spans="1:47" s="2" customFormat="1" ht="11.25">
      <c r="A164" s="36"/>
      <c r="B164" s="37"/>
      <c r="C164" s="38"/>
      <c r="D164" s="194" t="s">
        <v>164</v>
      </c>
      <c r="E164" s="38"/>
      <c r="F164" s="195" t="s">
        <v>969</v>
      </c>
      <c r="G164" s="38"/>
      <c r="H164" s="38"/>
      <c r="I164" s="196"/>
      <c r="J164" s="38"/>
      <c r="K164" s="38"/>
      <c r="L164" s="41"/>
      <c r="M164" s="197"/>
      <c r="N164" s="198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8" t="s">
        <v>164</v>
      </c>
      <c r="AU164" s="18" t="s">
        <v>89</v>
      </c>
    </row>
    <row r="165" spans="1:65" s="2" customFormat="1" ht="24.2" customHeight="1">
      <c r="A165" s="36"/>
      <c r="B165" s="37"/>
      <c r="C165" s="181" t="s">
        <v>286</v>
      </c>
      <c r="D165" s="181" t="s">
        <v>157</v>
      </c>
      <c r="E165" s="182" t="s">
        <v>971</v>
      </c>
      <c r="F165" s="183" t="s">
        <v>972</v>
      </c>
      <c r="G165" s="184" t="s">
        <v>391</v>
      </c>
      <c r="H165" s="185">
        <v>12</v>
      </c>
      <c r="I165" s="186"/>
      <c r="J165" s="187">
        <f>ROUND(I165*H165,1)</f>
        <v>0</v>
      </c>
      <c r="K165" s="183" t="s">
        <v>161</v>
      </c>
      <c r="L165" s="41"/>
      <c r="M165" s="188" t="s">
        <v>35</v>
      </c>
      <c r="N165" s="189" t="s">
        <v>51</v>
      </c>
      <c r="O165" s="66"/>
      <c r="P165" s="190">
        <f>O165*H165</f>
        <v>0</v>
      </c>
      <c r="Q165" s="190">
        <v>5E-05</v>
      </c>
      <c r="R165" s="190">
        <f>Q165*H165</f>
        <v>0.0006000000000000001</v>
      </c>
      <c r="S165" s="190">
        <v>0</v>
      </c>
      <c r="T165" s="191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2" t="s">
        <v>162</v>
      </c>
      <c r="AT165" s="192" t="s">
        <v>157</v>
      </c>
      <c r="AU165" s="192" t="s">
        <v>89</v>
      </c>
      <c r="AY165" s="18" t="s">
        <v>155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87</v>
      </c>
      <c r="BK165" s="193">
        <f>ROUND(I165*H165,1)</f>
        <v>0</v>
      </c>
      <c r="BL165" s="18" t="s">
        <v>162</v>
      </c>
      <c r="BM165" s="192" t="s">
        <v>973</v>
      </c>
    </row>
    <row r="166" spans="1:47" s="2" customFormat="1" ht="11.25">
      <c r="A166" s="36"/>
      <c r="B166" s="37"/>
      <c r="C166" s="38"/>
      <c r="D166" s="194" t="s">
        <v>164</v>
      </c>
      <c r="E166" s="38"/>
      <c r="F166" s="195" t="s">
        <v>974</v>
      </c>
      <c r="G166" s="38"/>
      <c r="H166" s="38"/>
      <c r="I166" s="196"/>
      <c r="J166" s="38"/>
      <c r="K166" s="38"/>
      <c r="L166" s="41"/>
      <c r="M166" s="197"/>
      <c r="N166" s="198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8" t="s">
        <v>164</v>
      </c>
      <c r="AU166" s="18" t="s">
        <v>89</v>
      </c>
    </row>
    <row r="167" spans="1:47" s="2" customFormat="1" ht="11.25">
      <c r="A167" s="36"/>
      <c r="B167" s="37"/>
      <c r="C167" s="38"/>
      <c r="D167" s="199" t="s">
        <v>166</v>
      </c>
      <c r="E167" s="38"/>
      <c r="F167" s="200" t="s">
        <v>975</v>
      </c>
      <c r="G167" s="38"/>
      <c r="H167" s="38"/>
      <c r="I167" s="196"/>
      <c r="J167" s="38"/>
      <c r="K167" s="38"/>
      <c r="L167" s="41"/>
      <c r="M167" s="197"/>
      <c r="N167" s="198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8" t="s">
        <v>166</v>
      </c>
      <c r="AU167" s="18" t="s">
        <v>89</v>
      </c>
    </row>
    <row r="168" spans="2:51" s="13" customFormat="1" ht="22.5">
      <c r="B168" s="201"/>
      <c r="C168" s="202"/>
      <c r="D168" s="194" t="s">
        <v>168</v>
      </c>
      <c r="E168" s="203" t="s">
        <v>35</v>
      </c>
      <c r="F168" s="204" t="s">
        <v>962</v>
      </c>
      <c r="G168" s="202"/>
      <c r="H168" s="203" t="s">
        <v>35</v>
      </c>
      <c r="I168" s="205"/>
      <c r="J168" s="202"/>
      <c r="K168" s="202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168</v>
      </c>
      <c r="AU168" s="210" t="s">
        <v>89</v>
      </c>
      <c r="AV168" s="13" t="s">
        <v>87</v>
      </c>
      <c r="AW168" s="13" t="s">
        <v>41</v>
      </c>
      <c r="AX168" s="13" t="s">
        <v>80</v>
      </c>
      <c r="AY168" s="210" t="s">
        <v>155</v>
      </c>
    </row>
    <row r="169" spans="2:51" s="14" customFormat="1" ht="11.25">
      <c r="B169" s="211"/>
      <c r="C169" s="212"/>
      <c r="D169" s="194" t="s">
        <v>168</v>
      </c>
      <c r="E169" s="213" t="s">
        <v>35</v>
      </c>
      <c r="F169" s="214" t="s">
        <v>976</v>
      </c>
      <c r="G169" s="212"/>
      <c r="H169" s="215">
        <v>12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168</v>
      </c>
      <c r="AU169" s="221" t="s">
        <v>89</v>
      </c>
      <c r="AV169" s="14" t="s">
        <v>89</v>
      </c>
      <c r="AW169" s="14" t="s">
        <v>41</v>
      </c>
      <c r="AX169" s="14" t="s">
        <v>87</v>
      </c>
      <c r="AY169" s="221" t="s">
        <v>155</v>
      </c>
    </row>
    <row r="170" spans="1:65" s="2" customFormat="1" ht="21.75" customHeight="1">
      <c r="A170" s="36"/>
      <c r="B170" s="37"/>
      <c r="C170" s="244" t="s">
        <v>292</v>
      </c>
      <c r="D170" s="244" t="s">
        <v>331</v>
      </c>
      <c r="E170" s="245" t="s">
        <v>977</v>
      </c>
      <c r="F170" s="246" t="s">
        <v>978</v>
      </c>
      <c r="G170" s="247" t="s">
        <v>391</v>
      </c>
      <c r="H170" s="248">
        <v>12</v>
      </c>
      <c r="I170" s="249"/>
      <c r="J170" s="250">
        <f>ROUND(I170*H170,1)</f>
        <v>0</v>
      </c>
      <c r="K170" s="246" t="s">
        <v>161</v>
      </c>
      <c r="L170" s="251"/>
      <c r="M170" s="252" t="s">
        <v>35</v>
      </c>
      <c r="N170" s="253" t="s">
        <v>51</v>
      </c>
      <c r="O170" s="66"/>
      <c r="P170" s="190">
        <f>O170*H170</f>
        <v>0</v>
      </c>
      <c r="Q170" s="190">
        <v>0.00472</v>
      </c>
      <c r="R170" s="190">
        <f>Q170*H170</f>
        <v>0.05664</v>
      </c>
      <c r="S170" s="190">
        <v>0</v>
      </c>
      <c r="T170" s="191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2" t="s">
        <v>213</v>
      </c>
      <c r="AT170" s="192" t="s">
        <v>331</v>
      </c>
      <c r="AU170" s="192" t="s">
        <v>89</v>
      </c>
      <c r="AY170" s="18" t="s">
        <v>155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87</v>
      </c>
      <c r="BK170" s="193">
        <f>ROUND(I170*H170,1)</f>
        <v>0</v>
      </c>
      <c r="BL170" s="18" t="s">
        <v>162</v>
      </c>
      <c r="BM170" s="192" t="s">
        <v>979</v>
      </c>
    </row>
    <row r="171" spans="1:47" s="2" customFormat="1" ht="11.25">
      <c r="A171" s="36"/>
      <c r="B171" s="37"/>
      <c r="C171" s="38"/>
      <c r="D171" s="194" t="s">
        <v>164</v>
      </c>
      <c r="E171" s="38"/>
      <c r="F171" s="195" t="s">
        <v>978</v>
      </c>
      <c r="G171" s="38"/>
      <c r="H171" s="38"/>
      <c r="I171" s="196"/>
      <c r="J171" s="38"/>
      <c r="K171" s="38"/>
      <c r="L171" s="41"/>
      <c r="M171" s="197"/>
      <c r="N171" s="198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8" t="s">
        <v>164</v>
      </c>
      <c r="AU171" s="18" t="s">
        <v>89</v>
      </c>
    </row>
    <row r="172" spans="1:47" s="2" customFormat="1" ht="11.25">
      <c r="A172" s="36"/>
      <c r="B172" s="37"/>
      <c r="C172" s="38"/>
      <c r="D172" s="199" t="s">
        <v>166</v>
      </c>
      <c r="E172" s="38"/>
      <c r="F172" s="200" t="s">
        <v>980</v>
      </c>
      <c r="G172" s="38"/>
      <c r="H172" s="38"/>
      <c r="I172" s="196"/>
      <c r="J172" s="38"/>
      <c r="K172" s="38"/>
      <c r="L172" s="41"/>
      <c r="M172" s="197"/>
      <c r="N172" s="198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166</v>
      </c>
      <c r="AU172" s="18" t="s">
        <v>89</v>
      </c>
    </row>
    <row r="173" spans="2:63" s="12" customFormat="1" ht="22.9" customHeight="1">
      <c r="B173" s="165"/>
      <c r="C173" s="166"/>
      <c r="D173" s="167" t="s">
        <v>79</v>
      </c>
      <c r="E173" s="179" t="s">
        <v>89</v>
      </c>
      <c r="F173" s="179" t="s">
        <v>981</v>
      </c>
      <c r="G173" s="166"/>
      <c r="H173" s="166"/>
      <c r="I173" s="169"/>
      <c r="J173" s="180">
        <f>BK173</f>
        <v>0</v>
      </c>
      <c r="K173" s="166"/>
      <c r="L173" s="171"/>
      <c r="M173" s="172"/>
      <c r="N173" s="173"/>
      <c r="O173" s="173"/>
      <c r="P173" s="174">
        <f>SUM(P174:P178)</f>
        <v>0</v>
      </c>
      <c r="Q173" s="173"/>
      <c r="R173" s="174">
        <f>SUM(R174:R178)</f>
        <v>28.597896300000002</v>
      </c>
      <c r="S173" s="173"/>
      <c r="T173" s="175">
        <f>SUM(T174:T178)</f>
        <v>0</v>
      </c>
      <c r="AR173" s="176" t="s">
        <v>87</v>
      </c>
      <c r="AT173" s="177" t="s">
        <v>79</v>
      </c>
      <c r="AU173" s="177" t="s">
        <v>87</v>
      </c>
      <c r="AY173" s="176" t="s">
        <v>155</v>
      </c>
      <c r="BK173" s="178">
        <f>SUM(BK174:BK178)</f>
        <v>0</v>
      </c>
    </row>
    <row r="174" spans="1:65" s="2" customFormat="1" ht="37.9" customHeight="1">
      <c r="A174" s="36"/>
      <c r="B174" s="37"/>
      <c r="C174" s="181" t="s">
        <v>297</v>
      </c>
      <c r="D174" s="181" t="s">
        <v>157</v>
      </c>
      <c r="E174" s="182" t="s">
        <v>982</v>
      </c>
      <c r="F174" s="183" t="s">
        <v>983</v>
      </c>
      <c r="G174" s="184" t="s">
        <v>182</v>
      </c>
      <c r="H174" s="185">
        <v>104.33</v>
      </c>
      <c r="I174" s="186"/>
      <c r="J174" s="187">
        <f>ROUND(I174*H174,1)</f>
        <v>0</v>
      </c>
      <c r="K174" s="183" t="s">
        <v>161</v>
      </c>
      <c r="L174" s="41"/>
      <c r="M174" s="188" t="s">
        <v>35</v>
      </c>
      <c r="N174" s="189" t="s">
        <v>51</v>
      </c>
      <c r="O174" s="66"/>
      <c r="P174" s="190">
        <f>O174*H174</f>
        <v>0</v>
      </c>
      <c r="Q174" s="190">
        <v>0.27411</v>
      </c>
      <c r="R174" s="190">
        <f>Q174*H174</f>
        <v>28.597896300000002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162</v>
      </c>
      <c r="AT174" s="192" t="s">
        <v>157</v>
      </c>
      <c r="AU174" s="192" t="s">
        <v>89</v>
      </c>
      <c r="AY174" s="18" t="s">
        <v>155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87</v>
      </c>
      <c r="BK174" s="193">
        <f>ROUND(I174*H174,1)</f>
        <v>0</v>
      </c>
      <c r="BL174" s="18" t="s">
        <v>162</v>
      </c>
      <c r="BM174" s="192" t="s">
        <v>984</v>
      </c>
    </row>
    <row r="175" spans="1:47" s="2" customFormat="1" ht="39">
      <c r="A175" s="36"/>
      <c r="B175" s="37"/>
      <c r="C175" s="38"/>
      <c r="D175" s="194" t="s">
        <v>164</v>
      </c>
      <c r="E175" s="38"/>
      <c r="F175" s="195" t="s">
        <v>985</v>
      </c>
      <c r="G175" s="38"/>
      <c r="H175" s="38"/>
      <c r="I175" s="196"/>
      <c r="J175" s="38"/>
      <c r="K175" s="38"/>
      <c r="L175" s="41"/>
      <c r="M175" s="197"/>
      <c r="N175" s="198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8" t="s">
        <v>164</v>
      </c>
      <c r="AU175" s="18" t="s">
        <v>89</v>
      </c>
    </row>
    <row r="176" spans="1:47" s="2" customFormat="1" ht="11.25">
      <c r="A176" s="36"/>
      <c r="B176" s="37"/>
      <c r="C176" s="38"/>
      <c r="D176" s="199" t="s">
        <v>166</v>
      </c>
      <c r="E176" s="38"/>
      <c r="F176" s="200" t="s">
        <v>986</v>
      </c>
      <c r="G176" s="38"/>
      <c r="H176" s="38"/>
      <c r="I176" s="196"/>
      <c r="J176" s="38"/>
      <c r="K176" s="38"/>
      <c r="L176" s="41"/>
      <c r="M176" s="197"/>
      <c r="N176" s="198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8" t="s">
        <v>166</v>
      </c>
      <c r="AU176" s="18" t="s">
        <v>89</v>
      </c>
    </row>
    <row r="177" spans="2:51" s="13" customFormat="1" ht="33.75">
      <c r="B177" s="201"/>
      <c r="C177" s="202"/>
      <c r="D177" s="194" t="s">
        <v>168</v>
      </c>
      <c r="E177" s="203" t="s">
        <v>35</v>
      </c>
      <c r="F177" s="204" t="s">
        <v>893</v>
      </c>
      <c r="G177" s="202"/>
      <c r="H177" s="203" t="s">
        <v>35</v>
      </c>
      <c r="I177" s="205"/>
      <c r="J177" s="202"/>
      <c r="K177" s="202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168</v>
      </c>
      <c r="AU177" s="210" t="s">
        <v>89</v>
      </c>
      <c r="AV177" s="13" t="s">
        <v>87</v>
      </c>
      <c r="AW177" s="13" t="s">
        <v>41</v>
      </c>
      <c r="AX177" s="13" t="s">
        <v>80</v>
      </c>
      <c r="AY177" s="210" t="s">
        <v>155</v>
      </c>
    </row>
    <row r="178" spans="2:51" s="14" customFormat="1" ht="11.25">
      <c r="B178" s="211"/>
      <c r="C178" s="212"/>
      <c r="D178" s="194" t="s">
        <v>168</v>
      </c>
      <c r="E178" s="213" t="s">
        <v>35</v>
      </c>
      <c r="F178" s="214" t="s">
        <v>987</v>
      </c>
      <c r="G178" s="212"/>
      <c r="H178" s="215">
        <v>104.33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168</v>
      </c>
      <c r="AU178" s="221" t="s">
        <v>89</v>
      </c>
      <c r="AV178" s="14" t="s">
        <v>89</v>
      </c>
      <c r="AW178" s="14" t="s">
        <v>41</v>
      </c>
      <c r="AX178" s="14" t="s">
        <v>87</v>
      </c>
      <c r="AY178" s="221" t="s">
        <v>155</v>
      </c>
    </row>
    <row r="179" spans="2:63" s="12" customFormat="1" ht="22.9" customHeight="1">
      <c r="B179" s="165"/>
      <c r="C179" s="166"/>
      <c r="D179" s="167" t="s">
        <v>79</v>
      </c>
      <c r="E179" s="179" t="s">
        <v>193</v>
      </c>
      <c r="F179" s="179" t="s">
        <v>988</v>
      </c>
      <c r="G179" s="166"/>
      <c r="H179" s="166"/>
      <c r="I179" s="169"/>
      <c r="J179" s="180">
        <f>BK179</f>
        <v>0</v>
      </c>
      <c r="K179" s="166"/>
      <c r="L179" s="171"/>
      <c r="M179" s="172"/>
      <c r="N179" s="173"/>
      <c r="O179" s="173"/>
      <c r="P179" s="174">
        <f>SUM(P180:P236)</f>
        <v>0</v>
      </c>
      <c r="Q179" s="173"/>
      <c r="R179" s="174">
        <f>SUM(R180:R236)</f>
        <v>84.758054</v>
      </c>
      <c r="S179" s="173"/>
      <c r="T179" s="175">
        <f>SUM(T180:T236)</f>
        <v>0</v>
      </c>
      <c r="AR179" s="176" t="s">
        <v>87</v>
      </c>
      <c r="AT179" s="177" t="s">
        <v>79</v>
      </c>
      <c r="AU179" s="177" t="s">
        <v>87</v>
      </c>
      <c r="AY179" s="176" t="s">
        <v>155</v>
      </c>
      <c r="BK179" s="178">
        <f>SUM(BK180:BK236)</f>
        <v>0</v>
      </c>
    </row>
    <row r="180" spans="1:65" s="2" customFormat="1" ht="16.5" customHeight="1">
      <c r="A180" s="36"/>
      <c r="B180" s="37"/>
      <c r="C180" s="181" t="s">
        <v>303</v>
      </c>
      <c r="D180" s="181" t="s">
        <v>157</v>
      </c>
      <c r="E180" s="182" t="s">
        <v>989</v>
      </c>
      <c r="F180" s="183" t="s">
        <v>990</v>
      </c>
      <c r="G180" s="184" t="s">
        <v>275</v>
      </c>
      <c r="H180" s="185">
        <v>376.5</v>
      </c>
      <c r="I180" s="186"/>
      <c r="J180" s="187">
        <f>ROUND(I180*H180,1)</f>
        <v>0</v>
      </c>
      <c r="K180" s="183" t="s">
        <v>161</v>
      </c>
      <c r="L180" s="41"/>
      <c r="M180" s="188" t="s">
        <v>35</v>
      </c>
      <c r="N180" s="189" t="s">
        <v>51</v>
      </c>
      <c r="O180" s="66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162</v>
      </c>
      <c r="AT180" s="192" t="s">
        <v>157</v>
      </c>
      <c r="AU180" s="192" t="s">
        <v>89</v>
      </c>
      <c r="AY180" s="18" t="s">
        <v>155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87</v>
      </c>
      <c r="BK180" s="193">
        <f>ROUND(I180*H180,1)</f>
        <v>0</v>
      </c>
      <c r="BL180" s="18" t="s">
        <v>162</v>
      </c>
      <c r="BM180" s="192" t="s">
        <v>991</v>
      </c>
    </row>
    <row r="181" spans="1:47" s="2" customFormat="1" ht="19.5">
      <c r="A181" s="36"/>
      <c r="B181" s="37"/>
      <c r="C181" s="38"/>
      <c r="D181" s="194" t="s">
        <v>164</v>
      </c>
      <c r="E181" s="38"/>
      <c r="F181" s="195" t="s">
        <v>992</v>
      </c>
      <c r="G181" s="38"/>
      <c r="H181" s="38"/>
      <c r="I181" s="196"/>
      <c r="J181" s="38"/>
      <c r="K181" s="38"/>
      <c r="L181" s="41"/>
      <c r="M181" s="197"/>
      <c r="N181" s="198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8" t="s">
        <v>164</v>
      </c>
      <c r="AU181" s="18" t="s">
        <v>89</v>
      </c>
    </row>
    <row r="182" spans="1:47" s="2" customFormat="1" ht="11.25">
      <c r="A182" s="36"/>
      <c r="B182" s="37"/>
      <c r="C182" s="38"/>
      <c r="D182" s="199" t="s">
        <v>166</v>
      </c>
      <c r="E182" s="38"/>
      <c r="F182" s="200" t="s">
        <v>993</v>
      </c>
      <c r="G182" s="38"/>
      <c r="H182" s="38"/>
      <c r="I182" s="196"/>
      <c r="J182" s="38"/>
      <c r="K182" s="38"/>
      <c r="L182" s="41"/>
      <c r="M182" s="197"/>
      <c r="N182" s="198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8" t="s">
        <v>166</v>
      </c>
      <c r="AU182" s="18" t="s">
        <v>89</v>
      </c>
    </row>
    <row r="183" spans="2:51" s="13" customFormat="1" ht="33.75">
      <c r="B183" s="201"/>
      <c r="C183" s="202"/>
      <c r="D183" s="194" t="s">
        <v>168</v>
      </c>
      <c r="E183" s="203" t="s">
        <v>35</v>
      </c>
      <c r="F183" s="204" t="s">
        <v>893</v>
      </c>
      <c r="G183" s="202"/>
      <c r="H183" s="203" t="s">
        <v>35</v>
      </c>
      <c r="I183" s="205"/>
      <c r="J183" s="202"/>
      <c r="K183" s="202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168</v>
      </c>
      <c r="AU183" s="210" t="s">
        <v>89</v>
      </c>
      <c r="AV183" s="13" t="s">
        <v>87</v>
      </c>
      <c r="AW183" s="13" t="s">
        <v>41</v>
      </c>
      <c r="AX183" s="13" t="s">
        <v>80</v>
      </c>
      <c r="AY183" s="210" t="s">
        <v>155</v>
      </c>
    </row>
    <row r="184" spans="2:51" s="14" customFormat="1" ht="11.25">
      <c r="B184" s="211"/>
      <c r="C184" s="212"/>
      <c r="D184" s="194" t="s">
        <v>168</v>
      </c>
      <c r="E184" s="213" t="s">
        <v>35</v>
      </c>
      <c r="F184" s="214" t="s">
        <v>900</v>
      </c>
      <c r="G184" s="212"/>
      <c r="H184" s="215">
        <v>261.2</v>
      </c>
      <c r="I184" s="216"/>
      <c r="J184" s="212"/>
      <c r="K184" s="212"/>
      <c r="L184" s="217"/>
      <c r="M184" s="218"/>
      <c r="N184" s="219"/>
      <c r="O184" s="219"/>
      <c r="P184" s="219"/>
      <c r="Q184" s="219"/>
      <c r="R184" s="219"/>
      <c r="S184" s="219"/>
      <c r="T184" s="220"/>
      <c r="AT184" s="221" t="s">
        <v>168</v>
      </c>
      <c r="AU184" s="221" t="s">
        <v>89</v>
      </c>
      <c r="AV184" s="14" t="s">
        <v>89</v>
      </c>
      <c r="AW184" s="14" t="s">
        <v>41</v>
      </c>
      <c r="AX184" s="14" t="s">
        <v>80</v>
      </c>
      <c r="AY184" s="221" t="s">
        <v>155</v>
      </c>
    </row>
    <row r="185" spans="2:51" s="14" customFormat="1" ht="11.25">
      <c r="B185" s="211"/>
      <c r="C185" s="212"/>
      <c r="D185" s="194" t="s">
        <v>168</v>
      </c>
      <c r="E185" s="213" t="s">
        <v>35</v>
      </c>
      <c r="F185" s="214" t="s">
        <v>901</v>
      </c>
      <c r="G185" s="212"/>
      <c r="H185" s="215">
        <v>115.3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168</v>
      </c>
      <c r="AU185" s="221" t="s">
        <v>89</v>
      </c>
      <c r="AV185" s="14" t="s">
        <v>89</v>
      </c>
      <c r="AW185" s="14" t="s">
        <v>41</v>
      </c>
      <c r="AX185" s="14" t="s">
        <v>80</v>
      </c>
      <c r="AY185" s="221" t="s">
        <v>155</v>
      </c>
    </row>
    <row r="186" spans="2:51" s="16" customFormat="1" ht="11.25">
      <c r="B186" s="233"/>
      <c r="C186" s="234"/>
      <c r="D186" s="194" t="s">
        <v>168</v>
      </c>
      <c r="E186" s="235" t="s">
        <v>35</v>
      </c>
      <c r="F186" s="236" t="s">
        <v>246</v>
      </c>
      <c r="G186" s="234"/>
      <c r="H186" s="237">
        <v>376.5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168</v>
      </c>
      <c r="AU186" s="243" t="s">
        <v>89</v>
      </c>
      <c r="AV186" s="16" t="s">
        <v>162</v>
      </c>
      <c r="AW186" s="16" t="s">
        <v>41</v>
      </c>
      <c r="AX186" s="16" t="s">
        <v>87</v>
      </c>
      <c r="AY186" s="243" t="s">
        <v>155</v>
      </c>
    </row>
    <row r="187" spans="1:65" s="2" customFormat="1" ht="16.5" customHeight="1">
      <c r="A187" s="36"/>
      <c r="B187" s="37"/>
      <c r="C187" s="181" t="s">
        <v>309</v>
      </c>
      <c r="D187" s="181" t="s">
        <v>157</v>
      </c>
      <c r="E187" s="182" t="s">
        <v>994</v>
      </c>
      <c r="F187" s="183" t="s">
        <v>995</v>
      </c>
      <c r="G187" s="184" t="s">
        <v>275</v>
      </c>
      <c r="H187" s="185">
        <v>1633.5</v>
      </c>
      <c r="I187" s="186"/>
      <c r="J187" s="187">
        <f>ROUND(I187*H187,1)</f>
        <v>0</v>
      </c>
      <c r="K187" s="183" t="s">
        <v>161</v>
      </c>
      <c r="L187" s="41"/>
      <c r="M187" s="188" t="s">
        <v>35</v>
      </c>
      <c r="N187" s="189" t="s">
        <v>51</v>
      </c>
      <c r="O187" s="66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2" t="s">
        <v>162</v>
      </c>
      <c r="AT187" s="192" t="s">
        <v>157</v>
      </c>
      <c r="AU187" s="192" t="s">
        <v>89</v>
      </c>
      <c r="AY187" s="18" t="s">
        <v>155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87</v>
      </c>
      <c r="BK187" s="193">
        <f>ROUND(I187*H187,1)</f>
        <v>0</v>
      </c>
      <c r="BL187" s="18" t="s">
        <v>162</v>
      </c>
      <c r="BM187" s="192" t="s">
        <v>996</v>
      </c>
    </row>
    <row r="188" spans="1:47" s="2" customFormat="1" ht="19.5">
      <c r="A188" s="36"/>
      <c r="B188" s="37"/>
      <c r="C188" s="38"/>
      <c r="D188" s="194" t="s">
        <v>164</v>
      </c>
      <c r="E188" s="38"/>
      <c r="F188" s="195" t="s">
        <v>997</v>
      </c>
      <c r="G188" s="38"/>
      <c r="H188" s="38"/>
      <c r="I188" s="196"/>
      <c r="J188" s="38"/>
      <c r="K188" s="38"/>
      <c r="L188" s="41"/>
      <c r="M188" s="197"/>
      <c r="N188" s="198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8" t="s">
        <v>164</v>
      </c>
      <c r="AU188" s="18" t="s">
        <v>89</v>
      </c>
    </row>
    <row r="189" spans="1:47" s="2" customFormat="1" ht="11.25">
      <c r="A189" s="36"/>
      <c r="B189" s="37"/>
      <c r="C189" s="38"/>
      <c r="D189" s="199" t="s">
        <v>166</v>
      </c>
      <c r="E189" s="38"/>
      <c r="F189" s="200" t="s">
        <v>998</v>
      </c>
      <c r="G189" s="38"/>
      <c r="H189" s="38"/>
      <c r="I189" s="196"/>
      <c r="J189" s="38"/>
      <c r="K189" s="38"/>
      <c r="L189" s="41"/>
      <c r="M189" s="197"/>
      <c r="N189" s="198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8" t="s">
        <v>166</v>
      </c>
      <c r="AU189" s="18" t="s">
        <v>89</v>
      </c>
    </row>
    <row r="190" spans="2:51" s="13" customFormat="1" ht="33.75">
      <c r="B190" s="201"/>
      <c r="C190" s="202"/>
      <c r="D190" s="194" t="s">
        <v>168</v>
      </c>
      <c r="E190" s="203" t="s">
        <v>35</v>
      </c>
      <c r="F190" s="204" t="s">
        <v>893</v>
      </c>
      <c r="G190" s="202"/>
      <c r="H190" s="203" t="s">
        <v>35</v>
      </c>
      <c r="I190" s="205"/>
      <c r="J190" s="202"/>
      <c r="K190" s="202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168</v>
      </c>
      <c r="AU190" s="210" t="s">
        <v>89</v>
      </c>
      <c r="AV190" s="13" t="s">
        <v>87</v>
      </c>
      <c r="AW190" s="13" t="s">
        <v>41</v>
      </c>
      <c r="AX190" s="13" t="s">
        <v>80</v>
      </c>
      <c r="AY190" s="210" t="s">
        <v>155</v>
      </c>
    </row>
    <row r="191" spans="2:51" s="14" customFormat="1" ht="11.25">
      <c r="B191" s="211"/>
      <c r="C191" s="212"/>
      <c r="D191" s="194" t="s">
        <v>168</v>
      </c>
      <c r="E191" s="213" t="s">
        <v>35</v>
      </c>
      <c r="F191" s="214" t="s">
        <v>900</v>
      </c>
      <c r="G191" s="212"/>
      <c r="H191" s="215">
        <v>261.2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168</v>
      </c>
      <c r="AU191" s="221" t="s">
        <v>89</v>
      </c>
      <c r="AV191" s="14" t="s">
        <v>89</v>
      </c>
      <c r="AW191" s="14" t="s">
        <v>41</v>
      </c>
      <c r="AX191" s="14" t="s">
        <v>80</v>
      </c>
      <c r="AY191" s="221" t="s">
        <v>155</v>
      </c>
    </row>
    <row r="192" spans="2:51" s="14" customFormat="1" ht="11.25">
      <c r="B192" s="211"/>
      <c r="C192" s="212"/>
      <c r="D192" s="194" t="s">
        <v>168</v>
      </c>
      <c r="E192" s="213" t="s">
        <v>35</v>
      </c>
      <c r="F192" s="214" t="s">
        <v>901</v>
      </c>
      <c r="G192" s="212"/>
      <c r="H192" s="215">
        <v>115.3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168</v>
      </c>
      <c r="AU192" s="221" t="s">
        <v>89</v>
      </c>
      <c r="AV192" s="14" t="s">
        <v>89</v>
      </c>
      <c r="AW192" s="14" t="s">
        <v>41</v>
      </c>
      <c r="AX192" s="14" t="s">
        <v>80</v>
      </c>
      <c r="AY192" s="221" t="s">
        <v>155</v>
      </c>
    </row>
    <row r="193" spans="2:51" s="14" customFormat="1" ht="11.25">
      <c r="B193" s="211"/>
      <c r="C193" s="212"/>
      <c r="D193" s="194" t="s">
        <v>168</v>
      </c>
      <c r="E193" s="213" t="s">
        <v>35</v>
      </c>
      <c r="F193" s="214" t="s">
        <v>999</v>
      </c>
      <c r="G193" s="212"/>
      <c r="H193" s="215">
        <v>1257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168</v>
      </c>
      <c r="AU193" s="221" t="s">
        <v>89</v>
      </c>
      <c r="AV193" s="14" t="s">
        <v>89</v>
      </c>
      <c r="AW193" s="14" t="s">
        <v>41</v>
      </c>
      <c r="AX193" s="14" t="s">
        <v>80</v>
      </c>
      <c r="AY193" s="221" t="s">
        <v>155</v>
      </c>
    </row>
    <row r="194" spans="2:51" s="16" customFormat="1" ht="11.25">
      <c r="B194" s="233"/>
      <c r="C194" s="234"/>
      <c r="D194" s="194" t="s">
        <v>168</v>
      </c>
      <c r="E194" s="235" t="s">
        <v>35</v>
      </c>
      <c r="F194" s="236" t="s">
        <v>246</v>
      </c>
      <c r="G194" s="234"/>
      <c r="H194" s="237">
        <v>1633.5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168</v>
      </c>
      <c r="AU194" s="243" t="s">
        <v>89</v>
      </c>
      <c r="AV194" s="16" t="s">
        <v>162</v>
      </c>
      <c r="AW194" s="16" t="s">
        <v>41</v>
      </c>
      <c r="AX194" s="16" t="s">
        <v>87</v>
      </c>
      <c r="AY194" s="243" t="s">
        <v>155</v>
      </c>
    </row>
    <row r="195" spans="1:65" s="2" customFormat="1" ht="16.5" customHeight="1">
      <c r="A195" s="36"/>
      <c r="B195" s="37"/>
      <c r="C195" s="181" t="s">
        <v>7</v>
      </c>
      <c r="D195" s="181" t="s">
        <v>157</v>
      </c>
      <c r="E195" s="182" t="s">
        <v>1000</v>
      </c>
      <c r="F195" s="183" t="s">
        <v>1001</v>
      </c>
      <c r="G195" s="184" t="s">
        <v>275</v>
      </c>
      <c r="H195" s="185">
        <v>188.75</v>
      </c>
      <c r="I195" s="186"/>
      <c r="J195" s="187">
        <f>ROUND(I195*H195,1)</f>
        <v>0</v>
      </c>
      <c r="K195" s="183" t="s">
        <v>161</v>
      </c>
      <c r="L195" s="41"/>
      <c r="M195" s="188" t="s">
        <v>35</v>
      </c>
      <c r="N195" s="189" t="s">
        <v>51</v>
      </c>
      <c r="O195" s="66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162</v>
      </c>
      <c r="AT195" s="192" t="s">
        <v>157</v>
      </c>
      <c r="AU195" s="192" t="s">
        <v>89</v>
      </c>
      <c r="AY195" s="18" t="s">
        <v>155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87</v>
      </c>
      <c r="BK195" s="193">
        <f>ROUND(I195*H195,1)</f>
        <v>0</v>
      </c>
      <c r="BL195" s="18" t="s">
        <v>162</v>
      </c>
      <c r="BM195" s="192" t="s">
        <v>1002</v>
      </c>
    </row>
    <row r="196" spans="1:47" s="2" customFormat="1" ht="19.5">
      <c r="A196" s="36"/>
      <c r="B196" s="37"/>
      <c r="C196" s="38"/>
      <c r="D196" s="194" t="s">
        <v>164</v>
      </c>
      <c r="E196" s="38"/>
      <c r="F196" s="195" t="s">
        <v>1003</v>
      </c>
      <c r="G196" s="38"/>
      <c r="H196" s="38"/>
      <c r="I196" s="196"/>
      <c r="J196" s="38"/>
      <c r="K196" s="38"/>
      <c r="L196" s="41"/>
      <c r="M196" s="197"/>
      <c r="N196" s="198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8" t="s">
        <v>164</v>
      </c>
      <c r="AU196" s="18" t="s">
        <v>89</v>
      </c>
    </row>
    <row r="197" spans="1:47" s="2" customFormat="1" ht="11.25">
      <c r="A197" s="36"/>
      <c r="B197" s="37"/>
      <c r="C197" s="38"/>
      <c r="D197" s="199" t="s">
        <v>166</v>
      </c>
      <c r="E197" s="38"/>
      <c r="F197" s="200" t="s">
        <v>1004</v>
      </c>
      <c r="G197" s="38"/>
      <c r="H197" s="38"/>
      <c r="I197" s="196"/>
      <c r="J197" s="38"/>
      <c r="K197" s="38"/>
      <c r="L197" s="41"/>
      <c r="M197" s="197"/>
      <c r="N197" s="198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8" t="s">
        <v>166</v>
      </c>
      <c r="AU197" s="18" t="s">
        <v>89</v>
      </c>
    </row>
    <row r="198" spans="2:51" s="13" customFormat="1" ht="33.75">
      <c r="B198" s="201"/>
      <c r="C198" s="202"/>
      <c r="D198" s="194" t="s">
        <v>168</v>
      </c>
      <c r="E198" s="203" t="s">
        <v>35</v>
      </c>
      <c r="F198" s="204" t="s">
        <v>893</v>
      </c>
      <c r="G198" s="202"/>
      <c r="H198" s="203" t="s">
        <v>35</v>
      </c>
      <c r="I198" s="205"/>
      <c r="J198" s="202"/>
      <c r="K198" s="202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168</v>
      </c>
      <c r="AU198" s="210" t="s">
        <v>89</v>
      </c>
      <c r="AV198" s="13" t="s">
        <v>87</v>
      </c>
      <c r="AW198" s="13" t="s">
        <v>41</v>
      </c>
      <c r="AX198" s="13" t="s">
        <v>80</v>
      </c>
      <c r="AY198" s="210" t="s">
        <v>155</v>
      </c>
    </row>
    <row r="199" spans="2:51" s="13" customFormat="1" ht="11.25">
      <c r="B199" s="201"/>
      <c r="C199" s="202"/>
      <c r="D199" s="194" t="s">
        <v>168</v>
      </c>
      <c r="E199" s="203" t="s">
        <v>35</v>
      </c>
      <c r="F199" s="204" t="s">
        <v>1005</v>
      </c>
      <c r="G199" s="202"/>
      <c r="H199" s="203" t="s">
        <v>35</v>
      </c>
      <c r="I199" s="205"/>
      <c r="J199" s="202"/>
      <c r="K199" s="202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168</v>
      </c>
      <c r="AU199" s="210" t="s">
        <v>89</v>
      </c>
      <c r="AV199" s="13" t="s">
        <v>87</v>
      </c>
      <c r="AW199" s="13" t="s">
        <v>41</v>
      </c>
      <c r="AX199" s="13" t="s">
        <v>80</v>
      </c>
      <c r="AY199" s="210" t="s">
        <v>155</v>
      </c>
    </row>
    <row r="200" spans="2:51" s="14" customFormat="1" ht="11.25">
      <c r="B200" s="211"/>
      <c r="C200" s="212"/>
      <c r="D200" s="194" t="s">
        <v>168</v>
      </c>
      <c r="E200" s="213" t="s">
        <v>35</v>
      </c>
      <c r="F200" s="214" t="s">
        <v>1006</v>
      </c>
      <c r="G200" s="212"/>
      <c r="H200" s="215">
        <v>106.25</v>
      </c>
      <c r="I200" s="216"/>
      <c r="J200" s="212"/>
      <c r="K200" s="212"/>
      <c r="L200" s="217"/>
      <c r="M200" s="218"/>
      <c r="N200" s="219"/>
      <c r="O200" s="219"/>
      <c r="P200" s="219"/>
      <c r="Q200" s="219"/>
      <c r="R200" s="219"/>
      <c r="S200" s="219"/>
      <c r="T200" s="220"/>
      <c r="AT200" s="221" t="s">
        <v>168</v>
      </c>
      <c r="AU200" s="221" t="s">
        <v>89</v>
      </c>
      <c r="AV200" s="14" t="s">
        <v>89</v>
      </c>
      <c r="AW200" s="14" t="s">
        <v>41</v>
      </c>
      <c r="AX200" s="14" t="s">
        <v>80</v>
      </c>
      <c r="AY200" s="221" t="s">
        <v>155</v>
      </c>
    </row>
    <row r="201" spans="2:51" s="14" customFormat="1" ht="11.25">
      <c r="B201" s="211"/>
      <c r="C201" s="212"/>
      <c r="D201" s="194" t="s">
        <v>168</v>
      </c>
      <c r="E201" s="213" t="s">
        <v>35</v>
      </c>
      <c r="F201" s="214" t="s">
        <v>1007</v>
      </c>
      <c r="G201" s="212"/>
      <c r="H201" s="215">
        <v>73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168</v>
      </c>
      <c r="AU201" s="221" t="s">
        <v>89</v>
      </c>
      <c r="AV201" s="14" t="s">
        <v>89</v>
      </c>
      <c r="AW201" s="14" t="s">
        <v>41</v>
      </c>
      <c r="AX201" s="14" t="s">
        <v>80</v>
      </c>
      <c r="AY201" s="221" t="s">
        <v>155</v>
      </c>
    </row>
    <row r="202" spans="2:51" s="14" customFormat="1" ht="11.25">
      <c r="B202" s="211"/>
      <c r="C202" s="212"/>
      <c r="D202" s="194" t="s">
        <v>168</v>
      </c>
      <c r="E202" s="213" t="s">
        <v>35</v>
      </c>
      <c r="F202" s="214" t="s">
        <v>1008</v>
      </c>
      <c r="G202" s="212"/>
      <c r="H202" s="215">
        <v>9.5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168</v>
      </c>
      <c r="AU202" s="221" t="s">
        <v>89</v>
      </c>
      <c r="AV202" s="14" t="s">
        <v>89</v>
      </c>
      <c r="AW202" s="14" t="s">
        <v>41</v>
      </c>
      <c r="AX202" s="14" t="s">
        <v>80</v>
      </c>
      <c r="AY202" s="221" t="s">
        <v>155</v>
      </c>
    </row>
    <row r="203" spans="2:51" s="16" customFormat="1" ht="11.25">
      <c r="B203" s="233"/>
      <c r="C203" s="234"/>
      <c r="D203" s="194" t="s">
        <v>168</v>
      </c>
      <c r="E203" s="235" t="s">
        <v>882</v>
      </c>
      <c r="F203" s="236" t="s">
        <v>246</v>
      </c>
      <c r="G203" s="234"/>
      <c r="H203" s="237">
        <v>188.75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AT203" s="243" t="s">
        <v>168</v>
      </c>
      <c r="AU203" s="243" t="s">
        <v>89</v>
      </c>
      <c r="AV203" s="16" t="s">
        <v>162</v>
      </c>
      <c r="AW203" s="16" t="s">
        <v>41</v>
      </c>
      <c r="AX203" s="16" t="s">
        <v>87</v>
      </c>
      <c r="AY203" s="243" t="s">
        <v>155</v>
      </c>
    </row>
    <row r="204" spans="1:65" s="2" customFormat="1" ht="33" customHeight="1">
      <c r="A204" s="36"/>
      <c r="B204" s="37"/>
      <c r="C204" s="181" t="s">
        <v>323</v>
      </c>
      <c r="D204" s="181" t="s">
        <v>157</v>
      </c>
      <c r="E204" s="182" t="s">
        <v>1009</v>
      </c>
      <c r="F204" s="183" t="s">
        <v>1010</v>
      </c>
      <c r="G204" s="184" t="s">
        <v>275</v>
      </c>
      <c r="H204" s="185">
        <v>628.5</v>
      </c>
      <c r="I204" s="186"/>
      <c r="J204" s="187">
        <f>ROUND(I204*H204,1)</f>
        <v>0</v>
      </c>
      <c r="K204" s="183" t="s">
        <v>161</v>
      </c>
      <c r="L204" s="41"/>
      <c r="M204" s="188" t="s">
        <v>35</v>
      </c>
      <c r="N204" s="189" t="s">
        <v>51</v>
      </c>
      <c r="O204" s="66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2" t="s">
        <v>162</v>
      </c>
      <c r="AT204" s="192" t="s">
        <v>157</v>
      </c>
      <c r="AU204" s="192" t="s">
        <v>89</v>
      </c>
      <c r="AY204" s="18" t="s">
        <v>155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87</v>
      </c>
      <c r="BK204" s="193">
        <f>ROUND(I204*H204,1)</f>
        <v>0</v>
      </c>
      <c r="BL204" s="18" t="s">
        <v>162</v>
      </c>
      <c r="BM204" s="192" t="s">
        <v>1011</v>
      </c>
    </row>
    <row r="205" spans="1:47" s="2" customFormat="1" ht="29.25">
      <c r="A205" s="36"/>
      <c r="B205" s="37"/>
      <c r="C205" s="38"/>
      <c r="D205" s="194" t="s">
        <v>164</v>
      </c>
      <c r="E205" s="38"/>
      <c r="F205" s="195" t="s">
        <v>1012</v>
      </c>
      <c r="G205" s="38"/>
      <c r="H205" s="38"/>
      <c r="I205" s="196"/>
      <c r="J205" s="38"/>
      <c r="K205" s="38"/>
      <c r="L205" s="41"/>
      <c r="M205" s="197"/>
      <c r="N205" s="198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8" t="s">
        <v>164</v>
      </c>
      <c r="AU205" s="18" t="s">
        <v>89</v>
      </c>
    </row>
    <row r="206" spans="1:47" s="2" customFormat="1" ht="11.25">
      <c r="A206" s="36"/>
      <c r="B206" s="37"/>
      <c r="C206" s="38"/>
      <c r="D206" s="199" t="s">
        <v>166</v>
      </c>
      <c r="E206" s="38"/>
      <c r="F206" s="200" t="s">
        <v>1013</v>
      </c>
      <c r="G206" s="38"/>
      <c r="H206" s="38"/>
      <c r="I206" s="196"/>
      <c r="J206" s="38"/>
      <c r="K206" s="38"/>
      <c r="L206" s="41"/>
      <c r="M206" s="197"/>
      <c r="N206" s="198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166</v>
      </c>
      <c r="AU206" s="18" t="s">
        <v>89</v>
      </c>
    </row>
    <row r="207" spans="2:51" s="13" customFormat="1" ht="33.75">
      <c r="B207" s="201"/>
      <c r="C207" s="202"/>
      <c r="D207" s="194" t="s">
        <v>168</v>
      </c>
      <c r="E207" s="203" t="s">
        <v>35</v>
      </c>
      <c r="F207" s="204" t="s">
        <v>893</v>
      </c>
      <c r="G207" s="202"/>
      <c r="H207" s="203" t="s">
        <v>35</v>
      </c>
      <c r="I207" s="205"/>
      <c r="J207" s="202"/>
      <c r="K207" s="202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168</v>
      </c>
      <c r="AU207" s="210" t="s">
        <v>89</v>
      </c>
      <c r="AV207" s="13" t="s">
        <v>87</v>
      </c>
      <c r="AW207" s="13" t="s">
        <v>41</v>
      </c>
      <c r="AX207" s="13" t="s">
        <v>80</v>
      </c>
      <c r="AY207" s="210" t="s">
        <v>155</v>
      </c>
    </row>
    <row r="208" spans="2:51" s="14" customFormat="1" ht="11.25">
      <c r="B208" s="211"/>
      <c r="C208" s="212"/>
      <c r="D208" s="194" t="s">
        <v>168</v>
      </c>
      <c r="E208" s="213" t="s">
        <v>35</v>
      </c>
      <c r="F208" s="214" t="s">
        <v>907</v>
      </c>
      <c r="G208" s="212"/>
      <c r="H208" s="215">
        <v>628.5</v>
      </c>
      <c r="I208" s="216"/>
      <c r="J208" s="212"/>
      <c r="K208" s="212"/>
      <c r="L208" s="217"/>
      <c r="M208" s="218"/>
      <c r="N208" s="219"/>
      <c r="O208" s="219"/>
      <c r="P208" s="219"/>
      <c r="Q208" s="219"/>
      <c r="R208" s="219"/>
      <c r="S208" s="219"/>
      <c r="T208" s="220"/>
      <c r="AT208" s="221" t="s">
        <v>168</v>
      </c>
      <c r="AU208" s="221" t="s">
        <v>89</v>
      </c>
      <c r="AV208" s="14" t="s">
        <v>89</v>
      </c>
      <c r="AW208" s="14" t="s">
        <v>41</v>
      </c>
      <c r="AX208" s="14" t="s">
        <v>87</v>
      </c>
      <c r="AY208" s="221" t="s">
        <v>155</v>
      </c>
    </row>
    <row r="209" spans="1:65" s="2" customFormat="1" ht="24.2" customHeight="1">
      <c r="A209" s="36"/>
      <c r="B209" s="37"/>
      <c r="C209" s="181" t="s">
        <v>330</v>
      </c>
      <c r="D209" s="181" t="s">
        <v>157</v>
      </c>
      <c r="E209" s="182" t="s">
        <v>1014</v>
      </c>
      <c r="F209" s="183" t="s">
        <v>1015</v>
      </c>
      <c r="G209" s="184" t="s">
        <v>275</v>
      </c>
      <c r="H209" s="185">
        <v>628.5</v>
      </c>
      <c r="I209" s="186"/>
      <c r="J209" s="187">
        <f>ROUND(I209*H209,1)</f>
        <v>0</v>
      </c>
      <c r="K209" s="183" t="s">
        <v>161</v>
      </c>
      <c r="L209" s="41"/>
      <c r="M209" s="188" t="s">
        <v>35</v>
      </c>
      <c r="N209" s="189" t="s">
        <v>51</v>
      </c>
      <c r="O209" s="66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92" t="s">
        <v>162</v>
      </c>
      <c r="AT209" s="192" t="s">
        <v>157</v>
      </c>
      <c r="AU209" s="192" t="s">
        <v>89</v>
      </c>
      <c r="AY209" s="18" t="s">
        <v>155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87</v>
      </c>
      <c r="BK209" s="193">
        <f>ROUND(I209*H209,1)</f>
        <v>0</v>
      </c>
      <c r="BL209" s="18" t="s">
        <v>162</v>
      </c>
      <c r="BM209" s="192" t="s">
        <v>1016</v>
      </c>
    </row>
    <row r="210" spans="1:47" s="2" customFormat="1" ht="19.5">
      <c r="A210" s="36"/>
      <c r="B210" s="37"/>
      <c r="C210" s="38"/>
      <c r="D210" s="194" t="s">
        <v>164</v>
      </c>
      <c r="E210" s="38"/>
      <c r="F210" s="195" t="s">
        <v>1017</v>
      </c>
      <c r="G210" s="38"/>
      <c r="H210" s="38"/>
      <c r="I210" s="196"/>
      <c r="J210" s="38"/>
      <c r="K210" s="38"/>
      <c r="L210" s="41"/>
      <c r="M210" s="197"/>
      <c r="N210" s="198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8" t="s">
        <v>164</v>
      </c>
      <c r="AU210" s="18" t="s">
        <v>89</v>
      </c>
    </row>
    <row r="211" spans="1:47" s="2" customFormat="1" ht="11.25">
      <c r="A211" s="36"/>
      <c r="B211" s="37"/>
      <c r="C211" s="38"/>
      <c r="D211" s="199" t="s">
        <v>166</v>
      </c>
      <c r="E211" s="38"/>
      <c r="F211" s="200" t="s">
        <v>1018</v>
      </c>
      <c r="G211" s="38"/>
      <c r="H211" s="38"/>
      <c r="I211" s="196"/>
      <c r="J211" s="38"/>
      <c r="K211" s="38"/>
      <c r="L211" s="41"/>
      <c r="M211" s="197"/>
      <c r="N211" s="198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8" t="s">
        <v>166</v>
      </c>
      <c r="AU211" s="18" t="s">
        <v>89</v>
      </c>
    </row>
    <row r="212" spans="2:51" s="13" customFormat="1" ht="33.75">
      <c r="B212" s="201"/>
      <c r="C212" s="202"/>
      <c r="D212" s="194" t="s">
        <v>168</v>
      </c>
      <c r="E212" s="203" t="s">
        <v>35</v>
      </c>
      <c r="F212" s="204" t="s">
        <v>893</v>
      </c>
      <c r="G212" s="202"/>
      <c r="H212" s="203" t="s">
        <v>35</v>
      </c>
      <c r="I212" s="205"/>
      <c r="J212" s="202"/>
      <c r="K212" s="202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168</v>
      </c>
      <c r="AU212" s="210" t="s">
        <v>89</v>
      </c>
      <c r="AV212" s="13" t="s">
        <v>87</v>
      </c>
      <c r="AW212" s="13" t="s">
        <v>41</v>
      </c>
      <c r="AX212" s="13" t="s">
        <v>80</v>
      </c>
      <c r="AY212" s="210" t="s">
        <v>155</v>
      </c>
    </row>
    <row r="213" spans="2:51" s="14" customFormat="1" ht="11.25">
      <c r="B213" s="211"/>
      <c r="C213" s="212"/>
      <c r="D213" s="194" t="s">
        <v>168</v>
      </c>
      <c r="E213" s="213" t="s">
        <v>35</v>
      </c>
      <c r="F213" s="214" t="s">
        <v>907</v>
      </c>
      <c r="G213" s="212"/>
      <c r="H213" s="215">
        <v>628.5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168</v>
      </c>
      <c r="AU213" s="221" t="s">
        <v>89</v>
      </c>
      <c r="AV213" s="14" t="s">
        <v>89</v>
      </c>
      <c r="AW213" s="14" t="s">
        <v>41</v>
      </c>
      <c r="AX213" s="14" t="s">
        <v>87</v>
      </c>
      <c r="AY213" s="221" t="s">
        <v>155</v>
      </c>
    </row>
    <row r="214" spans="1:65" s="2" customFormat="1" ht="33" customHeight="1">
      <c r="A214" s="36"/>
      <c r="B214" s="37"/>
      <c r="C214" s="181" t="s">
        <v>337</v>
      </c>
      <c r="D214" s="181" t="s">
        <v>157</v>
      </c>
      <c r="E214" s="182" t="s">
        <v>1019</v>
      </c>
      <c r="F214" s="183" t="s">
        <v>1020</v>
      </c>
      <c r="G214" s="184" t="s">
        <v>275</v>
      </c>
      <c r="H214" s="185">
        <v>628.5</v>
      </c>
      <c r="I214" s="186"/>
      <c r="J214" s="187">
        <f>ROUND(I214*H214,1)</f>
        <v>0</v>
      </c>
      <c r="K214" s="183" t="s">
        <v>161</v>
      </c>
      <c r="L214" s="41"/>
      <c r="M214" s="188" t="s">
        <v>35</v>
      </c>
      <c r="N214" s="189" t="s">
        <v>51</v>
      </c>
      <c r="O214" s="66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162</v>
      </c>
      <c r="AT214" s="192" t="s">
        <v>157</v>
      </c>
      <c r="AU214" s="192" t="s">
        <v>89</v>
      </c>
      <c r="AY214" s="18" t="s">
        <v>155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87</v>
      </c>
      <c r="BK214" s="193">
        <f>ROUND(I214*H214,1)</f>
        <v>0</v>
      </c>
      <c r="BL214" s="18" t="s">
        <v>162</v>
      </c>
      <c r="BM214" s="192" t="s">
        <v>1021</v>
      </c>
    </row>
    <row r="215" spans="1:47" s="2" customFormat="1" ht="29.25">
      <c r="A215" s="36"/>
      <c r="B215" s="37"/>
      <c r="C215" s="38"/>
      <c r="D215" s="194" t="s">
        <v>164</v>
      </c>
      <c r="E215" s="38"/>
      <c r="F215" s="195" t="s">
        <v>1022</v>
      </c>
      <c r="G215" s="38"/>
      <c r="H215" s="38"/>
      <c r="I215" s="196"/>
      <c r="J215" s="38"/>
      <c r="K215" s="38"/>
      <c r="L215" s="41"/>
      <c r="M215" s="197"/>
      <c r="N215" s="198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8" t="s">
        <v>164</v>
      </c>
      <c r="AU215" s="18" t="s">
        <v>89</v>
      </c>
    </row>
    <row r="216" spans="1:47" s="2" customFormat="1" ht="11.25">
      <c r="A216" s="36"/>
      <c r="B216" s="37"/>
      <c r="C216" s="38"/>
      <c r="D216" s="199" t="s">
        <v>166</v>
      </c>
      <c r="E216" s="38"/>
      <c r="F216" s="200" t="s">
        <v>1023</v>
      </c>
      <c r="G216" s="38"/>
      <c r="H216" s="38"/>
      <c r="I216" s="196"/>
      <c r="J216" s="38"/>
      <c r="K216" s="38"/>
      <c r="L216" s="41"/>
      <c r="M216" s="197"/>
      <c r="N216" s="198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8" t="s">
        <v>166</v>
      </c>
      <c r="AU216" s="18" t="s">
        <v>89</v>
      </c>
    </row>
    <row r="217" spans="2:51" s="13" customFormat="1" ht="33.75">
      <c r="B217" s="201"/>
      <c r="C217" s="202"/>
      <c r="D217" s="194" t="s">
        <v>168</v>
      </c>
      <c r="E217" s="203" t="s">
        <v>35</v>
      </c>
      <c r="F217" s="204" t="s">
        <v>893</v>
      </c>
      <c r="G217" s="202"/>
      <c r="H217" s="203" t="s">
        <v>35</v>
      </c>
      <c r="I217" s="205"/>
      <c r="J217" s="202"/>
      <c r="K217" s="202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168</v>
      </c>
      <c r="AU217" s="210" t="s">
        <v>89</v>
      </c>
      <c r="AV217" s="13" t="s">
        <v>87</v>
      </c>
      <c r="AW217" s="13" t="s">
        <v>41</v>
      </c>
      <c r="AX217" s="13" t="s">
        <v>80</v>
      </c>
      <c r="AY217" s="210" t="s">
        <v>155</v>
      </c>
    </row>
    <row r="218" spans="2:51" s="14" customFormat="1" ht="11.25">
      <c r="B218" s="211"/>
      <c r="C218" s="212"/>
      <c r="D218" s="194" t="s">
        <v>168</v>
      </c>
      <c r="E218" s="213" t="s">
        <v>35</v>
      </c>
      <c r="F218" s="214" t="s">
        <v>907</v>
      </c>
      <c r="G218" s="212"/>
      <c r="H218" s="215">
        <v>628.5</v>
      </c>
      <c r="I218" s="216"/>
      <c r="J218" s="212"/>
      <c r="K218" s="212"/>
      <c r="L218" s="217"/>
      <c r="M218" s="218"/>
      <c r="N218" s="219"/>
      <c r="O218" s="219"/>
      <c r="P218" s="219"/>
      <c r="Q218" s="219"/>
      <c r="R218" s="219"/>
      <c r="S218" s="219"/>
      <c r="T218" s="220"/>
      <c r="AT218" s="221" t="s">
        <v>168</v>
      </c>
      <c r="AU218" s="221" t="s">
        <v>89</v>
      </c>
      <c r="AV218" s="14" t="s">
        <v>89</v>
      </c>
      <c r="AW218" s="14" t="s">
        <v>41</v>
      </c>
      <c r="AX218" s="14" t="s">
        <v>87</v>
      </c>
      <c r="AY218" s="221" t="s">
        <v>155</v>
      </c>
    </row>
    <row r="219" spans="1:65" s="2" customFormat="1" ht="24.2" customHeight="1">
      <c r="A219" s="36"/>
      <c r="B219" s="37"/>
      <c r="C219" s="181" t="s">
        <v>344</v>
      </c>
      <c r="D219" s="181" t="s">
        <v>157</v>
      </c>
      <c r="E219" s="182" t="s">
        <v>1024</v>
      </c>
      <c r="F219" s="183" t="s">
        <v>1025</v>
      </c>
      <c r="G219" s="184" t="s">
        <v>275</v>
      </c>
      <c r="H219" s="185">
        <v>261.2</v>
      </c>
      <c r="I219" s="186"/>
      <c r="J219" s="187">
        <f>ROUND(I219*H219,1)</f>
        <v>0</v>
      </c>
      <c r="K219" s="183" t="s">
        <v>161</v>
      </c>
      <c r="L219" s="41"/>
      <c r="M219" s="188" t="s">
        <v>35</v>
      </c>
      <c r="N219" s="189" t="s">
        <v>51</v>
      </c>
      <c r="O219" s="66"/>
      <c r="P219" s="190">
        <f>O219*H219</f>
        <v>0</v>
      </c>
      <c r="Q219" s="190">
        <v>0.08425</v>
      </c>
      <c r="R219" s="190">
        <f>Q219*H219</f>
        <v>22.0061</v>
      </c>
      <c r="S219" s="190">
        <v>0</v>
      </c>
      <c r="T219" s="191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92" t="s">
        <v>162</v>
      </c>
      <c r="AT219" s="192" t="s">
        <v>157</v>
      </c>
      <c r="AU219" s="192" t="s">
        <v>89</v>
      </c>
      <c r="AY219" s="18" t="s">
        <v>155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87</v>
      </c>
      <c r="BK219" s="193">
        <f>ROUND(I219*H219,1)</f>
        <v>0</v>
      </c>
      <c r="BL219" s="18" t="s">
        <v>162</v>
      </c>
      <c r="BM219" s="192" t="s">
        <v>1026</v>
      </c>
    </row>
    <row r="220" spans="1:47" s="2" customFormat="1" ht="48.75">
      <c r="A220" s="36"/>
      <c r="B220" s="37"/>
      <c r="C220" s="38"/>
      <c r="D220" s="194" t="s">
        <v>164</v>
      </c>
      <c r="E220" s="38"/>
      <c r="F220" s="195" t="s">
        <v>1027</v>
      </c>
      <c r="G220" s="38"/>
      <c r="H220" s="38"/>
      <c r="I220" s="196"/>
      <c r="J220" s="38"/>
      <c r="K220" s="38"/>
      <c r="L220" s="41"/>
      <c r="M220" s="197"/>
      <c r="N220" s="198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8" t="s">
        <v>164</v>
      </c>
      <c r="AU220" s="18" t="s">
        <v>89</v>
      </c>
    </row>
    <row r="221" spans="1:47" s="2" customFormat="1" ht="11.25">
      <c r="A221" s="36"/>
      <c r="B221" s="37"/>
      <c r="C221" s="38"/>
      <c r="D221" s="199" t="s">
        <v>166</v>
      </c>
      <c r="E221" s="38"/>
      <c r="F221" s="200" t="s">
        <v>1028</v>
      </c>
      <c r="G221" s="38"/>
      <c r="H221" s="38"/>
      <c r="I221" s="196"/>
      <c r="J221" s="38"/>
      <c r="K221" s="38"/>
      <c r="L221" s="41"/>
      <c r="M221" s="197"/>
      <c r="N221" s="198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8" t="s">
        <v>166</v>
      </c>
      <c r="AU221" s="18" t="s">
        <v>89</v>
      </c>
    </row>
    <row r="222" spans="2:51" s="13" customFormat="1" ht="33.75">
      <c r="B222" s="201"/>
      <c r="C222" s="202"/>
      <c r="D222" s="194" t="s">
        <v>168</v>
      </c>
      <c r="E222" s="203" t="s">
        <v>35</v>
      </c>
      <c r="F222" s="204" t="s">
        <v>893</v>
      </c>
      <c r="G222" s="202"/>
      <c r="H222" s="203" t="s">
        <v>35</v>
      </c>
      <c r="I222" s="205"/>
      <c r="J222" s="202"/>
      <c r="K222" s="202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168</v>
      </c>
      <c r="AU222" s="210" t="s">
        <v>89</v>
      </c>
      <c r="AV222" s="13" t="s">
        <v>87</v>
      </c>
      <c r="AW222" s="13" t="s">
        <v>41</v>
      </c>
      <c r="AX222" s="13" t="s">
        <v>80</v>
      </c>
      <c r="AY222" s="210" t="s">
        <v>155</v>
      </c>
    </row>
    <row r="223" spans="2:51" s="14" customFormat="1" ht="11.25">
      <c r="B223" s="211"/>
      <c r="C223" s="212"/>
      <c r="D223" s="194" t="s">
        <v>168</v>
      </c>
      <c r="E223" s="213" t="s">
        <v>35</v>
      </c>
      <c r="F223" s="214" t="s">
        <v>900</v>
      </c>
      <c r="G223" s="212"/>
      <c r="H223" s="215">
        <v>261.2</v>
      </c>
      <c r="I223" s="216"/>
      <c r="J223" s="212"/>
      <c r="K223" s="212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168</v>
      </c>
      <c r="AU223" s="221" t="s">
        <v>89</v>
      </c>
      <c r="AV223" s="14" t="s">
        <v>89</v>
      </c>
      <c r="AW223" s="14" t="s">
        <v>41</v>
      </c>
      <c r="AX223" s="14" t="s">
        <v>87</v>
      </c>
      <c r="AY223" s="221" t="s">
        <v>155</v>
      </c>
    </row>
    <row r="224" spans="1:65" s="2" customFormat="1" ht="16.5" customHeight="1">
      <c r="A224" s="36"/>
      <c r="B224" s="37"/>
      <c r="C224" s="244" t="s">
        <v>350</v>
      </c>
      <c r="D224" s="244" t="s">
        <v>331</v>
      </c>
      <c r="E224" s="245" t="s">
        <v>1029</v>
      </c>
      <c r="F224" s="246" t="s">
        <v>1030</v>
      </c>
      <c r="G224" s="247" t="s">
        <v>275</v>
      </c>
      <c r="H224" s="248">
        <v>266.424</v>
      </c>
      <c r="I224" s="249"/>
      <c r="J224" s="250">
        <f>ROUND(I224*H224,1)</f>
        <v>0</v>
      </c>
      <c r="K224" s="246" t="s">
        <v>161</v>
      </c>
      <c r="L224" s="251"/>
      <c r="M224" s="252" t="s">
        <v>35</v>
      </c>
      <c r="N224" s="253" t="s">
        <v>51</v>
      </c>
      <c r="O224" s="66"/>
      <c r="P224" s="190">
        <f>O224*H224</f>
        <v>0</v>
      </c>
      <c r="Q224" s="190">
        <v>0.113</v>
      </c>
      <c r="R224" s="190">
        <f>Q224*H224</f>
        <v>30.105912</v>
      </c>
      <c r="S224" s="190">
        <v>0</v>
      </c>
      <c r="T224" s="19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2" t="s">
        <v>213</v>
      </c>
      <c r="AT224" s="192" t="s">
        <v>331</v>
      </c>
      <c r="AU224" s="192" t="s">
        <v>89</v>
      </c>
      <c r="AY224" s="18" t="s">
        <v>155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87</v>
      </c>
      <c r="BK224" s="193">
        <f>ROUND(I224*H224,1)</f>
        <v>0</v>
      </c>
      <c r="BL224" s="18" t="s">
        <v>162</v>
      </c>
      <c r="BM224" s="192" t="s">
        <v>1031</v>
      </c>
    </row>
    <row r="225" spans="1:47" s="2" customFormat="1" ht="11.25">
      <c r="A225" s="36"/>
      <c r="B225" s="37"/>
      <c r="C225" s="38"/>
      <c r="D225" s="194" t="s">
        <v>164</v>
      </c>
      <c r="E225" s="38"/>
      <c r="F225" s="195" t="s">
        <v>1030</v>
      </c>
      <c r="G225" s="38"/>
      <c r="H225" s="38"/>
      <c r="I225" s="196"/>
      <c r="J225" s="38"/>
      <c r="K225" s="38"/>
      <c r="L225" s="41"/>
      <c r="M225" s="197"/>
      <c r="N225" s="198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8" t="s">
        <v>164</v>
      </c>
      <c r="AU225" s="18" t="s">
        <v>89</v>
      </c>
    </row>
    <row r="226" spans="1:47" s="2" customFormat="1" ht="11.25">
      <c r="A226" s="36"/>
      <c r="B226" s="37"/>
      <c r="C226" s="38"/>
      <c r="D226" s="199" t="s">
        <v>166</v>
      </c>
      <c r="E226" s="38"/>
      <c r="F226" s="200" t="s">
        <v>1032</v>
      </c>
      <c r="G226" s="38"/>
      <c r="H226" s="38"/>
      <c r="I226" s="196"/>
      <c r="J226" s="38"/>
      <c r="K226" s="38"/>
      <c r="L226" s="41"/>
      <c r="M226" s="197"/>
      <c r="N226" s="198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8" t="s">
        <v>166</v>
      </c>
      <c r="AU226" s="18" t="s">
        <v>89</v>
      </c>
    </row>
    <row r="227" spans="2:51" s="14" customFormat="1" ht="11.25">
      <c r="B227" s="211"/>
      <c r="C227" s="212"/>
      <c r="D227" s="194" t="s">
        <v>168</v>
      </c>
      <c r="E227" s="212"/>
      <c r="F227" s="214" t="s">
        <v>1033</v>
      </c>
      <c r="G227" s="212"/>
      <c r="H227" s="215">
        <v>266.424</v>
      </c>
      <c r="I227" s="216"/>
      <c r="J227" s="212"/>
      <c r="K227" s="212"/>
      <c r="L227" s="217"/>
      <c r="M227" s="218"/>
      <c r="N227" s="219"/>
      <c r="O227" s="219"/>
      <c r="P227" s="219"/>
      <c r="Q227" s="219"/>
      <c r="R227" s="219"/>
      <c r="S227" s="219"/>
      <c r="T227" s="220"/>
      <c r="AT227" s="221" t="s">
        <v>168</v>
      </c>
      <c r="AU227" s="221" t="s">
        <v>89</v>
      </c>
      <c r="AV227" s="14" t="s">
        <v>89</v>
      </c>
      <c r="AW227" s="14" t="s">
        <v>4</v>
      </c>
      <c r="AX227" s="14" t="s">
        <v>87</v>
      </c>
      <c r="AY227" s="221" t="s">
        <v>155</v>
      </c>
    </row>
    <row r="228" spans="1:65" s="2" customFormat="1" ht="24.2" customHeight="1">
      <c r="A228" s="36"/>
      <c r="B228" s="37"/>
      <c r="C228" s="181" t="s">
        <v>358</v>
      </c>
      <c r="D228" s="181" t="s">
        <v>157</v>
      </c>
      <c r="E228" s="182" t="s">
        <v>1034</v>
      </c>
      <c r="F228" s="183" t="s">
        <v>1035</v>
      </c>
      <c r="G228" s="184" t="s">
        <v>275</v>
      </c>
      <c r="H228" s="185">
        <v>115.3</v>
      </c>
      <c r="I228" s="186"/>
      <c r="J228" s="187">
        <f>ROUND(I228*H228,1)</f>
        <v>0</v>
      </c>
      <c r="K228" s="183" t="s">
        <v>161</v>
      </c>
      <c r="L228" s="41"/>
      <c r="M228" s="188" t="s">
        <v>35</v>
      </c>
      <c r="N228" s="189" t="s">
        <v>51</v>
      </c>
      <c r="O228" s="66"/>
      <c r="P228" s="190">
        <f>O228*H228</f>
        <v>0</v>
      </c>
      <c r="Q228" s="190">
        <v>0.10362</v>
      </c>
      <c r="R228" s="190">
        <f>Q228*H228</f>
        <v>11.947386</v>
      </c>
      <c r="S228" s="190">
        <v>0</v>
      </c>
      <c r="T228" s="191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2" t="s">
        <v>162</v>
      </c>
      <c r="AT228" s="192" t="s">
        <v>157</v>
      </c>
      <c r="AU228" s="192" t="s">
        <v>89</v>
      </c>
      <c r="AY228" s="18" t="s">
        <v>155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87</v>
      </c>
      <c r="BK228" s="193">
        <f>ROUND(I228*H228,1)</f>
        <v>0</v>
      </c>
      <c r="BL228" s="18" t="s">
        <v>162</v>
      </c>
      <c r="BM228" s="192" t="s">
        <v>1036</v>
      </c>
    </row>
    <row r="229" spans="1:47" s="2" customFormat="1" ht="48.75">
      <c r="A229" s="36"/>
      <c r="B229" s="37"/>
      <c r="C229" s="38"/>
      <c r="D229" s="194" t="s">
        <v>164</v>
      </c>
      <c r="E229" s="38"/>
      <c r="F229" s="195" t="s">
        <v>1037</v>
      </c>
      <c r="G229" s="38"/>
      <c r="H229" s="38"/>
      <c r="I229" s="196"/>
      <c r="J229" s="38"/>
      <c r="K229" s="38"/>
      <c r="L229" s="41"/>
      <c r="M229" s="197"/>
      <c r="N229" s="198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8" t="s">
        <v>164</v>
      </c>
      <c r="AU229" s="18" t="s">
        <v>89</v>
      </c>
    </row>
    <row r="230" spans="1:47" s="2" customFormat="1" ht="11.25">
      <c r="A230" s="36"/>
      <c r="B230" s="37"/>
      <c r="C230" s="38"/>
      <c r="D230" s="199" t="s">
        <v>166</v>
      </c>
      <c r="E230" s="38"/>
      <c r="F230" s="200" t="s">
        <v>1038</v>
      </c>
      <c r="G230" s="38"/>
      <c r="H230" s="38"/>
      <c r="I230" s="196"/>
      <c r="J230" s="38"/>
      <c r="K230" s="38"/>
      <c r="L230" s="41"/>
      <c r="M230" s="197"/>
      <c r="N230" s="198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8" t="s">
        <v>166</v>
      </c>
      <c r="AU230" s="18" t="s">
        <v>89</v>
      </c>
    </row>
    <row r="231" spans="2:51" s="13" customFormat="1" ht="33.75">
      <c r="B231" s="201"/>
      <c r="C231" s="202"/>
      <c r="D231" s="194" t="s">
        <v>168</v>
      </c>
      <c r="E231" s="203" t="s">
        <v>35</v>
      </c>
      <c r="F231" s="204" t="s">
        <v>893</v>
      </c>
      <c r="G231" s="202"/>
      <c r="H231" s="203" t="s">
        <v>35</v>
      </c>
      <c r="I231" s="205"/>
      <c r="J231" s="202"/>
      <c r="K231" s="202"/>
      <c r="L231" s="206"/>
      <c r="M231" s="207"/>
      <c r="N231" s="208"/>
      <c r="O231" s="208"/>
      <c r="P231" s="208"/>
      <c r="Q231" s="208"/>
      <c r="R231" s="208"/>
      <c r="S231" s="208"/>
      <c r="T231" s="209"/>
      <c r="AT231" s="210" t="s">
        <v>168</v>
      </c>
      <c r="AU231" s="210" t="s">
        <v>89</v>
      </c>
      <c r="AV231" s="13" t="s">
        <v>87</v>
      </c>
      <c r="AW231" s="13" t="s">
        <v>41</v>
      </c>
      <c r="AX231" s="13" t="s">
        <v>80</v>
      </c>
      <c r="AY231" s="210" t="s">
        <v>155</v>
      </c>
    </row>
    <row r="232" spans="2:51" s="14" customFormat="1" ht="11.25">
      <c r="B232" s="211"/>
      <c r="C232" s="212"/>
      <c r="D232" s="194" t="s">
        <v>168</v>
      </c>
      <c r="E232" s="213" t="s">
        <v>35</v>
      </c>
      <c r="F232" s="214" t="s">
        <v>901</v>
      </c>
      <c r="G232" s="212"/>
      <c r="H232" s="215">
        <v>115.3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168</v>
      </c>
      <c r="AU232" s="221" t="s">
        <v>89</v>
      </c>
      <c r="AV232" s="14" t="s">
        <v>89</v>
      </c>
      <c r="AW232" s="14" t="s">
        <v>41</v>
      </c>
      <c r="AX232" s="14" t="s">
        <v>87</v>
      </c>
      <c r="AY232" s="221" t="s">
        <v>155</v>
      </c>
    </row>
    <row r="233" spans="1:65" s="2" customFormat="1" ht="16.5" customHeight="1">
      <c r="A233" s="36"/>
      <c r="B233" s="37"/>
      <c r="C233" s="244" t="s">
        <v>364</v>
      </c>
      <c r="D233" s="244" t="s">
        <v>331</v>
      </c>
      <c r="E233" s="245" t="s">
        <v>1039</v>
      </c>
      <c r="F233" s="246" t="s">
        <v>1040</v>
      </c>
      <c r="G233" s="247" t="s">
        <v>275</v>
      </c>
      <c r="H233" s="248">
        <v>117.606</v>
      </c>
      <c r="I233" s="249"/>
      <c r="J233" s="250">
        <f>ROUND(I233*H233,1)</f>
        <v>0</v>
      </c>
      <c r="K233" s="246" t="s">
        <v>161</v>
      </c>
      <c r="L233" s="251"/>
      <c r="M233" s="252" t="s">
        <v>35</v>
      </c>
      <c r="N233" s="253" t="s">
        <v>51</v>
      </c>
      <c r="O233" s="66"/>
      <c r="P233" s="190">
        <f>O233*H233</f>
        <v>0</v>
      </c>
      <c r="Q233" s="190">
        <v>0.176</v>
      </c>
      <c r="R233" s="190">
        <f>Q233*H233</f>
        <v>20.698655999999996</v>
      </c>
      <c r="S233" s="190">
        <v>0</v>
      </c>
      <c r="T233" s="191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92" t="s">
        <v>213</v>
      </c>
      <c r="AT233" s="192" t="s">
        <v>331</v>
      </c>
      <c r="AU233" s="192" t="s">
        <v>89</v>
      </c>
      <c r="AY233" s="18" t="s">
        <v>155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87</v>
      </c>
      <c r="BK233" s="193">
        <f>ROUND(I233*H233,1)</f>
        <v>0</v>
      </c>
      <c r="BL233" s="18" t="s">
        <v>162</v>
      </c>
      <c r="BM233" s="192" t="s">
        <v>1041</v>
      </c>
    </row>
    <row r="234" spans="1:47" s="2" customFormat="1" ht="11.25">
      <c r="A234" s="36"/>
      <c r="B234" s="37"/>
      <c r="C234" s="38"/>
      <c r="D234" s="194" t="s">
        <v>164</v>
      </c>
      <c r="E234" s="38"/>
      <c r="F234" s="195" t="s">
        <v>1040</v>
      </c>
      <c r="G234" s="38"/>
      <c r="H234" s="38"/>
      <c r="I234" s="196"/>
      <c r="J234" s="38"/>
      <c r="K234" s="38"/>
      <c r="L234" s="41"/>
      <c r="M234" s="197"/>
      <c r="N234" s="198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8" t="s">
        <v>164</v>
      </c>
      <c r="AU234" s="18" t="s">
        <v>89</v>
      </c>
    </row>
    <row r="235" spans="1:47" s="2" customFormat="1" ht="11.25">
      <c r="A235" s="36"/>
      <c r="B235" s="37"/>
      <c r="C235" s="38"/>
      <c r="D235" s="199" t="s">
        <v>166</v>
      </c>
      <c r="E235" s="38"/>
      <c r="F235" s="200" t="s">
        <v>1042</v>
      </c>
      <c r="G235" s="38"/>
      <c r="H235" s="38"/>
      <c r="I235" s="196"/>
      <c r="J235" s="38"/>
      <c r="K235" s="38"/>
      <c r="L235" s="41"/>
      <c r="M235" s="197"/>
      <c r="N235" s="198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8" t="s">
        <v>166</v>
      </c>
      <c r="AU235" s="18" t="s">
        <v>89</v>
      </c>
    </row>
    <row r="236" spans="2:51" s="14" customFormat="1" ht="11.25">
      <c r="B236" s="211"/>
      <c r="C236" s="212"/>
      <c r="D236" s="194" t="s">
        <v>168</v>
      </c>
      <c r="E236" s="212"/>
      <c r="F236" s="214" t="s">
        <v>1043</v>
      </c>
      <c r="G236" s="212"/>
      <c r="H236" s="215">
        <v>117.606</v>
      </c>
      <c r="I236" s="216"/>
      <c r="J236" s="212"/>
      <c r="K236" s="212"/>
      <c r="L236" s="217"/>
      <c r="M236" s="218"/>
      <c r="N236" s="219"/>
      <c r="O236" s="219"/>
      <c r="P236" s="219"/>
      <c r="Q236" s="219"/>
      <c r="R236" s="219"/>
      <c r="S236" s="219"/>
      <c r="T236" s="220"/>
      <c r="AT236" s="221" t="s">
        <v>168</v>
      </c>
      <c r="AU236" s="221" t="s">
        <v>89</v>
      </c>
      <c r="AV236" s="14" t="s">
        <v>89</v>
      </c>
      <c r="AW236" s="14" t="s">
        <v>4</v>
      </c>
      <c r="AX236" s="14" t="s">
        <v>87</v>
      </c>
      <c r="AY236" s="221" t="s">
        <v>155</v>
      </c>
    </row>
    <row r="237" spans="2:63" s="12" customFormat="1" ht="22.9" customHeight="1">
      <c r="B237" s="165"/>
      <c r="C237" s="166"/>
      <c r="D237" s="167" t="s">
        <v>79</v>
      </c>
      <c r="E237" s="179" t="s">
        <v>220</v>
      </c>
      <c r="F237" s="179" t="s">
        <v>1044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SUM(P238:P280)</f>
        <v>0</v>
      </c>
      <c r="Q237" s="173"/>
      <c r="R237" s="174">
        <f>SUM(R238:R280)</f>
        <v>83.3381904</v>
      </c>
      <c r="S237" s="173"/>
      <c r="T237" s="175">
        <f>SUM(T238:T280)</f>
        <v>0</v>
      </c>
      <c r="AR237" s="176" t="s">
        <v>87</v>
      </c>
      <c r="AT237" s="177" t="s">
        <v>79</v>
      </c>
      <c r="AU237" s="177" t="s">
        <v>87</v>
      </c>
      <c r="AY237" s="176" t="s">
        <v>155</v>
      </c>
      <c r="BK237" s="178">
        <f>SUM(BK238:BK280)</f>
        <v>0</v>
      </c>
    </row>
    <row r="238" spans="1:65" s="2" customFormat="1" ht="24.2" customHeight="1">
      <c r="A238" s="36"/>
      <c r="B238" s="37"/>
      <c r="C238" s="181" t="s">
        <v>371</v>
      </c>
      <c r="D238" s="181" t="s">
        <v>157</v>
      </c>
      <c r="E238" s="182" t="s">
        <v>1045</v>
      </c>
      <c r="F238" s="183" t="s">
        <v>1046</v>
      </c>
      <c r="G238" s="184" t="s">
        <v>182</v>
      </c>
      <c r="H238" s="185">
        <v>223.66</v>
      </c>
      <c r="I238" s="186"/>
      <c r="J238" s="187">
        <f>ROUND(I238*H238,1)</f>
        <v>0</v>
      </c>
      <c r="K238" s="183" t="s">
        <v>161</v>
      </c>
      <c r="L238" s="41"/>
      <c r="M238" s="188" t="s">
        <v>35</v>
      </c>
      <c r="N238" s="189" t="s">
        <v>51</v>
      </c>
      <c r="O238" s="66"/>
      <c r="P238" s="190">
        <f>O238*H238</f>
        <v>0</v>
      </c>
      <c r="Q238" s="190">
        <v>0.14321</v>
      </c>
      <c r="R238" s="190">
        <f>Q238*H238</f>
        <v>32.0303486</v>
      </c>
      <c r="S238" s="190">
        <v>0</v>
      </c>
      <c r="T238" s="191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2" t="s">
        <v>162</v>
      </c>
      <c r="AT238" s="192" t="s">
        <v>157</v>
      </c>
      <c r="AU238" s="192" t="s">
        <v>89</v>
      </c>
      <c r="AY238" s="18" t="s">
        <v>155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87</v>
      </c>
      <c r="BK238" s="193">
        <f>ROUND(I238*H238,1)</f>
        <v>0</v>
      </c>
      <c r="BL238" s="18" t="s">
        <v>162</v>
      </c>
      <c r="BM238" s="192" t="s">
        <v>1047</v>
      </c>
    </row>
    <row r="239" spans="1:47" s="2" customFormat="1" ht="29.25">
      <c r="A239" s="36"/>
      <c r="B239" s="37"/>
      <c r="C239" s="38"/>
      <c r="D239" s="194" t="s">
        <v>164</v>
      </c>
      <c r="E239" s="38"/>
      <c r="F239" s="195" t="s">
        <v>1048</v>
      </c>
      <c r="G239" s="38"/>
      <c r="H239" s="38"/>
      <c r="I239" s="196"/>
      <c r="J239" s="38"/>
      <c r="K239" s="38"/>
      <c r="L239" s="41"/>
      <c r="M239" s="197"/>
      <c r="N239" s="198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8" t="s">
        <v>164</v>
      </c>
      <c r="AU239" s="18" t="s">
        <v>89</v>
      </c>
    </row>
    <row r="240" spans="1:47" s="2" customFormat="1" ht="11.25">
      <c r="A240" s="36"/>
      <c r="B240" s="37"/>
      <c r="C240" s="38"/>
      <c r="D240" s="199" t="s">
        <v>166</v>
      </c>
      <c r="E240" s="38"/>
      <c r="F240" s="200" t="s">
        <v>1049</v>
      </c>
      <c r="G240" s="38"/>
      <c r="H240" s="38"/>
      <c r="I240" s="196"/>
      <c r="J240" s="38"/>
      <c r="K240" s="38"/>
      <c r="L240" s="41"/>
      <c r="M240" s="197"/>
      <c r="N240" s="198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166</v>
      </c>
      <c r="AU240" s="18" t="s">
        <v>89</v>
      </c>
    </row>
    <row r="241" spans="1:65" s="2" customFormat="1" ht="16.5" customHeight="1">
      <c r="A241" s="36"/>
      <c r="B241" s="37"/>
      <c r="C241" s="244" t="s">
        <v>378</v>
      </c>
      <c r="D241" s="244" t="s">
        <v>331</v>
      </c>
      <c r="E241" s="245" t="s">
        <v>1050</v>
      </c>
      <c r="F241" s="246" t="s">
        <v>1051</v>
      </c>
      <c r="G241" s="247" t="s">
        <v>182</v>
      </c>
      <c r="H241" s="248">
        <v>189.781</v>
      </c>
      <c r="I241" s="249"/>
      <c r="J241" s="250">
        <f>ROUND(I241*H241,1)</f>
        <v>0</v>
      </c>
      <c r="K241" s="246" t="s">
        <v>161</v>
      </c>
      <c r="L241" s="251"/>
      <c r="M241" s="252" t="s">
        <v>35</v>
      </c>
      <c r="N241" s="253" t="s">
        <v>51</v>
      </c>
      <c r="O241" s="66"/>
      <c r="P241" s="190">
        <f>O241*H241</f>
        <v>0</v>
      </c>
      <c r="Q241" s="190">
        <v>0.08</v>
      </c>
      <c r="R241" s="190">
        <f>Q241*H241</f>
        <v>15.18248</v>
      </c>
      <c r="S241" s="190">
        <v>0</v>
      </c>
      <c r="T241" s="191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92" t="s">
        <v>213</v>
      </c>
      <c r="AT241" s="192" t="s">
        <v>331</v>
      </c>
      <c r="AU241" s="192" t="s">
        <v>89</v>
      </c>
      <c r="AY241" s="18" t="s">
        <v>155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87</v>
      </c>
      <c r="BK241" s="193">
        <f>ROUND(I241*H241,1)</f>
        <v>0</v>
      </c>
      <c r="BL241" s="18" t="s">
        <v>162</v>
      </c>
      <c r="BM241" s="192" t="s">
        <v>1052</v>
      </c>
    </row>
    <row r="242" spans="1:47" s="2" customFormat="1" ht="11.25">
      <c r="A242" s="36"/>
      <c r="B242" s="37"/>
      <c r="C242" s="38"/>
      <c r="D242" s="194" t="s">
        <v>164</v>
      </c>
      <c r="E242" s="38"/>
      <c r="F242" s="195" t="s">
        <v>1051</v>
      </c>
      <c r="G242" s="38"/>
      <c r="H242" s="38"/>
      <c r="I242" s="196"/>
      <c r="J242" s="38"/>
      <c r="K242" s="38"/>
      <c r="L242" s="41"/>
      <c r="M242" s="197"/>
      <c r="N242" s="198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164</v>
      </c>
      <c r="AU242" s="18" t="s">
        <v>89</v>
      </c>
    </row>
    <row r="243" spans="1:47" s="2" customFormat="1" ht="11.25">
      <c r="A243" s="36"/>
      <c r="B243" s="37"/>
      <c r="C243" s="38"/>
      <c r="D243" s="199" t="s">
        <v>166</v>
      </c>
      <c r="E243" s="38"/>
      <c r="F243" s="200" t="s">
        <v>1053</v>
      </c>
      <c r="G243" s="38"/>
      <c r="H243" s="38"/>
      <c r="I243" s="196"/>
      <c r="J243" s="38"/>
      <c r="K243" s="38"/>
      <c r="L243" s="41"/>
      <c r="M243" s="197"/>
      <c r="N243" s="198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8" t="s">
        <v>166</v>
      </c>
      <c r="AU243" s="18" t="s">
        <v>89</v>
      </c>
    </row>
    <row r="244" spans="2:51" s="13" customFormat="1" ht="22.5">
      <c r="B244" s="201"/>
      <c r="C244" s="202"/>
      <c r="D244" s="194" t="s">
        <v>168</v>
      </c>
      <c r="E244" s="203" t="s">
        <v>35</v>
      </c>
      <c r="F244" s="204" t="s">
        <v>923</v>
      </c>
      <c r="G244" s="202"/>
      <c r="H244" s="203" t="s">
        <v>35</v>
      </c>
      <c r="I244" s="205"/>
      <c r="J244" s="202"/>
      <c r="K244" s="202"/>
      <c r="L244" s="206"/>
      <c r="M244" s="207"/>
      <c r="N244" s="208"/>
      <c r="O244" s="208"/>
      <c r="P244" s="208"/>
      <c r="Q244" s="208"/>
      <c r="R244" s="208"/>
      <c r="S244" s="208"/>
      <c r="T244" s="209"/>
      <c r="AT244" s="210" t="s">
        <v>168</v>
      </c>
      <c r="AU244" s="210" t="s">
        <v>89</v>
      </c>
      <c r="AV244" s="13" t="s">
        <v>87</v>
      </c>
      <c r="AW244" s="13" t="s">
        <v>41</v>
      </c>
      <c r="AX244" s="13" t="s">
        <v>80</v>
      </c>
      <c r="AY244" s="210" t="s">
        <v>155</v>
      </c>
    </row>
    <row r="245" spans="2:51" s="14" customFormat="1" ht="11.25">
      <c r="B245" s="211"/>
      <c r="C245" s="212"/>
      <c r="D245" s="194" t="s">
        <v>168</v>
      </c>
      <c r="E245" s="213" t="s">
        <v>35</v>
      </c>
      <c r="F245" s="214" t="s">
        <v>1054</v>
      </c>
      <c r="G245" s="212"/>
      <c r="H245" s="215">
        <v>186.06</v>
      </c>
      <c r="I245" s="216"/>
      <c r="J245" s="212"/>
      <c r="K245" s="212"/>
      <c r="L245" s="217"/>
      <c r="M245" s="218"/>
      <c r="N245" s="219"/>
      <c r="O245" s="219"/>
      <c r="P245" s="219"/>
      <c r="Q245" s="219"/>
      <c r="R245" s="219"/>
      <c r="S245" s="219"/>
      <c r="T245" s="220"/>
      <c r="AT245" s="221" t="s">
        <v>168</v>
      </c>
      <c r="AU245" s="221" t="s">
        <v>89</v>
      </c>
      <c r="AV245" s="14" t="s">
        <v>89</v>
      </c>
      <c r="AW245" s="14" t="s">
        <v>41</v>
      </c>
      <c r="AX245" s="14" t="s">
        <v>87</v>
      </c>
      <c r="AY245" s="221" t="s">
        <v>155</v>
      </c>
    </row>
    <row r="246" spans="2:51" s="14" customFormat="1" ht="11.25">
      <c r="B246" s="211"/>
      <c r="C246" s="212"/>
      <c r="D246" s="194" t="s">
        <v>168</v>
      </c>
      <c r="E246" s="212"/>
      <c r="F246" s="214" t="s">
        <v>1055</v>
      </c>
      <c r="G246" s="212"/>
      <c r="H246" s="215">
        <v>189.781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168</v>
      </c>
      <c r="AU246" s="221" t="s">
        <v>89</v>
      </c>
      <c r="AV246" s="14" t="s">
        <v>89</v>
      </c>
      <c r="AW246" s="14" t="s">
        <v>4</v>
      </c>
      <c r="AX246" s="14" t="s">
        <v>87</v>
      </c>
      <c r="AY246" s="221" t="s">
        <v>155</v>
      </c>
    </row>
    <row r="247" spans="1:65" s="2" customFormat="1" ht="24.2" customHeight="1">
      <c r="A247" s="36"/>
      <c r="B247" s="37"/>
      <c r="C247" s="244" t="s">
        <v>388</v>
      </c>
      <c r="D247" s="244" t="s">
        <v>331</v>
      </c>
      <c r="E247" s="245" t="s">
        <v>1056</v>
      </c>
      <c r="F247" s="246" t="s">
        <v>1057</v>
      </c>
      <c r="G247" s="247" t="s">
        <v>182</v>
      </c>
      <c r="H247" s="248">
        <v>37.6</v>
      </c>
      <c r="I247" s="249"/>
      <c r="J247" s="250">
        <f>ROUND(I247*H247,1)</f>
        <v>0</v>
      </c>
      <c r="K247" s="246" t="s">
        <v>161</v>
      </c>
      <c r="L247" s="251"/>
      <c r="M247" s="252" t="s">
        <v>35</v>
      </c>
      <c r="N247" s="253" t="s">
        <v>51</v>
      </c>
      <c r="O247" s="66"/>
      <c r="P247" s="190">
        <f>O247*H247</f>
        <v>0</v>
      </c>
      <c r="Q247" s="190">
        <v>0.0483</v>
      </c>
      <c r="R247" s="190">
        <f>Q247*H247</f>
        <v>1.8160800000000001</v>
      </c>
      <c r="S247" s="190">
        <v>0</v>
      </c>
      <c r="T247" s="191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2" t="s">
        <v>213</v>
      </c>
      <c r="AT247" s="192" t="s">
        <v>331</v>
      </c>
      <c r="AU247" s="192" t="s">
        <v>89</v>
      </c>
      <c r="AY247" s="18" t="s">
        <v>155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87</v>
      </c>
      <c r="BK247" s="193">
        <f>ROUND(I247*H247,1)</f>
        <v>0</v>
      </c>
      <c r="BL247" s="18" t="s">
        <v>162</v>
      </c>
      <c r="BM247" s="192" t="s">
        <v>1058</v>
      </c>
    </row>
    <row r="248" spans="1:47" s="2" customFormat="1" ht="11.25">
      <c r="A248" s="36"/>
      <c r="B248" s="37"/>
      <c r="C248" s="38"/>
      <c r="D248" s="194" t="s">
        <v>164</v>
      </c>
      <c r="E248" s="38"/>
      <c r="F248" s="195" t="s">
        <v>1057</v>
      </c>
      <c r="G248" s="38"/>
      <c r="H248" s="38"/>
      <c r="I248" s="196"/>
      <c r="J248" s="38"/>
      <c r="K248" s="38"/>
      <c r="L248" s="41"/>
      <c r="M248" s="197"/>
      <c r="N248" s="198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164</v>
      </c>
      <c r="AU248" s="18" t="s">
        <v>89</v>
      </c>
    </row>
    <row r="249" spans="1:47" s="2" customFormat="1" ht="11.25">
      <c r="A249" s="36"/>
      <c r="B249" s="37"/>
      <c r="C249" s="38"/>
      <c r="D249" s="199" t="s">
        <v>166</v>
      </c>
      <c r="E249" s="38"/>
      <c r="F249" s="200" t="s">
        <v>1059</v>
      </c>
      <c r="G249" s="38"/>
      <c r="H249" s="38"/>
      <c r="I249" s="196"/>
      <c r="J249" s="38"/>
      <c r="K249" s="38"/>
      <c r="L249" s="41"/>
      <c r="M249" s="197"/>
      <c r="N249" s="198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8" t="s">
        <v>166</v>
      </c>
      <c r="AU249" s="18" t="s">
        <v>89</v>
      </c>
    </row>
    <row r="250" spans="2:51" s="13" customFormat="1" ht="22.5">
      <c r="B250" s="201"/>
      <c r="C250" s="202"/>
      <c r="D250" s="194" t="s">
        <v>168</v>
      </c>
      <c r="E250" s="203" t="s">
        <v>35</v>
      </c>
      <c r="F250" s="204" t="s">
        <v>923</v>
      </c>
      <c r="G250" s="202"/>
      <c r="H250" s="203" t="s">
        <v>35</v>
      </c>
      <c r="I250" s="205"/>
      <c r="J250" s="202"/>
      <c r="K250" s="202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168</v>
      </c>
      <c r="AU250" s="210" t="s">
        <v>89</v>
      </c>
      <c r="AV250" s="13" t="s">
        <v>87</v>
      </c>
      <c r="AW250" s="13" t="s">
        <v>41</v>
      </c>
      <c r="AX250" s="13" t="s">
        <v>80</v>
      </c>
      <c r="AY250" s="210" t="s">
        <v>155</v>
      </c>
    </row>
    <row r="251" spans="2:51" s="14" customFormat="1" ht="11.25">
      <c r="B251" s="211"/>
      <c r="C251" s="212"/>
      <c r="D251" s="194" t="s">
        <v>168</v>
      </c>
      <c r="E251" s="213" t="s">
        <v>35</v>
      </c>
      <c r="F251" s="214" t="s">
        <v>1060</v>
      </c>
      <c r="G251" s="212"/>
      <c r="H251" s="215">
        <v>37.6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168</v>
      </c>
      <c r="AU251" s="221" t="s">
        <v>89</v>
      </c>
      <c r="AV251" s="14" t="s">
        <v>89</v>
      </c>
      <c r="AW251" s="14" t="s">
        <v>41</v>
      </c>
      <c r="AX251" s="14" t="s">
        <v>87</v>
      </c>
      <c r="AY251" s="221" t="s">
        <v>155</v>
      </c>
    </row>
    <row r="252" spans="1:65" s="2" customFormat="1" ht="33" customHeight="1">
      <c r="A252" s="36"/>
      <c r="B252" s="37"/>
      <c r="C252" s="181" t="s">
        <v>395</v>
      </c>
      <c r="D252" s="181" t="s">
        <v>157</v>
      </c>
      <c r="E252" s="182" t="s">
        <v>1061</v>
      </c>
      <c r="F252" s="183" t="s">
        <v>1062</v>
      </c>
      <c r="G252" s="184" t="s">
        <v>182</v>
      </c>
      <c r="H252" s="185">
        <v>194.26</v>
      </c>
      <c r="I252" s="186"/>
      <c r="J252" s="187">
        <f>ROUND(I252*H252,1)</f>
        <v>0</v>
      </c>
      <c r="K252" s="183" t="s">
        <v>161</v>
      </c>
      <c r="L252" s="41"/>
      <c r="M252" s="188" t="s">
        <v>35</v>
      </c>
      <c r="N252" s="189" t="s">
        <v>51</v>
      </c>
      <c r="O252" s="66"/>
      <c r="P252" s="190">
        <f>O252*H252</f>
        <v>0</v>
      </c>
      <c r="Q252" s="190">
        <v>0.11934</v>
      </c>
      <c r="R252" s="190">
        <f>Q252*H252</f>
        <v>23.1829884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162</v>
      </c>
      <c r="AT252" s="192" t="s">
        <v>157</v>
      </c>
      <c r="AU252" s="192" t="s">
        <v>89</v>
      </c>
      <c r="AY252" s="18" t="s">
        <v>155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87</v>
      </c>
      <c r="BK252" s="193">
        <f>ROUND(I252*H252,1)</f>
        <v>0</v>
      </c>
      <c r="BL252" s="18" t="s">
        <v>162</v>
      </c>
      <c r="BM252" s="192" t="s">
        <v>1063</v>
      </c>
    </row>
    <row r="253" spans="1:47" s="2" customFormat="1" ht="29.25">
      <c r="A253" s="36"/>
      <c r="B253" s="37"/>
      <c r="C253" s="38"/>
      <c r="D253" s="194" t="s">
        <v>164</v>
      </c>
      <c r="E253" s="38"/>
      <c r="F253" s="195" t="s">
        <v>1064</v>
      </c>
      <c r="G253" s="38"/>
      <c r="H253" s="38"/>
      <c r="I253" s="196"/>
      <c r="J253" s="38"/>
      <c r="K253" s="38"/>
      <c r="L253" s="41"/>
      <c r="M253" s="197"/>
      <c r="N253" s="198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8" t="s">
        <v>164</v>
      </c>
      <c r="AU253" s="18" t="s">
        <v>89</v>
      </c>
    </row>
    <row r="254" spans="1:47" s="2" customFormat="1" ht="11.25">
      <c r="A254" s="36"/>
      <c r="B254" s="37"/>
      <c r="C254" s="38"/>
      <c r="D254" s="199" t="s">
        <v>166</v>
      </c>
      <c r="E254" s="38"/>
      <c r="F254" s="200" t="s">
        <v>1065</v>
      </c>
      <c r="G254" s="38"/>
      <c r="H254" s="38"/>
      <c r="I254" s="196"/>
      <c r="J254" s="38"/>
      <c r="K254" s="38"/>
      <c r="L254" s="41"/>
      <c r="M254" s="197"/>
      <c r="N254" s="198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8" t="s">
        <v>166</v>
      </c>
      <c r="AU254" s="18" t="s">
        <v>89</v>
      </c>
    </row>
    <row r="255" spans="2:51" s="13" customFormat="1" ht="22.5">
      <c r="B255" s="201"/>
      <c r="C255" s="202"/>
      <c r="D255" s="194" t="s">
        <v>168</v>
      </c>
      <c r="E255" s="203" t="s">
        <v>35</v>
      </c>
      <c r="F255" s="204" t="s">
        <v>923</v>
      </c>
      <c r="G255" s="202"/>
      <c r="H255" s="203" t="s">
        <v>35</v>
      </c>
      <c r="I255" s="205"/>
      <c r="J255" s="202"/>
      <c r="K255" s="202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168</v>
      </c>
      <c r="AU255" s="210" t="s">
        <v>89</v>
      </c>
      <c r="AV255" s="13" t="s">
        <v>87</v>
      </c>
      <c r="AW255" s="13" t="s">
        <v>41</v>
      </c>
      <c r="AX255" s="13" t="s">
        <v>80</v>
      </c>
      <c r="AY255" s="210" t="s">
        <v>155</v>
      </c>
    </row>
    <row r="256" spans="2:51" s="14" customFormat="1" ht="11.25">
      <c r="B256" s="211"/>
      <c r="C256" s="212"/>
      <c r="D256" s="194" t="s">
        <v>168</v>
      </c>
      <c r="E256" s="213" t="s">
        <v>35</v>
      </c>
      <c r="F256" s="214" t="s">
        <v>1066</v>
      </c>
      <c r="G256" s="212"/>
      <c r="H256" s="215">
        <v>194.26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168</v>
      </c>
      <c r="AU256" s="221" t="s">
        <v>89</v>
      </c>
      <c r="AV256" s="14" t="s">
        <v>89</v>
      </c>
      <c r="AW256" s="14" t="s">
        <v>41</v>
      </c>
      <c r="AX256" s="14" t="s">
        <v>87</v>
      </c>
      <c r="AY256" s="221" t="s">
        <v>155</v>
      </c>
    </row>
    <row r="257" spans="1:65" s="2" customFormat="1" ht="16.5" customHeight="1">
      <c r="A257" s="36"/>
      <c r="B257" s="37"/>
      <c r="C257" s="244" t="s">
        <v>401</v>
      </c>
      <c r="D257" s="244" t="s">
        <v>331</v>
      </c>
      <c r="E257" s="245" t="s">
        <v>1067</v>
      </c>
      <c r="F257" s="246" t="s">
        <v>1068</v>
      </c>
      <c r="G257" s="247" t="s">
        <v>182</v>
      </c>
      <c r="H257" s="248">
        <v>198.145</v>
      </c>
      <c r="I257" s="249"/>
      <c r="J257" s="250">
        <f>ROUND(I257*H257,1)</f>
        <v>0</v>
      </c>
      <c r="K257" s="246" t="s">
        <v>161</v>
      </c>
      <c r="L257" s="251"/>
      <c r="M257" s="252" t="s">
        <v>35</v>
      </c>
      <c r="N257" s="253" t="s">
        <v>51</v>
      </c>
      <c r="O257" s="66"/>
      <c r="P257" s="190">
        <f>O257*H257</f>
        <v>0</v>
      </c>
      <c r="Q257" s="190">
        <v>0.05612</v>
      </c>
      <c r="R257" s="190">
        <f>Q257*H257</f>
        <v>11.119897400000001</v>
      </c>
      <c r="S257" s="190">
        <v>0</v>
      </c>
      <c r="T257" s="191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92" t="s">
        <v>213</v>
      </c>
      <c r="AT257" s="192" t="s">
        <v>331</v>
      </c>
      <c r="AU257" s="192" t="s">
        <v>89</v>
      </c>
      <c r="AY257" s="18" t="s">
        <v>155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87</v>
      </c>
      <c r="BK257" s="193">
        <f>ROUND(I257*H257,1)</f>
        <v>0</v>
      </c>
      <c r="BL257" s="18" t="s">
        <v>162</v>
      </c>
      <c r="BM257" s="192" t="s">
        <v>1069</v>
      </c>
    </row>
    <row r="258" spans="1:47" s="2" customFormat="1" ht="11.25">
      <c r="A258" s="36"/>
      <c r="B258" s="37"/>
      <c r="C258" s="38"/>
      <c r="D258" s="194" t="s">
        <v>164</v>
      </c>
      <c r="E258" s="38"/>
      <c r="F258" s="195" t="s">
        <v>1068</v>
      </c>
      <c r="G258" s="38"/>
      <c r="H258" s="38"/>
      <c r="I258" s="196"/>
      <c r="J258" s="38"/>
      <c r="K258" s="38"/>
      <c r="L258" s="41"/>
      <c r="M258" s="197"/>
      <c r="N258" s="198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8" t="s">
        <v>164</v>
      </c>
      <c r="AU258" s="18" t="s">
        <v>89</v>
      </c>
    </row>
    <row r="259" spans="1:47" s="2" customFormat="1" ht="11.25">
      <c r="A259" s="36"/>
      <c r="B259" s="37"/>
      <c r="C259" s="38"/>
      <c r="D259" s="199" t="s">
        <v>166</v>
      </c>
      <c r="E259" s="38"/>
      <c r="F259" s="200" t="s">
        <v>1070</v>
      </c>
      <c r="G259" s="38"/>
      <c r="H259" s="38"/>
      <c r="I259" s="196"/>
      <c r="J259" s="38"/>
      <c r="K259" s="38"/>
      <c r="L259" s="41"/>
      <c r="M259" s="197"/>
      <c r="N259" s="198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8" t="s">
        <v>166</v>
      </c>
      <c r="AU259" s="18" t="s">
        <v>89</v>
      </c>
    </row>
    <row r="260" spans="2:51" s="14" customFormat="1" ht="11.25">
      <c r="B260" s="211"/>
      <c r="C260" s="212"/>
      <c r="D260" s="194" t="s">
        <v>168</v>
      </c>
      <c r="E260" s="212"/>
      <c r="F260" s="214" t="s">
        <v>1071</v>
      </c>
      <c r="G260" s="212"/>
      <c r="H260" s="215">
        <v>198.145</v>
      </c>
      <c r="I260" s="216"/>
      <c r="J260" s="212"/>
      <c r="K260" s="212"/>
      <c r="L260" s="217"/>
      <c r="M260" s="218"/>
      <c r="N260" s="219"/>
      <c r="O260" s="219"/>
      <c r="P260" s="219"/>
      <c r="Q260" s="219"/>
      <c r="R260" s="219"/>
      <c r="S260" s="219"/>
      <c r="T260" s="220"/>
      <c r="AT260" s="221" t="s">
        <v>168</v>
      </c>
      <c r="AU260" s="221" t="s">
        <v>89</v>
      </c>
      <c r="AV260" s="14" t="s">
        <v>89</v>
      </c>
      <c r="AW260" s="14" t="s">
        <v>4</v>
      </c>
      <c r="AX260" s="14" t="s">
        <v>87</v>
      </c>
      <c r="AY260" s="221" t="s">
        <v>155</v>
      </c>
    </row>
    <row r="261" spans="1:65" s="2" customFormat="1" ht="24.2" customHeight="1">
      <c r="A261" s="36"/>
      <c r="B261" s="37"/>
      <c r="C261" s="181" t="s">
        <v>406</v>
      </c>
      <c r="D261" s="181" t="s">
        <v>157</v>
      </c>
      <c r="E261" s="182" t="s">
        <v>1072</v>
      </c>
      <c r="F261" s="183" t="s">
        <v>1073</v>
      </c>
      <c r="G261" s="184" t="s">
        <v>182</v>
      </c>
      <c r="H261" s="185">
        <v>12.3</v>
      </c>
      <c r="I261" s="186"/>
      <c r="J261" s="187">
        <f>ROUND(I261*H261,1)</f>
        <v>0</v>
      </c>
      <c r="K261" s="183" t="s">
        <v>161</v>
      </c>
      <c r="L261" s="41"/>
      <c r="M261" s="188" t="s">
        <v>35</v>
      </c>
      <c r="N261" s="189" t="s">
        <v>51</v>
      </c>
      <c r="O261" s="66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92" t="s">
        <v>162</v>
      </c>
      <c r="AT261" s="192" t="s">
        <v>157</v>
      </c>
      <c r="AU261" s="192" t="s">
        <v>89</v>
      </c>
      <c r="AY261" s="18" t="s">
        <v>155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87</v>
      </c>
      <c r="BK261" s="193">
        <f>ROUND(I261*H261,1)</f>
        <v>0</v>
      </c>
      <c r="BL261" s="18" t="s">
        <v>162</v>
      </c>
      <c r="BM261" s="192" t="s">
        <v>1074</v>
      </c>
    </row>
    <row r="262" spans="1:47" s="2" customFormat="1" ht="19.5">
      <c r="A262" s="36"/>
      <c r="B262" s="37"/>
      <c r="C262" s="38"/>
      <c r="D262" s="194" t="s">
        <v>164</v>
      </c>
      <c r="E262" s="38"/>
      <c r="F262" s="195" t="s">
        <v>1075</v>
      </c>
      <c r="G262" s="38"/>
      <c r="H262" s="38"/>
      <c r="I262" s="196"/>
      <c r="J262" s="38"/>
      <c r="K262" s="38"/>
      <c r="L262" s="41"/>
      <c r="M262" s="197"/>
      <c r="N262" s="198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8" t="s">
        <v>164</v>
      </c>
      <c r="AU262" s="18" t="s">
        <v>89</v>
      </c>
    </row>
    <row r="263" spans="1:47" s="2" customFormat="1" ht="11.25">
      <c r="A263" s="36"/>
      <c r="B263" s="37"/>
      <c r="C263" s="38"/>
      <c r="D263" s="199" t="s">
        <v>166</v>
      </c>
      <c r="E263" s="38"/>
      <c r="F263" s="200" t="s">
        <v>1076</v>
      </c>
      <c r="G263" s="38"/>
      <c r="H263" s="38"/>
      <c r="I263" s="196"/>
      <c r="J263" s="38"/>
      <c r="K263" s="38"/>
      <c r="L263" s="41"/>
      <c r="M263" s="197"/>
      <c r="N263" s="198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8" t="s">
        <v>166</v>
      </c>
      <c r="AU263" s="18" t="s">
        <v>89</v>
      </c>
    </row>
    <row r="264" spans="2:51" s="13" customFormat="1" ht="33.75">
      <c r="B264" s="201"/>
      <c r="C264" s="202"/>
      <c r="D264" s="194" t="s">
        <v>168</v>
      </c>
      <c r="E264" s="203" t="s">
        <v>35</v>
      </c>
      <c r="F264" s="204" t="s">
        <v>893</v>
      </c>
      <c r="G264" s="202"/>
      <c r="H264" s="203" t="s">
        <v>35</v>
      </c>
      <c r="I264" s="205"/>
      <c r="J264" s="202"/>
      <c r="K264" s="202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168</v>
      </c>
      <c r="AU264" s="210" t="s">
        <v>89</v>
      </c>
      <c r="AV264" s="13" t="s">
        <v>87</v>
      </c>
      <c r="AW264" s="13" t="s">
        <v>41</v>
      </c>
      <c r="AX264" s="13" t="s">
        <v>80</v>
      </c>
      <c r="AY264" s="210" t="s">
        <v>155</v>
      </c>
    </row>
    <row r="265" spans="2:51" s="14" customFormat="1" ht="11.25">
      <c r="B265" s="211"/>
      <c r="C265" s="212"/>
      <c r="D265" s="194" t="s">
        <v>168</v>
      </c>
      <c r="E265" s="213" t="s">
        <v>35</v>
      </c>
      <c r="F265" s="214" t="s">
        <v>1077</v>
      </c>
      <c r="G265" s="212"/>
      <c r="H265" s="215">
        <v>12.3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168</v>
      </c>
      <c r="AU265" s="221" t="s">
        <v>89</v>
      </c>
      <c r="AV265" s="14" t="s">
        <v>89</v>
      </c>
      <c r="AW265" s="14" t="s">
        <v>41</v>
      </c>
      <c r="AX265" s="14" t="s">
        <v>87</v>
      </c>
      <c r="AY265" s="221" t="s">
        <v>155</v>
      </c>
    </row>
    <row r="266" spans="1:65" s="2" customFormat="1" ht="24.2" customHeight="1">
      <c r="A266" s="36"/>
      <c r="B266" s="37"/>
      <c r="C266" s="181" t="s">
        <v>414</v>
      </c>
      <c r="D266" s="181" t="s">
        <v>157</v>
      </c>
      <c r="E266" s="182" t="s">
        <v>1078</v>
      </c>
      <c r="F266" s="183" t="s">
        <v>1079</v>
      </c>
      <c r="G266" s="184" t="s">
        <v>182</v>
      </c>
      <c r="H266" s="185">
        <v>12.3</v>
      </c>
      <c r="I266" s="186"/>
      <c r="J266" s="187">
        <f>ROUND(I266*H266,1)</f>
        <v>0</v>
      </c>
      <c r="K266" s="183" t="s">
        <v>161</v>
      </c>
      <c r="L266" s="41"/>
      <c r="M266" s="188" t="s">
        <v>35</v>
      </c>
      <c r="N266" s="189" t="s">
        <v>51</v>
      </c>
      <c r="O266" s="66"/>
      <c r="P266" s="190">
        <f>O266*H266</f>
        <v>0</v>
      </c>
      <c r="Q266" s="190">
        <v>0.0005</v>
      </c>
      <c r="R266" s="190">
        <f>Q266*H266</f>
        <v>0.00615</v>
      </c>
      <c r="S266" s="190">
        <v>0</v>
      </c>
      <c r="T266" s="191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2" t="s">
        <v>162</v>
      </c>
      <c r="AT266" s="192" t="s">
        <v>157</v>
      </c>
      <c r="AU266" s="192" t="s">
        <v>89</v>
      </c>
      <c r="AY266" s="18" t="s">
        <v>155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87</v>
      </c>
      <c r="BK266" s="193">
        <f>ROUND(I266*H266,1)</f>
        <v>0</v>
      </c>
      <c r="BL266" s="18" t="s">
        <v>162</v>
      </c>
      <c r="BM266" s="192" t="s">
        <v>1080</v>
      </c>
    </row>
    <row r="267" spans="1:47" s="2" customFormat="1" ht="29.25">
      <c r="A267" s="36"/>
      <c r="B267" s="37"/>
      <c r="C267" s="38"/>
      <c r="D267" s="194" t="s">
        <v>164</v>
      </c>
      <c r="E267" s="38"/>
      <c r="F267" s="195" t="s">
        <v>1081</v>
      </c>
      <c r="G267" s="38"/>
      <c r="H267" s="38"/>
      <c r="I267" s="196"/>
      <c r="J267" s="38"/>
      <c r="K267" s="38"/>
      <c r="L267" s="41"/>
      <c r="M267" s="197"/>
      <c r="N267" s="198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8" t="s">
        <v>164</v>
      </c>
      <c r="AU267" s="18" t="s">
        <v>89</v>
      </c>
    </row>
    <row r="268" spans="1:47" s="2" customFormat="1" ht="11.25">
      <c r="A268" s="36"/>
      <c r="B268" s="37"/>
      <c r="C268" s="38"/>
      <c r="D268" s="199" t="s">
        <v>166</v>
      </c>
      <c r="E268" s="38"/>
      <c r="F268" s="200" t="s">
        <v>1082</v>
      </c>
      <c r="G268" s="38"/>
      <c r="H268" s="38"/>
      <c r="I268" s="196"/>
      <c r="J268" s="38"/>
      <c r="K268" s="38"/>
      <c r="L268" s="41"/>
      <c r="M268" s="197"/>
      <c r="N268" s="198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8" t="s">
        <v>166</v>
      </c>
      <c r="AU268" s="18" t="s">
        <v>89</v>
      </c>
    </row>
    <row r="269" spans="2:51" s="13" customFormat="1" ht="33.75">
      <c r="B269" s="201"/>
      <c r="C269" s="202"/>
      <c r="D269" s="194" t="s">
        <v>168</v>
      </c>
      <c r="E269" s="203" t="s">
        <v>35</v>
      </c>
      <c r="F269" s="204" t="s">
        <v>893</v>
      </c>
      <c r="G269" s="202"/>
      <c r="H269" s="203" t="s">
        <v>35</v>
      </c>
      <c r="I269" s="205"/>
      <c r="J269" s="202"/>
      <c r="K269" s="202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168</v>
      </c>
      <c r="AU269" s="210" t="s">
        <v>89</v>
      </c>
      <c r="AV269" s="13" t="s">
        <v>87</v>
      </c>
      <c r="AW269" s="13" t="s">
        <v>41</v>
      </c>
      <c r="AX269" s="13" t="s">
        <v>80</v>
      </c>
      <c r="AY269" s="210" t="s">
        <v>155</v>
      </c>
    </row>
    <row r="270" spans="2:51" s="14" customFormat="1" ht="11.25">
      <c r="B270" s="211"/>
      <c r="C270" s="212"/>
      <c r="D270" s="194" t="s">
        <v>168</v>
      </c>
      <c r="E270" s="213" t="s">
        <v>35</v>
      </c>
      <c r="F270" s="214" t="s">
        <v>1077</v>
      </c>
      <c r="G270" s="212"/>
      <c r="H270" s="215">
        <v>12.3</v>
      </c>
      <c r="I270" s="216"/>
      <c r="J270" s="212"/>
      <c r="K270" s="212"/>
      <c r="L270" s="217"/>
      <c r="M270" s="218"/>
      <c r="N270" s="219"/>
      <c r="O270" s="219"/>
      <c r="P270" s="219"/>
      <c r="Q270" s="219"/>
      <c r="R270" s="219"/>
      <c r="S270" s="219"/>
      <c r="T270" s="220"/>
      <c r="AT270" s="221" t="s">
        <v>168</v>
      </c>
      <c r="AU270" s="221" t="s">
        <v>89</v>
      </c>
      <c r="AV270" s="14" t="s">
        <v>89</v>
      </c>
      <c r="AW270" s="14" t="s">
        <v>41</v>
      </c>
      <c r="AX270" s="14" t="s">
        <v>87</v>
      </c>
      <c r="AY270" s="221" t="s">
        <v>155</v>
      </c>
    </row>
    <row r="271" spans="1:65" s="2" customFormat="1" ht="16.5" customHeight="1">
      <c r="A271" s="36"/>
      <c r="B271" s="37"/>
      <c r="C271" s="181" t="s">
        <v>420</v>
      </c>
      <c r="D271" s="181" t="s">
        <v>157</v>
      </c>
      <c r="E271" s="182" t="s">
        <v>1083</v>
      </c>
      <c r="F271" s="183" t="s">
        <v>1084</v>
      </c>
      <c r="G271" s="184" t="s">
        <v>182</v>
      </c>
      <c r="H271" s="185">
        <v>12.3</v>
      </c>
      <c r="I271" s="186"/>
      <c r="J271" s="187">
        <f>ROUND(I271*H271,1)</f>
        <v>0</v>
      </c>
      <c r="K271" s="183" t="s">
        <v>161</v>
      </c>
      <c r="L271" s="41"/>
      <c r="M271" s="188" t="s">
        <v>35</v>
      </c>
      <c r="N271" s="189" t="s">
        <v>51</v>
      </c>
      <c r="O271" s="66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162</v>
      </c>
      <c r="AT271" s="192" t="s">
        <v>157</v>
      </c>
      <c r="AU271" s="192" t="s">
        <v>89</v>
      </c>
      <c r="AY271" s="18" t="s">
        <v>155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87</v>
      </c>
      <c r="BK271" s="193">
        <f>ROUND(I271*H271,1)</f>
        <v>0</v>
      </c>
      <c r="BL271" s="18" t="s">
        <v>162</v>
      </c>
      <c r="BM271" s="192" t="s">
        <v>1085</v>
      </c>
    </row>
    <row r="272" spans="1:47" s="2" customFormat="1" ht="19.5">
      <c r="A272" s="36"/>
      <c r="B272" s="37"/>
      <c r="C272" s="38"/>
      <c r="D272" s="194" t="s">
        <v>164</v>
      </c>
      <c r="E272" s="38"/>
      <c r="F272" s="195" t="s">
        <v>1086</v>
      </c>
      <c r="G272" s="38"/>
      <c r="H272" s="38"/>
      <c r="I272" s="196"/>
      <c r="J272" s="38"/>
      <c r="K272" s="38"/>
      <c r="L272" s="41"/>
      <c r="M272" s="197"/>
      <c r="N272" s="198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8" t="s">
        <v>164</v>
      </c>
      <c r="AU272" s="18" t="s">
        <v>89</v>
      </c>
    </row>
    <row r="273" spans="1:47" s="2" customFormat="1" ht="11.25">
      <c r="A273" s="36"/>
      <c r="B273" s="37"/>
      <c r="C273" s="38"/>
      <c r="D273" s="199" t="s">
        <v>166</v>
      </c>
      <c r="E273" s="38"/>
      <c r="F273" s="200" t="s">
        <v>1087</v>
      </c>
      <c r="G273" s="38"/>
      <c r="H273" s="38"/>
      <c r="I273" s="196"/>
      <c r="J273" s="38"/>
      <c r="K273" s="38"/>
      <c r="L273" s="41"/>
      <c r="M273" s="197"/>
      <c r="N273" s="198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8" t="s">
        <v>166</v>
      </c>
      <c r="AU273" s="18" t="s">
        <v>89</v>
      </c>
    </row>
    <row r="274" spans="2:51" s="13" customFormat="1" ht="33.75">
      <c r="B274" s="201"/>
      <c r="C274" s="202"/>
      <c r="D274" s="194" t="s">
        <v>168</v>
      </c>
      <c r="E274" s="203" t="s">
        <v>35</v>
      </c>
      <c r="F274" s="204" t="s">
        <v>893</v>
      </c>
      <c r="G274" s="202"/>
      <c r="H274" s="203" t="s">
        <v>35</v>
      </c>
      <c r="I274" s="205"/>
      <c r="J274" s="202"/>
      <c r="K274" s="202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168</v>
      </c>
      <c r="AU274" s="210" t="s">
        <v>89</v>
      </c>
      <c r="AV274" s="13" t="s">
        <v>87</v>
      </c>
      <c r="AW274" s="13" t="s">
        <v>41</v>
      </c>
      <c r="AX274" s="13" t="s">
        <v>80</v>
      </c>
      <c r="AY274" s="210" t="s">
        <v>155</v>
      </c>
    </row>
    <row r="275" spans="2:51" s="14" customFormat="1" ht="11.25">
      <c r="B275" s="211"/>
      <c r="C275" s="212"/>
      <c r="D275" s="194" t="s">
        <v>168</v>
      </c>
      <c r="E275" s="213" t="s">
        <v>35</v>
      </c>
      <c r="F275" s="214" t="s">
        <v>1077</v>
      </c>
      <c r="G275" s="212"/>
      <c r="H275" s="215">
        <v>12.3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168</v>
      </c>
      <c r="AU275" s="221" t="s">
        <v>89</v>
      </c>
      <c r="AV275" s="14" t="s">
        <v>89</v>
      </c>
      <c r="AW275" s="14" t="s">
        <v>41</v>
      </c>
      <c r="AX275" s="14" t="s">
        <v>87</v>
      </c>
      <c r="AY275" s="221" t="s">
        <v>155</v>
      </c>
    </row>
    <row r="276" spans="1:65" s="2" customFormat="1" ht="24.2" customHeight="1">
      <c r="A276" s="36"/>
      <c r="B276" s="37"/>
      <c r="C276" s="181" t="s">
        <v>427</v>
      </c>
      <c r="D276" s="181" t="s">
        <v>157</v>
      </c>
      <c r="E276" s="182" t="s">
        <v>1088</v>
      </c>
      <c r="F276" s="183" t="s">
        <v>1089</v>
      </c>
      <c r="G276" s="184" t="s">
        <v>182</v>
      </c>
      <c r="H276" s="185">
        <v>12.3</v>
      </c>
      <c r="I276" s="186"/>
      <c r="J276" s="187">
        <f>ROUND(I276*H276,1)</f>
        <v>0</v>
      </c>
      <c r="K276" s="183" t="s">
        <v>161</v>
      </c>
      <c r="L276" s="41"/>
      <c r="M276" s="188" t="s">
        <v>35</v>
      </c>
      <c r="N276" s="189" t="s">
        <v>51</v>
      </c>
      <c r="O276" s="66"/>
      <c r="P276" s="190">
        <f>O276*H276</f>
        <v>0</v>
      </c>
      <c r="Q276" s="190">
        <v>2E-05</v>
      </c>
      <c r="R276" s="190">
        <f>Q276*H276</f>
        <v>0.000246</v>
      </c>
      <c r="S276" s="190">
        <v>0</v>
      </c>
      <c r="T276" s="191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2" t="s">
        <v>162</v>
      </c>
      <c r="AT276" s="192" t="s">
        <v>157</v>
      </c>
      <c r="AU276" s="192" t="s">
        <v>89</v>
      </c>
      <c r="AY276" s="18" t="s">
        <v>155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8" t="s">
        <v>87</v>
      </c>
      <c r="BK276" s="193">
        <f>ROUND(I276*H276,1)</f>
        <v>0</v>
      </c>
      <c r="BL276" s="18" t="s">
        <v>162</v>
      </c>
      <c r="BM276" s="192" t="s">
        <v>1090</v>
      </c>
    </row>
    <row r="277" spans="1:47" s="2" customFormat="1" ht="19.5">
      <c r="A277" s="36"/>
      <c r="B277" s="37"/>
      <c r="C277" s="38"/>
      <c r="D277" s="194" t="s">
        <v>164</v>
      </c>
      <c r="E277" s="38"/>
      <c r="F277" s="195" t="s">
        <v>1091</v>
      </c>
      <c r="G277" s="38"/>
      <c r="H277" s="38"/>
      <c r="I277" s="196"/>
      <c r="J277" s="38"/>
      <c r="K277" s="38"/>
      <c r="L277" s="41"/>
      <c r="M277" s="197"/>
      <c r="N277" s="198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8" t="s">
        <v>164</v>
      </c>
      <c r="AU277" s="18" t="s">
        <v>89</v>
      </c>
    </row>
    <row r="278" spans="1:47" s="2" customFormat="1" ht="11.25">
      <c r="A278" s="36"/>
      <c r="B278" s="37"/>
      <c r="C278" s="38"/>
      <c r="D278" s="199" t="s">
        <v>166</v>
      </c>
      <c r="E278" s="38"/>
      <c r="F278" s="200" t="s">
        <v>1092</v>
      </c>
      <c r="G278" s="38"/>
      <c r="H278" s="38"/>
      <c r="I278" s="196"/>
      <c r="J278" s="38"/>
      <c r="K278" s="38"/>
      <c r="L278" s="41"/>
      <c r="M278" s="197"/>
      <c r="N278" s="198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8" t="s">
        <v>166</v>
      </c>
      <c r="AU278" s="18" t="s">
        <v>89</v>
      </c>
    </row>
    <row r="279" spans="2:51" s="13" customFormat="1" ht="33.75">
      <c r="B279" s="201"/>
      <c r="C279" s="202"/>
      <c r="D279" s="194" t="s">
        <v>168</v>
      </c>
      <c r="E279" s="203" t="s">
        <v>35</v>
      </c>
      <c r="F279" s="204" t="s">
        <v>893</v>
      </c>
      <c r="G279" s="202"/>
      <c r="H279" s="203" t="s">
        <v>35</v>
      </c>
      <c r="I279" s="205"/>
      <c r="J279" s="202"/>
      <c r="K279" s="202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168</v>
      </c>
      <c r="AU279" s="210" t="s">
        <v>89</v>
      </c>
      <c r="AV279" s="13" t="s">
        <v>87</v>
      </c>
      <c r="AW279" s="13" t="s">
        <v>41</v>
      </c>
      <c r="AX279" s="13" t="s">
        <v>80</v>
      </c>
      <c r="AY279" s="210" t="s">
        <v>155</v>
      </c>
    </row>
    <row r="280" spans="2:51" s="14" customFormat="1" ht="11.25">
      <c r="B280" s="211"/>
      <c r="C280" s="212"/>
      <c r="D280" s="194" t="s">
        <v>168</v>
      </c>
      <c r="E280" s="213" t="s">
        <v>35</v>
      </c>
      <c r="F280" s="214" t="s">
        <v>1077</v>
      </c>
      <c r="G280" s="212"/>
      <c r="H280" s="215">
        <v>12.3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168</v>
      </c>
      <c r="AU280" s="221" t="s">
        <v>89</v>
      </c>
      <c r="AV280" s="14" t="s">
        <v>89</v>
      </c>
      <c r="AW280" s="14" t="s">
        <v>41</v>
      </c>
      <c r="AX280" s="14" t="s">
        <v>87</v>
      </c>
      <c r="AY280" s="221" t="s">
        <v>155</v>
      </c>
    </row>
    <row r="281" spans="2:63" s="12" customFormat="1" ht="22.9" customHeight="1">
      <c r="B281" s="165"/>
      <c r="C281" s="166"/>
      <c r="D281" s="167" t="s">
        <v>79</v>
      </c>
      <c r="E281" s="179" t="s">
        <v>722</v>
      </c>
      <c r="F281" s="179" t="s">
        <v>723</v>
      </c>
      <c r="G281" s="166"/>
      <c r="H281" s="166"/>
      <c r="I281" s="169"/>
      <c r="J281" s="180">
        <f>BK281</f>
        <v>0</v>
      </c>
      <c r="K281" s="166"/>
      <c r="L281" s="171"/>
      <c r="M281" s="172"/>
      <c r="N281" s="173"/>
      <c r="O281" s="173"/>
      <c r="P281" s="174">
        <f>SUM(P282:P321)</f>
        <v>0</v>
      </c>
      <c r="Q281" s="173"/>
      <c r="R281" s="174">
        <f>SUM(R282:R321)</f>
        <v>0</v>
      </c>
      <c r="S281" s="173"/>
      <c r="T281" s="175">
        <f>SUM(T282:T321)</f>
        <v>0</v>
      </c>
      <c r="AR281" s="176" t="s">
        <v>87</v>
      </c>
      <c r="AT281" s="177" t="s">
        <v>79</v>
      </c>
      <c r="AU281" s="177" t="s">
        <v>87</v>
      </c>
      <c r="AY281" s="176" t="s">
        <v>155</v>
      </c>
      <c r="BK281" s="178">
        <f>SUM(BK282:BK321)</f>
        <v>0</v>
      </c>
    </row>
    <row r="282" spans="1:65" s="2" customFormat="1" ht="24.2" customHeight="1">
      <c r="A282" s="36"/>
      <c r="B282" s="37"/>
      <c r="C282" s="181" t="s">
        <v>433</v>
      </c>
      <c r="D282" s="181" t="s">
        <v>157</v>
      </c>
      <c r="E282" s="182" t="s">
        <v>1093</v>
      </c>
      <c r="F282" s="183" t="s">
        <v>1094</v>
      </c>
      <c r="G282" s="184" t="s">
        <v>312</v>
      </c>
      <c r="H282" s="185">
        <v>479.22</v>
      </c>
      <c r="I282" s="186"/>
      <c r="J282" s="187">
        <f>ROUND(I282*H282,1)</f>
        <v>0</v>
      </c>
      <c r="K282" s="183" t="s">
        <v>35</v>
      </c>
      <c r="L282" s="41"/>
      <c r="M282" s="188" t="s">
        <v>35</v>
      </c>
      <c r="N282" s="189" t="s">
        <v>51</v>
      </c>
      <c r="O282" s="66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2" t="s">
        <v>162</v>
      </c>
      <c r="AT282" s="192" t="s">
        <v>157</v>
      </c>
      <c r="AU282" s="192" t="s">
        <v>89</v>
      </c>
      <c r="AY282" s="18" t="s">
        <v>155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87</v>
      </c>
      <c r="BK282" s="193">
        <f>ROUND(I282*H282,1)</f>
        <v>0</v>
      </c>
      <c r="BL282" s="18" t="s">
        <v>162</v>
      </c>
      <c r="BM282" s="192" t="s">
        <v>1095</v>
      </c>
    </row>
    <row r="283" spans="1:47" s="2" customFormat="1" ht="19.5">
      <c r="A283" s="36"/>
      <c r="B283" s="37"/>
      <c r="C283" s="38"/>
      <c r="D283" s="194" t="s">
        <v>164</v>
      </c>
      <c r="E283" s="38"/>
      <c r="F283" s="195" t="s">
        <v>1096</v>
      </c>
      <c r="G283" s="38"/>
      <c r="H283" s="38"/>
      <c r="I283" s="196"/>
      <c r="J283" s="38"/>
      <c r="K283" s="38"/>
      <c r="L283" s="41"/>
      <c r="M283" s="197"/>
      <c r="N283" s="198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8" t="s">
        <v>164</v>
      </c>
      <c r="AU283" s="18" t="s">
        <v>89</v>
      </c>
    </row>
    <row r="284" spans="2:51" s="14" customFormat="1" ht="11.25">
      <c r="B284" s="211"/>
      <c r="C284" s="212"/>
      <c r="D284" s="194" t="s">
        <v>168</v>
      </c>
      <c r="E284" s="213" t="s">
        <v>35</v>
      </c>
      <c r="F284" s="214" t="s">
        <v>1097</v>
      </c>
      <c r="G284" s="212"/>
      <c r="H284" s="215">
        <v>18.045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168</v>
      </c>
      <c r="AU284" s="221" t="s">
        <v>89</v>
      </c>
      <c r="AV284" s="14" t="s">
        <v>89</v>
      </c>
      <c r="AW284" s="14" t="s">
        <v>41</v>
      </c>
      <c r="AX284" s="14" t="s">
        <v>80</v>
      </c>
      <c r="AY284" s="221" t="s">
        <v>155</v>
      </c>
    </row>
    <row r="285" spans="2:51" s="14" customFormat="1" ht="11.25">
      <c r="B285" s="211"/>
      <c r="C285" s="212"/>
      <c r="D285" s="194" t="s">
        <v>168</v>
      </c>
      <c r="E285" s="213" t="s">
        <v>35</v>
      </c>
      <c r="F285" s="214" t="s">
        <v>1098</v>
      </c>
      <c r="G285" s="212"/>
      <c r="H285" s="215">
        <v>427.2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168</v>
      </c>
      <c r="AU285" s="221" t="s">
        <v>89</v>
      </c>
      <c r="AV285" s="14" t="s">
        <v>89</v>
      </c>
      <c r="AW285" s="14" t="s">
        <v>41</v>
      </c>
      <c r="AX285" s="14" t="s">
        <v>80</v>
      </c>
      <c r="AY285" s="221" t="s">
        <v>155</v>
      </c>
    </row>
    <row r="286" spans="2:51" s="14" customFormat="1" ht="11.25">
      <c r="B286" s="211"/>
      <c r="C286" s="212"/>
      <c r="D286" s="194" t="s">
        <v>168</v>
      </c>
      <c r="E286" s="213" t="s">
        <v>35</v>
      </c>
      <c r="F286" s="214" t="s">
        <v>1099</v>
      </c>
      <c r="G286" s="212"/>
      <c r="H286" s="215">
        <v>33.975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168</v>
      </c>
      <c r="AU286" s="221" t="s">
        <v>89</v>
      </c>
      <c r="AV286" s="14" t="s">
        <v>89</v>
      </c>
      <c r="AW286" s="14" t="s">
        <v>41</v>
      </c>
      <c r="AX286" s="14" t="s">
        <v>80</v>
      </c>
      <c r="AY286" s="221" t="s">
        <v>155</v>
      </c>
    </row>
    <row r="287" spans="2:51" s="16" customFormat="1" ht="11.25">
      <c r="B287" s="233"/>
      <c r="C287" s="234"/>
      <c r="D287" s="194" t="s">
        <v>168</v>
      </c>
      <c r="E287" s="235" t="s">
        <v>35</v>
      </c>
      <c r="F287" s="236" t="s">
        <v>246</v>
      </c>
      <c r="G287" s="234"/>
      <c r="H287" s="237">
        <v>479.22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168</v>
      </c>
      <c r="AU287" s="243" t="s">
        <v>89</v>
      </c>
      <c r="AV287" s="16" t="s">
        <v>162</v>
      </c>
      <c r="AW287" s="16" t="s">
        <v>41</v>
      </c>
      <c r="AX287" s="16" t="s">
        <v>87</v>
      </c>
      <c r="AY287" s="243" t="s">
        <v>155</v>
      </c>
    </row>
    <row r="288" spans="1:65" s="2" customFormat="1" ht="24.2" customHeight="1">
      <c r="A288" s="36"/>
      <c r="B288" s="37"/>
      <c r="C288" s="181" t="s">
        <v>440</v>
      </c>
      <c r="D288" s="181" t="s">
        <v>157</v>
      </c>
      <c r="E288" s="182" t="s">
        <v>1100</v>
      </c>
      <c r="F288" s="183" t="s">
        <v>1101</v>
      </c>
      <c r="G288" s="184" t="s">
        <v>312</v>
      </c>
      <c r="H288" s="185">
        <v>313.478</v>
      </c>
      <c r="I288" s="186"/>
      <c r="J288" s="187">
        <f>ROUND(I288*H288,1)</f>
        <v>0</v>
      </c>
      <c r="K288" s="183" t="s">
        <v>35</v>
      </c>
      <c r="L288" s="41"/>
      <c r="M288" s="188" t="s">
        <v>35</v>
      </c>
      <c r="N288" s="189" t="s">
        <v>51</v>
      </c>
      <c r="O288" s="66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2" t="s">
        <v>162</v>
      </c>
      <c r="AT288" s="192" t="s">
        <v>157</v>
      </c>
      <c r="AU288" s="192" t="s">
        <v>89</v>
      </c>
      <c r="AY288" s="18" t="s">
        <v>155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87</v>
      </c>
      <c r="BK288" s="193">
        <f>ROUND(I288*H288,1)</f>
        <v>0</v>
      </c>
      <c r="BL288" s="18" t="s">
        <v>162</v>
      </c>
      <c r="BM288" s="192" t="s">
        <v>1102</v>
      </c>
    </row>
    <row r="289" spans="1:47" s="2" customFormat="1" ht="19.5">
      <c r="A289" s="36"/>
      <c r="B289" s="37"/>
      <c r="C289" s="38"/>
      <c r="D289" s="194" t="s">
        <v>164</v>
      </c>
      <c r="E289" s="38"/>
      <c r="F289" s="195" t="s">
        <v>1103</v>
      </c>
      <c r="G289" s="38"/>
      <c r="H289" s="38"/>
      <c r="I289" s="196"/>
      <c r="J289" s="38"/>
      <c r="K289" s="38"/>
      <c r="L289" s="41"/>
      <c r="M289" s="197"/>
      <c r="N289" s="198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8" t="s">
        <v>164</v>
      </c>
      <c r="AU289" s="18" t="s">
        <v>89</v>
      </c>
    </row>
    <row r="290" spans="2:51" s="14" customFormat="1" ht="11.25">
      <c r="B290" s="211"/>
      <c r="C290" s="212"/>
      <c r="D290" s="194" t="s">
        <v>168</v>
      </c>
      <c r="E290" s="213" t="s">
        <v>35</v>
      </c>
      <c r="F290" s="214" t="s">
        <v>1104</v>
      </c>
      <c r="G290" s="212"/>
      <c r="H290" s="215">
        <v>313.478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168</v>
      </c>
      <c r="AU290" s="221" t="s">
        <v>89</v>
      </c>
      <c r="AV290" s="14" t="s">
        <v>89</v>
      </c>
      <c r="AW290" s="14" t="s">
        <v>41</v>
      </c>
      <c r="AX290" s="14" t="s">
        <v>87</v>
      </c>
      <c r="AY290" s="221" t="s">
        <v>155</v>
      </c>
    </row>
    <row r="291" spans="1:65" s="2" customFormat="1" ht="16.5" customHeight="1">
      <c r="A291" s="36"/>
      <c r="B291" s="37"/>
      <c r="C291" s="181" t="s">
        <v>448</v>
      </c>
      <c r="D291" s="181" t="s">
        <v>157</v>
      </c>
      <c r="E291" s="182" t="s">
        <v>1105</v>
      </c>
      <c r="F291" s="183" t="s">
        <v>1106</v>
      </c>
      <c r="G291" s="184" t="s">
        <v>312</v>
      </c>
      <c r="H291" s="185">
        <v>64.861</v>
      </c>
      <c r="I291" s="186"/>
      <c r="J291" s="187">
        <f>ROUND(I291*H291,1)</f>
        <v>0</v>
      </c>
      <c r="K291" s="183" t="s">
        <v>35</v>
      </c>
      <c r="L291" s="41"/>
      <c r="M291" s="188" t="s">
        <v>35</v>
      </c>
      <c r="N291" s="189" t="s">
        <v>51</v>
      </c>
      <c r="O291" s="66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92" t="s">
        <v>162</v>
      </c>
      <c r="AT291" s="192" t="s">
        <v>157</v>
      </c>
      <c r="AU291" s="192" t="s">
        <v>89</v>
      </c>
      <c r="AY291" s="18" t="s">
        <v>155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87</v>
      </c>
      <c r="BK291" s="193">
        <f>ROUND(I291*H291,1)</f>
        <v>0</v>
      </c>
      <c r="BL291" s="18" t="s">
        <v>162</v>
      </c>
      <c r="BM291" s="192" t="s">
        <v>1107</v>
      </c>
    </row>
    <row r="292" spans="1:47" s="2" customFormat="1" ht="19.5">
      <c r="A292" s="36"/>
      <c r="B292" s="37"/>
      <c r="C292" s="38"/>
      <c r="D292" s="194" t="s">
        <v>164</v>
      </c>
      <c r="E292" s="38"/>
      <c r="F292" s="195" t="s">
        <v>1108</v>
      </c>
      <c r="G292" s="38"/>
      <c r="H292" s="38"/>
      <c r="I292" s="196"/>
      <c r="J292" s="38"/>
      <c r="K292" s="38"/>
      <c r="L292" s="41"/>
      <c r="M292" s="197"/>
      <c r="N292" s="198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8" t="s">
        <v>164</v>
      </c>
      <c r="AU292" s="18" t="s">
        <v>89</v>
      </c>
    </row>
    <row r="293" spans="2:51" s="14" customFormat="1" ht="11.25">
      <c r="B293" s="211"/>
      <c r="C293" s="212"/>
      <c r="D293" s="194" t="s">
        <v>168</v>
      </c>
      <c r="E293" s="213" t="s">
        <v>35</v>
      </c>
      <c r="F293" s="214" t="s">
        <v>1109</v>
      </c>
      <c r="G293" s="212"/>
      <c r="H293" s="215">
        <v>64.861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168</v>
      </c>
      <c r="AU293" s="221" t="s">
        <v>89</v>
      </c>
      <c r="AV293" s="14" t="s">
        <v>89</v>
      </c>
      <c r="AW293" s="14" t="s">
        <v>41</v>
      </c>
      <c r="AX293" s="14" t="s">
        <v>87</v>
      </c>
      <c r="AY293" s="221" t="s">
        <v>155</v>
      </c>
    </row>
    <row r="294" spans="1:65" s="2" customFormat="1" ht="24.2" customHeight="1">
      <c r="A294" s="36"/>
      <c r="B294" s="37"/>
      <c r="C294" s="181" t="s">
        <v>453</v>
      </c>
      <c r="D294" s="181" t="s">
        <v>157</v>
      </c>
      <c r="E294" s="182" t="s">
        <v>1110</v>
      </c>
      <c r="F294" s="183" t="s">
        <v>1111</v>
      </c>
      <c r="G294" s="184" t="s">
        <v>312</v>
      </c>
      <c r="H294" s="185">
        <v>774.653</v>
      </c>
      <c r="I294" s="186"/>
      <c r="J294" s="187">
        <f>ROUND(I294*H294,1)</f>
        <v>0</v>
      </c>
      <c r="K294" s="183" t="s">
        <v>161</v>
      </c>
      <c r="L294" s="41"/>
      <c r="M294" s="188" t="s">
        <v>35</v>
      </c>
      <c r="N294" s="189" t="s">
        <v>51</v>
      </c>
      <c r="O294" s="66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2" t="s">
        <v>162</v>
      </c>
      <c r="AT294" s="192" t="s">
        <v>157</v>
      </c>
      <c r="AU294" s="192" t="s">
        <v>89</v>
      </c>
      <c r="AY294" s="18" t="s">
        <v>155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87</v>
      </c>
      <c r="BK294" s="193">
        <f>ROUND(I294*H294,1)</f>
        <v>0</v>
      </c>
      <c r="BL294" s="18" t="s">
        <v>162</v>
      </c>
      <c r="BM294" s="192" t="s">
        <v>1112</v>
      </c>
    </row>
    <row r="295" spans="1:47" s="2" customFormat="1" ht="11.25">
      <c r="A295" s="36"/>
      <c r="B295" s="37"/>
      <c r="C295" s="38"/>
      <c r="D295" s="194" t="s">
        <v>164</v>
      </c>
      <c r="E295" s="38"/>
      <c r="F295" s="195" t="s">
        <v>1113</v>
      </c>
      <c r="G295" s="38"/>
      <c r="H295" s="38"/>
      <c r="I295" s="196"/>
      <c r="J295" s="38"/>
      <c r="K295" s="38"/>
      <c r="L295" s="41"/>
      <c r="M295" s="197"/>
      <c r="N295" s="198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8" t="s">
        <v>164</v>
      </c>
      <c r="AU295" s="18" t="s">
        <v>89</v>
      </c>
    </row>
    <row r="296" spans="1:47" s="2" customFormat="1" ht="11.25">
      <c r="A296" s="36"/>
      <c r="B296" s="37"/>
      <c r="C296" s="38"/>
      <c r="D296" s="199" t="s">
        <v>166</v>
      </c>
      <c r="E296" s="38"/>
      <c r="F296" s="200" t="s">
        <v>1114</v>
      </c>
      <c r="G296" s="38"/>
      <c r="H296" s="38"/>
      <c r="I296" s="196"/>
      <c r="J296" s="38"/>
      <c r="K296" s="38"/>
      <c r="L296" s="41"/>
      <c r="M296" s="197"/>
      <c r="N296" s="198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8" t="s">
        <v>166</v>
      </c>
      <c r="AU296" s="18" t="s">
        <v>89</v>
      </c>
    </row>
    <row r="297" spans="2:51" s="14" customFormat="1" ht="11.25">
      <c r="B297" s="211"/>
      <c r="C297" s="212"/>
      <c r="D297" s="194" t="s">
        <v>168</v>
      </c>
      <c r="E297" s="213" t="s">
        <v>35</v>
      </c>
      <c r="F297" s="214" t="s">
        <v>1098</v>
      </c>
      <c r="G297" s="212"/>
      <c r="H297" s="215">
        <v>427.2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168</v>
      </c>
      <c r="AU297" s="221" t="s">
        <v>89</v>
      </c>
      <c r="AV297" s="14" t="s">
        <v>89</v>
      </c>
      <c r="AW297" s="14" t="s">
        <v>41</v>
      </c>
      <c r="AX297" s="14" t="s">
        <v>80</v>
      </c>
      <c r="AY297" s="221" t="s">
        <v>155</v>
      </c>
    </row>
    <row r="298" spans="2:51" s="14" customFormat="1" ht="11.25">
      <c r="B298" s="211"/>
      <c r="C298" s="212"/>
      <c r="D298" s="194" t="s">
        <v>168</v>
      </c>
      <c r="E298" s="213" t="s">
        <v>35</v>
      </c>
      <c r="F298" s="214" t="s">
        <v>1104</v>
      </c>
      <c r="G298" s="212"/>
      <c r="H298" s="215">
        <v>313.478</v>
      </c>
      <c r="I298" s="216"/>
      <c r="J298" s="212"/>
      <c r="K298" s="212"/>
      <c r="L298" s="217"/>
      <c r="M298" s="218"/>
      <c r="N298" s="219"/>
      <c r="O298" s="219"/>
      <c r="P298" s="219"/>
      <c r="Q298" s="219"/>
      <c r="R298" s="219"/>
      <c r="S298" s="219"/>
      <c r="T298" s="220"/>
      <c r="AT298" s="221" t="s">
        <v>168</v>
      </c>
      <c r="AU298" s="221" t="s">
        <v>89</v>
      </c>
      <c r="AV298" s="14" t="s">
        <v>89</v>
      </c>
      <c r="AW298" s="14" t="s">
        <v>41</v>
      </c>
      <c r="AX298" s="14" t="s">
        <v>80</v>
      </c>
      <c r="AY298" s="221" t="s">
        <v>155</v>
      </c>
    </row>
    <row r="299" spans="2:51" s="14" customFormat="1" ht="11.25">
      <c r="B299" s="211"/>
      <c r="C299" s="212"/>
      <c r="D299" s="194" t="s">
        <v>168</v>
      </c>
      <c r="E299" s="213" t="s">
        <v>35</v>
      </c>
      <c r="F299" s="214" t="s">
        <v>1099</v>
      </c>
      <c r="G299" s="212"/>
      <c r="H299" s="215">
        <v>33.975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168</v>
      </c>
      <c r="AU299" s="221" t="s">
        <v>89</v>
      </c>
      <c r="AV299" s="14" t="s">
        <v>89</v>
      </c>
      <c r="AW299" s="14" t="s">
        <v>41</v>
      </c>
      <c r="AX299" s="14" t="s">
        <v>80</v>
      </c>
      <c r="AY299" s="221" t="s">
        <v>155</v>
      </c>
    </row>
    <row r="300" spans="2:51" s="16" customFormat="1" ht="11.25">
      <c r="B300" s="233"/>
      <c r="C300" s="234"/>
      <c r="D300" s="194" t="s">
        <v>168</v>
      </c>
      <c r="E300" s="235" t="s">
        <v>35</v>
      </c>
      <c r="F300" s="236" t="s">
        <v>246</v>
      </c>
      <c r="G300" s="234"/>
      <c r="H300" s="237">
        <v>774.653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168</v>
      </c>
      <c r="AU300" s="243" t="s">
        <v>89</v>
      </c>
      <c r="AV300" s="16" t="s">
        <v>162</v>
      </c>
      <c r="AW300" s="16" t="s">
        <v>41</v>
      </c>
      <c r="AX300" s="16" t="s">
        <v>87</v>
      </c>
      <c r="AY300" s="243" t="s">
        <v>155</v>
      </c>
    </row>
    <row r="301" spans="1:65" s="2" customFormat="1" ht="24.2" customHeight="1">
      <c r="A301" s="36"/>
      <c r="B301" s="37"/>
      <c r="C301" s="181" t="s">
        <v>458</v>
      </c>
      <c r="D301" s="181" t="s">
        <v>157</v>
      </c>
      <c r="E301" s="182" t="s">
        <v>1115</v>
      </c>
      <c r="F301" s="183" t="s">
        <v>1116</v>
      </c>
      <c r="G301" s="184" t="s">
        <v>312</v>
      </c>
      <c r="H301" s="185">
        <v>64.861</v>
      </c>
      <c r="I301" s="186"/>
      <c r="J301" s="187">
        <f>ROUND(I301*H301,1)</f>
        <v>0</v>
      </c>
      <c r="K301" s="183" t="s">
        <v>161</v>
      </c>
      <c r="L301" s="41"/>
      <c r="M301" s="188" t="s">
        <v>35</v>
      </c>
      <c r="N301" s="189" t="s">
        <v>51</v>
      </c>
      <c r="O301" s="66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2" t="s">
        <v>162</v>
      </c>
      <c r="AT301" s="192" t="s">
        <v>157</v>
      </c>
      <c r="AU301" s="192" t="s">
        <v>89</v>
      </c>
      <c r="AY301" s="18" t="s">
        <v>155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87</v>
      </c>
      <c r="BK301" s="193">
        <f>ROUND(I301*H301,1)</f>
        <v>0</v>
      </c>
      <c r="BL301" s="18" t="s">
        <v>162</v>
      </c>
      <c r="BM301" s="192" t="s">
        <v>1117</v>
      </c>
    </row>
    <row r="302" spans="1:47" s="2" customFormat="1" ht="19.5">
      <c r="A302" s="36"/>
      <c r="B302" s="37"/>
      <c r="C302" s="38"/>
      <c r="D302" s="194" t="s">
        <v>164</v>
      </c>
      <c r="E302" s="38"/>
      <c r="F302" s="195" t="s">
        <v>1118</v>
      </c>
      <c r="G302" s="38"/>
      <c r="H302" s="38"/>
      <c r="I302" s="196"/>
      <c r="J302" s="38"/>
      <c r="K302" s="38"/>
      <c r="L302" s="41"/>
      <c r="M302" s="197"/>
      <c r="N302" s="198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8" t="s">
        <v>164</v>
      </c>
      <c r="AU302" s="18" t="s">
        <v>89</v>
      </c>
    </row>
    <row r="303" spans="1:47" s="2" customFormat="1" ht="11.25">
      <c r="A303" s="36"/>
      <c r="B303" s="37"/>
      <c r="C303" s="38"/>
      <c r="D303" s="199" t="s">
        <v>166</v>
      </c>
      <c r="E303" s="38"/>
      <c r="F303" s="200" t="s">
        <v>1119</v>
      </c>
      <c r="G303" s="38"/>
      <c r="H303" s="38"/>
      <c r="I303" s="196"/>
      <c r="J303" s="38"/>
      <c r="K303" s="38"/>
      <c r="L303" s="41"/>
      <c r="M303" s="197"/>
      <c r="N303" s="198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8" t="s">
        <v>166</v>
      </c>
      <c r="AU303" s="18" t="s">
        <v>89</v>
      </c>
    </row>
    <row r="304" spans="2:51" s="14" customFormat="1" ht="11.25">
      <c r="B304" s="211"/>
      <c r="C304" s="212"/>
      <c r="D304" s="194" t="s">
        <v>168</v>
      </c>
      <c r="E304" s="213" t="s">
        <v>35</v>
      </c>
      <c r="F304" s="214" t="s">
        <v>1109</v>
      </c>
      <c r="G304" s="212"/>
      <c r="H304" s="215">
        <v>64.861</v>
      </c>
      <c r="I304" s="216"/>
      <c r="J304" s="212"/>
      <c r="K304" s="212"/>
      <c r="L304" s="217"/>
      <c r="M304" s="218"/>
      <c r="N304" s="219"/>
      <c r="O304" s="219"/>
      <c r="P304" s="219"/>
      <c r="Q304" s="219"/>
      <c r="R304" s="219"/>
      <c r="S304" s="219"/>
      <c r="T304" s="220"/>
      <c r="AT304" s="221" t="s">
        <v>168</v>
      </c>
      <c r="AU304" s="221" t="s">
        <v>89</v>
      </c>
      <c r="AV304" s="14" t="s">
        <v>89</v>
      </c>
      <c r="AW304" s="14" t="s">
        <v>41</v>
      </c>
      <c r="AX304" s="14" t="s">
        <v>87</v>
      </c>
      <c r="AY304" s="221" t="s">
        <v>155</v>
      </c>
    </row>
    <row r="305" spans="1:65" s="2" customFormat="1" ht="37.9" customHeight="1">
      <c r="A305" s="36"/>
      <c r="B305" s="37"/>
      <c r="C305" s="181" t="s">
        <v>463</v>
      </c>
      <c r="D305" s="181" t="s">
        <v>157</v>
      </c>
      <c r="E305" s="182" t="s">
        <v>1120</v>
      </c>
      <c r="F305" s="183" t="s">
        <v>1121</v>
      </c>
      <c r="G305" s="184" t="s">
        <v>312</v>
      </c>
      <c r="H305" s="185">
        <v>306.061</v>
      </c>
      <c r="I305" s="186"/>
      <c r="J305" s="187">
        <f>ROUND(I305*H305,1)</f>
        <v>0</v>
      </c>
      <c r="K305" s="183" t="s">
        <v>161</v>
      </c>
      <c r="L305" s="41"/>
      <c r="M305" s="188" t="s">
        <v>35</v>
      </c>
      <c r="N305" s="189" t="s">
        <v>51</v>
      </c>
      <c r="O305" s="66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2" t="s">
        <v>162</v>
      </c>
      <c r="AT305" s="192" t="s">
        <v>157</v>
      </c>
      <c r="AU305" s="192" t="s">
        <v>89</v>
      </c>
      <c r="AY305" s="18" t="s">
        <v>155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87</v>
      </c>
      <c r="BK305" s="193">
        <f>ROUND(I305*H305,1)</f>
        <v>0</v>
      </c>
      <c r="BL305" s="18" t="s">
        <v>162</v>
      </c>
      <c r="BM305" s="192" t="s">
        <v>1122</v>
      </c>
    </row>
    <row r="306" spans="1:47" s="2" customFormat="1" ht="29.25">
      <c r="A306" s="36"/>
      <c r="B306" s="37"/>
      <c r="C306" s="38"/>
      <c r="D306" s="194" t="s">
        <v>164</v>
      </c>
      <c r="E306" s="38"/>
      <c r="F306" s="195" t="s">
        <v>1123</v>
      </c>
      <c r="G306" s="38"/>
      <c r="H306" s="38"/>
      <c r="I306" s="196"/>
      <c r="J306" s="38"/>
      <c r="K306" s="38"/>
      <c r="L306" s="41"/>
      <c r="M306" s="197"/>
      <c r="N306" s="198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8" t="s">
        <v>164</v>
      </c>
      <c r="AU306" s="18" t="s">
        <v>89</v>
      </c>
    </row>
    <row r="307" spans="1:47" s="2" customFormat="1" ht="11.25">
      <c r="A307" s="36"/>
      <c r="B307" s="37"/>
      <c r="C307" s="38"/>
      <c r="D307" s="199" t="s">
        <v>166</v>
      </c>
      <c r="E307" s="38"/>
      <c r="F307" s="200" t="s">
        <v>1124</v>
      </c>
      <c r="G307" s="38"/>
      <c r="H307" s="38"/>
      <c r="I307" s="196"/>
      <c r="J307" s="38"/>
      <c r="K307" s="38"/>
      <c r="L307" s="41"/>
      <c r="M307" s="197"/>
      <c r="N307" s="198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8" t="s">
        <v>166</v>
      </c>
      <c r="AU307" s="18" t="s">
        <v>89</v>
      </c>
    </row>
    <row r="308" spans="2:51" s="14" customFormat="1" ht="11.25">
      <c r="B308" s="211"/>
      <c r="C308" s="212"/>
      <c r="D308" s="194" t="s">
        <v>168</v>
      </c>
      <c r="E308" s="213" t="s">
        <v>35</v>
      </c>
      <c r="F308" s="214" t="s">
        <v>1109</v>
      </c>
      <c r="G308" s="212"/>
      <c r="H308" s="215">
        <v>64.861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168</v>
      </c>
      <c r="AU308" s="221" t="s">
        <v>89</v>
      </c>
      <c r="AV308" s="14" t="s">
        <v>89</v>
      </c>
      <c r="AW308" s="14" t="s">
        <v>41</v>
      </c>
      <c r="AX308" s="14" t="s">
        <v>80</v>
      </c>
      <c r="AY308" s="221" t="s">
        <v>155</v>
      </c>
    </row>
    <row r="309" spans="2:51" s="14" customFormat="1" ht="11.25">
      <c r="B309" s="211"/>
      <c r="C309" s="212"/>
      <c r="D309" s="194" t="s">
        <v>168</v>
      </c>
      <c r="E309" s="213" t="s">
        <v>35</v>
      </c>
      <c r="F309" s="214" t="s">
        <v>1125</v>
      </c>
      <c r="G309" s="212"/>
      <c r="H309" s="215">
        <v>241.2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168</v>
      </c>
      <c r="AU309" s="221" t="s">
        <v>89</v>
      </c>
      <c r="AV309" s="14" t="s">
        <v>89</v>
      </c>
      <c r="AW309" s="14" t="s">
        <v>41</v>
      </c>
      <c r="AX309" s="14" t="s">
        <v>80</v>
      </c>
      <c r="AY309" s="221" t="s">
        <v>155</v>
      </c>
    </row>
    <row r="310" spans="2:51" s="16" customFormat="1" ht="11.25">
      <c r="B310" s="233"/>
      <c r="C310" s="234"/>
      <c r="D310" s="194" t="s">
        <v>168</v>
      </c>
      <c r="E310" s="235" t="s">
        <v>35</v>
      </c>
      <c r="F310" s="236" t="s">
        <v>246</v>
      </c>
      <c r="G310" s="234"/>
      <c r="H310" s="237">
        <v>306.061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168</v>
      </c>
      <c r="AU310" s="243" t="s">
        <v>89</v>
      </c>
      <c r="AV310" s="16" t="s">
        <v>162</v>
      </c>
      <c r="AW310" s="16" t="s">
        <v>41</v>
      </c>
      <c r="AX310" s="16" t="s">
        <v>87</v>
      </c>
      <c r="AY310" s="243" t="s">
        <v>155</v>
      </c>
    </row>
    <row r="311" spans="1:65" s="2" customFormat="1" ht="44.25" customHeight="1">
      <c r="A311" s="36"/>
      <c r="B311" s="37"/>
      <c r="C311" s="181" t="s">
        <v>468</v>
      </c>
      <c r="D311" s="181" t="s">
        <v>157</v>
      </c>
      <c r="E311" s="182" t="s">
        <v>1126</v>
      </c>
      <c r="F311" s="183" t="s">
        <v>1127</v>
      </c>
      <c r="G311" s="184" t="s">
        <v>312</v>
      </c>
      <c r="H311" s="185">
        <v>72.278</v>
      </c>
      <c r="I311" s="186"/>
      <c r="J311" s="187">
        <f>ROUND(I311*H311,1)</f>
        <v>0</v>
      </c>
      <c r="K311" s="183" t="s">
        <v>161</v>
      </c>
      <c r="L311" s="41"/>
      <c r="M311" s="188" t="s">
        <v>35</v>
      </c>
      <c r="N311" s="189" t="s">
        <v>51</v>
      </c>
      <c r="O311" s="66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2" t="s">
        <v>162</v>
      </c>
      <c r="AT311" s="192" t="s">
        <v>157</v>
      </c>
      <c r="AU311" s="192" t="s">
        <v>89</v>
      </c>
      <c r="AY311" s="18" t="s">
        <v>155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87</v>
      </c>
      <c r="BK311" s="193">
        <f>ROUND(I311*H311,1)</f>
        <v>0</v>
      </c>
      <c r="BL311" s="18" t="s">
        <v>162</v>
      </c>
      <c r="BM311" s="192" t="s">
        <v>1128</v>
      </c>
    </row>
    <row r="312" spans="1:47" s="2" customFormat="1" ht="29.25">
      <c r="A312" s="36"/>
      <c r="B312" s="37"/>
      <c r="C312" s="38"/>
      <c r="D312" s="194" t="s">
        <v>164</v>
      </c>
      <c r="E312" s="38"/>
      <c r="F312" s="195" t="s">
        <v>1127</v>
      </c>
      <c r="G312" s="38"/>
      <c r="H312" s="38"/>
      <c r="I312" s="196"/>
      <c r="J312" s="38"/>
      <c r="K312" s="38"/>
      <c r="L312" s="41"/>
      <c r="M312" s="197"/>
      <c r="N312" s="198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8" t="s">
        <v>164</v>
      </c>
      <c r="AU312" s="18" t="s">
        <v>89</v>
      </c>
    </row>
    <row r="313" spans="1:47" s="2" customFormat="1" ht="11.25">
      <c r="A313" s="36"/>
      <c r="B313" s="37"/>
      <c r="C313" s="38"/>
      <c r="D313" s="199" t="s">
        <v>166</v>
      </c>
      <c r="E313" s="38"/>
      <c r="F313" s="200" t="s">
        <v>1129</v>
      </c>
      <c r="G313" s="38"/>
      <c r="H313" s="38"/>
      <c r="I313" s="196"/>
      <c r="J313" s="38"/>
      <c r="K313" s="38"/>
      <c r="L313" s="41"/>
      <c r="M313" s="197"/>
      <c r="N313" s="198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8" t="s">
        <v>166</v>
      </c>
      <c r="AU313" s="18" t="s">
        <v>89</v>
      </c>
    </row>
    <row r="314" spans="2:51" s="14" customFormat="1" ht="11.25">
      <c r="B314" s="211"/>
      <c r="C314" s="212"/>
      <c r="D314" s="194" t="s">
        <v>168</v>
      </c>
      <c r="E314" s="213" t="s">
        <v>35</v>
      </c>
      <c r="F314" s="214" t="s">
        <v>1130</v>
      </c>
      <c r="G314" s="212"/>
      <c r="H314" s="215">
        <v>72.278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168</v>
      </c>
      <c r="AU314" s="221" t="s">
        <v>89</v>
      </c>
      <c r="AV314" s="14" t="s">
        <v>89</v>
      </c>
      <c r="AW314" s="14" t="s">
        <v>41</v>
      </c>
      <c r="AX314" s="14" t="s">
        <v>87</v>
      </c>
      <c r="AY314" s="221" t="s">
        <v>155</v>
      </c>
    </row>
    <row r="315" spans="1:65" s="2" customFormat="1" ht="44.25" customHeight="1">
      <c r="A315" s="36"/>
      <c r="B315" s="37"/>
      <c r="C315" s="181" t="s">
        <v>473</v>
      </c>
      <c r="D315" s="181" t="s">
        <v>157</v>
      </c>
      <c r="E315" s="182" t="s">
        <v>1131</v>
      </c>
      <c r="F315" s="183" t="s">
        <v>314</v>
      </c>
      <c r="G315" s="184" t="s">
        <v>312</v>
      </c>
      <c r="H315" s="185">
        <v>479.22</v>
      </c>
      <c r="I315" s="186"/>
      <c r="J315" s="187">
        <f>ROUND(I315*H315,1)</f>
        <v>0</v>
      </c>
      <c r="K315" s="183" t="s">
        <v>161</v>
      </c>
      <c r="L315" s="41"/>
      <c r="M315" s="188" t="s">
        <v>35</v>
      </c>
      <c r="N315" s="189" t="s">
        <v>51</v>
      </c>
      <c r="O315" s="66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92" t="s">
        <v>162</v>
      </c>
      <c r="AT315" s="192" t="s">
        <v>157</v>
      </c>
      <c r="AU315" s="192" t="s">
        <v>89</v>
      </c>
      <c r="AY315" s="18" t="s">
        <v>155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87</v>
      </c>
      <c r="BK315" s="193">
        <f>ROUND(I315*H315,1)</f>
        <v>0</v>
      </c>
      <c r="BL315" s="18" t="s">
        <v>162</v>
      </c>
      <c r="BM315" s="192" t="s">
        <v>1132</v>
      </c>
    </row>
    <row r="316" spans="1:47" s="2" customFormat="1" ht="29.25">
      <c r="A316" s="36"/>
      <c r="B316" s="37"/>
      <c r="C316" s="38"/>
      <c r="D316" s="194" t="s">
        <v>164</v>
      </c>
      <c r="E316" s="38"/>
      <c r="F316" s="195" t="s">
        <v>314</v>
      </c>
      <c r="G316" s="38"/>
      <c r="H316" s="38"/>
      <c r="I316" s="196"/>
      <c r="J316" s="38"/>
      <c r="K316" s="38"/>
      <c r="L316" s="41"/>
      <c r="M316" s="197"/>
      <c r="N316" s="198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8" t="s">
        <v>164</v>
      </c>
      <c r="AU316" s="18" t="s">
        <v>89</v>
      </c>
    </row>
    <row r="317" spans="1:47" s="2" customFormat="1" ht="11.25">
      <c r="A317" s="36"/>
      <c r="B317" s="37"/>
      <c r="C317" s="38"/>
      <c r="D317" s="199" t="s">
        <v>166</v>
      </c>
      <c r="E317" s="38"/>
      <c r="F317" s="200" t="s">
        <v>1133</v>
      </c>
      <c r="G317" s="38"/>
      <c r="H317" s="38"/>
      <c r="I317" s="196"/>
      <c r="J317" s="38"/>
      <c r="K317" s="38"/>
      <c r="L317" s="41"/>
      <c r="M317" s="197"/>
      <c r="N317" s="198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8" t="s">
        <v>166</v>
      </c>
      <c r="AU317" s="18" t="s">
        <v>89</v>
      </c>
    </row>
    <row r="318" spans="2:51" s="14" customFormat="1" ht="11.25">
      <c r="B318" s="211"/>
      <c r="C318" s="212"/>
      <c r="D318" s="194" t="s">
        <v>168</v>
      </c>
      <c r="E318" s="213" t="s">
        <v>35</v>
      </c>
      <c r="F318" s="214" t="s">
        <v>1097</v>
      </c>
      <c r="G318" s="212"/>
      <c r="H318" s="215">
        <v>18.045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168</v>
      </c>
      <c r="AU318" s="221" t="s">
        <v>89</v>
      </c>
      <c r="AV318" s="14" t="s">
        <v>89</v>
      </c>
      <c r="AW318" s="14" t="s">
        <v>41</v>
      </c>
      <c r="AX318" s="14" t="s">
        <v>80</v>
      </c>
      <c r="AY318" s="221" t="s">
        <v>155</v>
      </c>
    </row>
    <row r="319" spans="2:51" s="14" customFormat="1" ht="11.25">
      <c r="B319" s="211"/>
      <c r="C319" s="212"/>
      <c r="D319" s="194" t="s">
        <v>168</v>
      </c>
      <c r="E319" s="213" t="s">
        <v>35</v>
      </c>
      <c r="F319" s="214" t="s">
        <v>1098</v>
      </c>
      <c r="G319" s="212"/>
      <c r="H319" s="215">
        <v>427.2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168</v>
      </c>
      <c r="AU319" s="221" t="s">
        <v>89</v>
      </c>
      <c r="AV319" s="14" t="s">
        <v>89</v>
      </c>
      <c r="AW319" s="14" t="s">
        <v>41</v>
      </c>
      <c r="AX319" s="14" t="s">
        <v>80</v>
      </c>
      <c r="AY319" s="221" t="s">
        <v>155</v>
      </c>
    </row>
    <row r="320" spans="2:51" s="14" customFormat="1" ht="11.25">
      <c r="B320" s="211"/>
      <c r="C320" s="212"/>
      <c r="D320" s="194" t="s">
        <v>168</v>
      </c>
      <c r="E320" s="213" t="s">
        <v>35</v>
      </c>
      <c r="F320" s="214" t="s">
        <v>1099</v>
      </c>
      <c r="G320" s="212"/>
      <c r="H320" s="215">
        <v>33.975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168</v>
      </c>
      <c r="AU320" s="221" t="s">
        <v>89</v>
      </c>
      <c r="AV320" s="14" t="s">
        <v>89</v>
      </c>
      <c r="AW320" s="14" t="s">
        <v>41</v>
      </c>
      <c r="AX320" s="14" t="s">
        <v>80</v>
      </c>
      <c r="AY320" s="221" t="s">
        <v>155</v>
      </c>
    </row>
    <row r="321" spans="2:51" s="16" customFormat="1" ht="11.25">
      <c r="B321" s="233"/>
      <c r="C321" s="234"/>
      <c r="D321" s="194" t="s">
        <v>168</v>
      </c>
      <c r="E321" s="235" t="s">
        <v>35</v>
      </c>
      <c r="F321" s="236" t="s">
        <v>246</v>
      </c>
      <c r="G321" s="234"/>
      <c r="H321" s="237">
        <v>479.22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168</v>
      </c>
      <c r="AU321" s="243" t="s">
        <v>89</v>
      </c>
      <c r="AV321" s="16" t="s">
        <v>162</v>
      </c>
      <c r="AW321" s="16" t="s">
        <v>41</v>
      </c>
      <c r="AX321" s="16" t="s">
        <v>87</v>
      </c>
      <c r="AY321" s="243" t="s">
        <v>155</v>
      </c>
    </row>
    <row r="322" spans="2:63" s="12" customFormat="1" ht="22.9" customHeight="1">
      <c r="B322" s="165"/>
      <c r="C322" s="166"/>
      <c r="D322" s="167" t="s">
        <v>79</v>
      </c>
      <c r="E322" s="179" t="s">
        <v>512</v>
      </c>
      <c r="F322" s="179" t="s">
        <v>513</v>
      </c>
      <c r="G322" s="166"/>
      <c r="H322" s="166"/>
      <c r="I322" s="169"/>
      <c r="J322" s="180">
        <f>BK322</f>
        <v>0</v>
      </c>
      <c r="K322" s="166"/>
      <c r="L322" s="171"/>
      <c r="M322" s="172"/>
      <c r="N322" s="173"/>
      <c r="O322" s="173"/>
      <c r="P322" s="174">
        <f>SUM(P323:P328)</f>
        <v>0</v>
      </c>
      <c r="Q322" s="173"/>
      <c r="R322" s="174">
        <f>SUM(R323:R328)</f>
        <v>0</v>
      </c>
      <c r="S322" s="173"/>
      <c r="T322" s="175">
        <f>SUM(T323:T328)</f>
        <v>0</v>
      </c>
      <c r="AR322" s="176" t="s">
        <v>87</v>
      </c>
      <c r="AT322" s="177" t="s">
        <v>79</v>
      </c>
      <c r="AU322" s="177" t="s">
        <v>87</v>
      </c>
      <c r="AY322" s="176" t="s">
        <v>155</v>
      </c>
      <c r="BK322" s="178">
        <f>SUM(BK323:BK328)</f>
        <v>0</v>
      </c>
    </row>
    <row r="323" spans="1:65" s="2" customFormat="1" ht="24.2" customHeight="1">
      <c r="A323" s="36"/>
      <c r="B323" s="37"/>
      <c r="C323" s="181" t="s">
        <v>478</v>
      </c>
      <c r="D323" s="181" t="s">
        <v>157</v>
      </c>
      <c r="E323" s="182" t="s">
        <v>1134</v>
      </c>
      <c r="F323" s="183" t="s">
        <v>1135</v>
      </c>
      <c r="G323" s="184" t="s">
        <v>312</v>
      </c>
      <c r="H323" s="185">
        <v>199.242</v>
      </c>
      <c r="I323" s="186"/>
      <c r="J323" s="187">
        <f>ROUND(I323*H323,1)</f>
        <v>0</v>
      </c>
      <c r="K323" s="183" t="s">
        <v>161</v>
      </c>
      <c r="L323" s="41"/>
      <c r="M323" s="188" t="s">
        <v>35</v>
      </c>
      <c r="N323" s="189" t="s">
        <v>51</v>
      </c>
      <c r="O323" s="66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92" t="s">
        <v>162</v>
      </c>
      <c r="AT323" s="192" t="s">
        <v>157</v>
      </c>
      <c r="AU323" s="192" t="s">
        <v>89</v>
      </c>
      <c r="AY323" s="18" t="s">
        <v>155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87</v>
      </c>
      <c r="BK323" s="193">
        <f>ROUND(I323*H323,1)</f>
        <v>0</v>
      </c>
      <c r="BL323" s="18" t="s">
        <v>162</v>
      </c>
      <c r="BM323" s="192" t="s">
        <v>1136</v>
      </c>
    </row>
    <row r="324" spans="1:47" s="2" customFormat="1" ht="19.5">
      <c r="A324" s="36"/>
      <c r="B324" s="37"/>
      <c r="C324" s="38"/>
      <c r="D324" s="194" t="s">
        <v>164</v>
      </c>
      <c r="E324" s="38"/>
      <c r="F324" s="195" t="s">
        <v>1137</v>
      </c>
      <c r="G324" s="38"/>
      <c r="H324" s="38"/>
      <c r="I324" s="196"/>
      <c r="J324" s="38"/>
      <c r="K324" s="38"/>
      <c r="L324" s="41"/>
      <c r="M324" s="197"/>
      <c r="N324" s="198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8" t="s">
        <v>164</v>
      </c>
      <c r="AU324" s="18" t="s">
        <v>89</v>
      </c>
    </row>
    <row r="325" spans="1:47" s="2" customFormat="1" ht="11.25">
      <c r="A325" s="36"/>
      <c r="B325" s="37"/>
      <c r="C325" s="38"/>
      <c r="D325" s="199" t="s">
        <v>166</v>
      </c>
      <c r="E325" s="38"/>
      <c r="F325" s="200" t="s">
        <v>1138</v>
      </c>
      <c r="G325" s="38"/>
      <c r="H325" s="38"/>
      <c r="I325" s="196"/>
      <c r="J325" s="38"/>
      <c r="K325" s="38"/>
      <c r="L325" s="41"/>
      <c r="M325" s="197"/>
      <c r="N325" s="198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8" t="s">
        <v>166</v>
      </c>
      <c r="AU325" s="18" t="s">
        <v>89</v>
      </c>
    </row>
    <row r="326" spans="1:65" s="2" customFormat="1" ht="33" customHeight="1">
      <c r="A326" s="36"/>
      <c r="B326" s="37"/>
      <c r="C326" s="181" t="s">
        <v>484</v>
      </c>
      <c r="D326" s="181" t="s">
        <v>157</v>
      </c>
      <c r="E326" s="182" t="s">
        <v>1139</v>
      </c>
      <c r="F326" s="183" t="s">
        <v>1140</v>
      </c>
      <c r="G326" s="184" t="s">
        <v>312</v>
      </c>
      <c r="H326" s="185">
        <v>199.242</v>
      </c>
      <c r="I326" s="186"/>
      <c r="J326" s="187">
        <f>ROUND(I326*H326,1)</f>
        <v>0</v>
      </c>
      <c r="K326" s="183" t="s">
        <v>161</v>
      </c>
      <c r="L326" s="41"/>
      <c r="M326" s="188" t="s">
        <v>35</v>
      </c>
      <c r="N326" s="189" t="s">
        <v>51</v>
      </c>
      <c r="O326" s="66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2" t="s">
        <v>162</v>
      </c>
      <c r="AT326" s="192" t="s">
        <v>157</v>
      </c>
      <c r="AU326" s="192" t="s">
        <v>89</v>
      </c>
      <c r="AY326" s="18" t="s">
        <v>155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87</v>
      </c>
      <c r="BK326" s="193">
        <f>ROUND(I326*H326,1)</f>
        <v>0</v>
      </c>
      <c r="BL326" s="18" t="s">
        <v>162</v>
      </c>
      <c r="BM326" s="192" t="s">
        <v>1141</v>
      </c>
    </row>
    <row r="327" spans="1:47" s="2" customFormat="1" ht="29.25">
      <c r="A327" s="36"/>
      <c r="B327" s="37"/>
      <c r="C327" s="38"/>
      <c r="D327" s="194" t="s">
        <v>164</v>
      </c>
      <c r="E327" s="38"/>
      <c r="F327" s="195" t="s">
        <v>1142</v>
      </c>
      <c r="G327" s="38"/>
      <c r="H327" s="38"/>
      <c r="I327" s="196"/>
      <c r="J327" s="38"/>
      <c r="K327" s="38"/>
      <c r="L327" s="41"/>
      <c r="M327" s="197"/>
      <c r="N327" s="198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8" t="s">
        <v>164</v>
      </c>
      <c r="AU327" s="18" t="s">
        <v>89</v>
      </c>
    </row>
    <row r="328" spans="1:47" s="2" customFormat="1" ht="11.25">
      <c r="A328" s="36"/>
      <c r="B328" s="37"/>
      <c r="C328" s="38"/>
      <c r="D328" s="199" t="s">
        <v>166</v>
      </c>
      <c r="E328" s="38"/>
      <c r="F328" s="200" t="s">
        <v>1143</v>
      </c>
      <c r="G328" s="38"/>
      <c r="H328" s="38"/>
      <c r="I328" s="196"/>
      <c r="J328" s="38"/>
      <c r="K328" s="38"/>
      <c r="L328" s="41"/>
      <c r="M328" s="254"/>
      <c r="N328" s="255"/>
      <c r="O328" s="256"/>
      <c r="P328" s="256"/>
      <c r="Q328" s="256"/>
      <c r="R328" s="256"/>
      <c r="S328" s="256"/>
      <c r="T328" s="25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8" t="s">
        <v>166</v>
      </c>
      <c r="AU328" s="18" t="s">
        <v>89</v>
      </c>
    </row>
    <row r="329" spans="1:31" s="2" customFormat="1" ht="6.95" customHeight="1">
      <c r="A329" s="36"/>
      <c r="B329" s="49"/>
      <c r="C329" s="50"/>
      <c r="D329" s="50"/>
      <c r="E329" s="50"/>
      <c r="F329" s="50"/>
      <c r="G329" s="50"/>
      <c r="H329" s="50"/>
      <c r="I329" s="50"/>
      <c r="J329" s="50"/>
      <c r="K329" s="50"/>
      <c r="L329" s="41"/>
      <c r="M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</row>
  </sheetData>
  <sheetProtection algorithmName="SHA-512" hashValue="NK046gyqWqFhLQKzxoeael8zfUJ29VLXJGaFcp1S4RWRKgLW7Lrm/5AQOIegzRcBkHn+6xxkY4Mf1Va/qD8GQw==" saltValue="fpvMrBUYrBIGfR40oz6JhEnHp1fPFJ9gE8n6q/zdBGEHtqCESo0ZuXd3ho1YxHLEqSnEo2PNvR/aazXpIpJT1Q==" spinCount="100000" sheet="1" objects="1" scenarios="1" formatColumns="0" formatRows="0" autoFilter="0"/>
  <autoFilter ref="C85:K32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2/113107151"/>
    <hyperlink ref="F97" r:id="rId2" display="https://podminky.urs.cz/item/CS_URS_2021_02/113107212"/>
    <hyperlink ref="F104" r:id="rId3" display="https://podminky.urs.cz/item/CS_URS_2021_02/113107213"/>
    <hyperlink ref="F109" r:id="rId4" display="https://podminky.urs.cz/item/CS_URS_2021_02/113107230"/>
    <hyperlink ref="F117" r:id="rId5" display="https://podminky.urs.cz/item/CS_URS_2021_02/113154233"/>
    <hyperlink ref="F122" r:id="rId6" display="https://podminky.urs.cz/item/CS_URS_2021_02/113201112"/>
    <hyperlink ref="F127" r:id="rId7" display="https://podminky.urs.cz/item/CS_URS_2021_02/121151113"/>
    <hyperlink ref="F132" r:id="rId8" display="https://podminky.urs.cz/item/CS_URS_2021_02/181351103"/>
    <hyperlink ref="F137" r:id="rId9" display="https://podminky.urs.cz/item/CS_URS_2021_02/181411131"/>
    <hyperlink ref="F142" r:id="rId10" display="https://podminky.urs.cz/item/CS_URS_2021_02/00572410"/>
    <hyperlink ref="F146" r:id="rId11" display="https://podminky.urs.cz/item/CS_URS_2021_02/182303111"/>
    <hyperlink ref="F151" r:id="rId12" display="https://podminky.urs.cz/item/CS_URS_2021_02/10371500"/>
    <hyperlink ref="F155" r:id="rId13" display="https://podminky.urs.cz/item/CS_URS_2021_02/183151111"/>
    <hyperlink ref="F160" r:id="rId14" display="https://podminky.urs.cz/item/CS_URS_2021_02/184102114"/>
    <hyperlink ref="F167" r:id="rId15" display="https://podminky.urs.cz/item/CS_URS_2021_02/184215112"/>
    <hyperlink ref="F172" r:id="rId16" display="https://podminky.urs.cz/item/CS_URS_2021_02/60591253"/>
    <hyperlink ref="F176" r:id="rId17" display="https://podminky.urs.cz/item/CS_URS_2021_02/212752402"/>
    <hyperlink ref="F182" r:id="rId18" display="https://podminky.urs.cz/item/CS_URS_2021_02/564801111"/>
    <hyperlink ref="F189" r:id="rId19" display="https://podminky.urs.cz/item/CS_URS_2021_02/564851111"/>
    <hyperlink ref="F197" r:id="rId20" display="https://podminky.urs.cz/item/CS_URS_2021_02/564931512"/>
    <hyperlink ref="F206" r:id="rId21" display="https://podminky.urs.cz/item/CS_URS_2021_02/565155101"/>
    <hyperlink ref="F211" r:id="rId22" display="https://podminky.urs.cz/item/CS_URS_2021_02/573231106"/>
    <hyperlink ref="F216" r:id="rId23" display="https://podminky.urs.cz/item/CS_URS_2021_02/577144141"/>
    <hyperlink ref="F221" r:id="rId24" display="https://podminky.urs.cz/item/CS_URS_2021_02/596211112"/>
    <hyperlink ref="F226" r:id="rId25" display="https://podminky.urs.cz/item/CS_URS_2021_02/59245015"/>
    <hyperlink ref="F230" r:id="rId26" display="https://podminky.urs.cz/item/CS_URS_2021_02/596212212"/>
    <hyperlink ref="F235" r:id="rId27" display="https://podminky.urs.cz/item/CS_URS_2021_02/59245203"/>
    <hyperlink ref="F240" r:id="rId28" display="https://podminky.urs.cz/item/CS_URS_2021_02/916131112"/>
    <hyperlink ref="F243" r:id="rId29" display="https://podminky.urs.cz/item/CS_URS_2021_02/59217031"/>
    <hyperlink ref="F249" r:id="rId30" display="https://podminky.urs.cz/item/CS_URS_2021_02/59217029"/>
    <hyperlink ref="F254" r:id="rId31" display="https://podminky.urs.cz/item/CS_URS_2021_02/916231112"/>
    <hyperlink ref="F259" r:id="rId32" display="https://podminky.urs.cz/item/CS_URS_2021_02/59217017"/>
    <hyperlink ref="F263" r:id="rId33" display="https://podminky.urs.cz/item/CS_URS_2021_02/919112223"/>
    <hyperlink ref="F268" r:id="rId34" display="https://podminky.urs.cz/item/CS_URS_2021_02/919121223"/>
    <hyperlink ref="F273" r:id="rId35" display="https://podminky.urs.cz/item/CS_URS_2021_02/919735111"/>
    <hyperlink ref="F278" r:id="rId36" display="https://podminky.urs.cz/item/CS_URS_2021_02/919735122"/>
    <hyperlink ref="F296" r:id="rId37" display="https://podminky.urs.cz/item/CS_URS_2021_02/997221611"/>
    <hyperlink ref="F303" r:id="rId38" display="https://podminky.urs.cz/item/CS_URS_2021_02/997221612"/>
    <hyperlink ref="F307" r:id="rId39" display="https://podminky.urs.cz/item/CS_URS_2021_02/997221861"/>
    <hyperlink ref="F313" r:id="rId40" display="https://podminky.urs.cz/item/CS_URS_2021_02/997221875"/>
    <hyperlink ref="F317" r:id="rId41" display="https://podminky.urs.cz/item/CS_URS_2021_02/997221873"/>
    <hyperlink ref="F325" r:id="rId42" display="https://podminky.urs.cz/item/CS_URS_2021_02/998223011"/>
    <hyperlink ref="F328" r:id="rId43" display="https://podminky.urs.cz/item/CS_URS_2021_02/9982230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8" t="s">
        <v>112</v>
      </c>
    </row>
    <row r="3" spans="2:46" s="1" customFormat="1" ht="6.95" customHeight="1" hidden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1"/>
      <c r="AT3" s="18" t="s">
        <v>89</v>
      </c>
    </row>
    <row r="4" spans="2:46" s="1" customFormat="1" ht="24.95" customHeight="1" hidden="1">
      <c r="B4" s="21"/>
      <c r="D4" s="113" t="s">
        <v>117</v>
      </c>
      <c r="L4" s="21"/>
      <c r="M4" s="114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15" t="s">
        <v>16</v>
      </c>
      <c r="L6" s="21"/>
    </row>
    <row r="7" spans="2:12" s="1" customFormat="1" ht="16.5" customHeight="1" hidden="1">
      <c r="B7" s="21"/>
      <c r="E7" s="319" t="str">
        <f>'Rekapitulace stavby'!K6</f>
        <v>Rekonstrukce kanalizační stoky CHVc, ul. Zličská, Kolín</v>
      </c>
      <c r="F7" s="320"/>
      <c r="G7" s="320"/>
      <c r="H7" s="320"/>
      <c r="L7" s="21"/>
    </row>
    <row r="8" spans="1:31" s="2" customFormat="1" ht="12" customHeight="1" hidden="1">
      <c r="A8" s="36"/>
      <c r="B8" s="41"/>
      <c r="C8" s="36"/>
      <c r="D8" s="115" t="s">
        <v>126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41"/>
      <c r="C9" s="36"/>
      <c r="D9" s="36"/>
      <c r="E9" s="322" t="s">
        <v>1144</v>
      </c>
      <c r="F9" s="321"/>
      <c r="G9" s="321"/>
      <c r="H9" s="321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 hidden="1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41"/>
      <c r="C11" s="36"/>
      <c r="D11" s="115" t="s">
        <v>18</v>
      </c>
      <c r="E11" s="36"/>
      <c r="F11" s="105" t="s">
        <v>35</v>
      </c>
      <c r="G11" s="36"/>
      <c r="H11" s="36"/>
      <c r="I11" s="115" t="s">
        <v>20</v>
      </c>
      <c r="J11" s="105" t="s">
        <v>35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41"/>
      <c r="C12" s="36"/>
      <c r="D12" s="115" t="s">
        <v>22</v>
      </c>
      <c r="E12" s="36"/>
      <c r="F12" s="105" t="s">
        <v>23</v>
      </c>
      <c r="G12" s="36"/>
      <c r="H12" s="36"/>
      <c r="I12" s="115" t="s">
        <v>24</v>
      </c>
      <c r="J12" s="117" t="str">
        <f>'Rekapitulace stavby'!AN8</f>
        <v>15. 11. 2021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 hidden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41"/>
      <c r="C14" s="36"/>
      <c r="D14" s="115" t="s">
        <v>30</v>
      </c>
      <c r="E14" s="36"/>
      <c r="F14" s="36"/>
      <c r="G14" s="36"/>
      <c r="H14" s="36"/>
      <c r="I14" s="115" t="s">
        <v>31</v>
      </c>
      <c r="J14" s="105" t="s">
        <v>32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41"/>
      <c r="C15" s="36"/>
      <c r="D15" s="36"/>
      <c r="E15" s="105" t="s">
        <v>33</v>
      </c>
      <c r="F15" s="36"/>
      <c r="G15" s="36"/>
      <c r="H15" s="36"/>
      <c r="I15" s="115" t="s">
        <v>34</v>
      </c>
      <c r="J15" s="105" t="s">
        <v>35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41"/>
      <c r="C17" s="36"/>
      <c r="D17" s="115" t="s">
        <v>36</v>
      </c>
      <c r="E17" s="36"/>
      <c r="F17" s="36"/>
      <c r="G17" s="36"/>
      <c r="H17" s="36"/>
      <c r="I17" s="115" t="s">
        <v>31</v>
      </c>
      <c r="J17" s="31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41"/>
      <c r="C18" s="36"/>
      <c r="D18" s="36"/>
      <c r="E18" s="323" t="str">
        <f>'Rekapitulace stavby'!E14</f>
        <v>Vyplň údaj</v>
      </c>
      <c r="F18" s="324"/>
      <c r="G18" s="324"/>
      <c r="H18" s="324"/>
      <c r="I18" s="115" t="s">
        <v>34</v>
      </c>
      <c r="J18" s="31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41"/>
      <c r="C20" s="36"/>
      <c r="D20" s="115" t="s">
        <v>38</v>
      </c>
      <c r="E20" s="36"/>
      <c r="F20" s="36"/>
      <c r="G20" s="36"/>
      <c r="H20" s="36"/>
      <c r="I20" s="115" t="s">
        <v>31</v>
      </c>
      <c r="J20" s="105" t="s">
        <v>39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41"/>
      <c r="C21" s="36"/>
      <c r="D21" s="36"/>
      <c r="E21" s="105" t="s">
        <v>40</v>
      </c>
      <c r="F21" s="36"/>
      <c r="G21" s="36"/>
      <c r="H21" s="36"/>
      <c r="I21" s="115" t="s">
        <v>34</v>
      </c>
      <c r="J21" s="105" t="s">
        <v>35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41"/>
      <c r="C23" s="36"/>
      <c r="D23" s="115" t="s">
        <v>42</v>
      </c>
      <c r="E23" s="36"/>
      <c r="F23" s="36"/>
      <c r="G23" s="36"/>
      <c r="H23" s="36"/>
      <c r="I23" s="115" t="s">
        <v>31</v>
      </c>
      <c r="J23" s="105" t="str">
        <f>IF('Rekapitulace stavby'!AN19="","",'Rekapitulace stavby'!AN19)</f>
        <v/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5" t="s">
        <v>34</v>
      </c>
      <c r="J24" s="105" t="str">
        <f>IF('Rekapitulace stavby'!AN20="","",'Rekapitulace stavby'!AN20)</f>
        <v/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41"/>
      <c r="C26" s="36"/>
      <c r="D26" s="115" t="s">
        <v>44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71.25" customHeight="1" hidden="1">
      <c r="A27" s="118"/>
      <c r="B27" s="119"/>
      <c r="C27" s="118"/>
      <c r="D27" s="118"/>
      <c r="E27" s="325" t="s">
        <v>45</v>
      </c>
      <c r="F27" s="325"/>
      <c r="G27" s="325"/>
      <c r="H27" s="325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hidden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 hidden="1">
      <c r="A30" s="36"/>
      <c r="B30" s="41"/>
      <c r="C30" s="36"/>
      <c r="D30" s="122" t="s">
        <v>46</v>
      </c>
      <c r="E30" s="36"/>
      <c r="F30" s="36"/>
      <c r="G30" s="36"/>
      <c r="H30" s="36"/>
      <c r="I30" s="36"/>
      <c r="J30" s="123">
        <f>ROUND(J83,1)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 hidden="1">
      <c r="A32" s="36"/>
      <c r="B32" s="41"/>
      <c r="C32" s="36"/>
      <c r="D32" s="36"/>
      <c r="E32" s="36"/>
      <c r="F32" s="124" t="s">
        <v>48</v>
      </c>
      <c r="G32" s="36"/>
      <c r="H32" s="36"/>
      <c r="I32" s="124" t="s">
        <v>47</v>
      </c>
      <c r="J32" s="124" t="s">
        <v>49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50</v>
      </c>
      <c r="E33" s="115" t="s">
        <v>51</v>
      </c>
      <c r="F33" s="126">
        <f>ROUND((SUM(BE83:BE135)),1)</f>
        <v>0</v>
      </c>
      <c r="G33" s="36"/>
      <c r="H33" s="36"/>
      <c r="I33" s="127">
        <v>0.21</v>
      </c>
      <c r="J33" s="126">
        <f>ROUND(((SUM(BE83:BE135))*I33),1)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52</v>
      </c>
      <c r="F34" s="126">
        <f>ROUND((SUM(BF83:BF135)),1)</f>
        <v>0</v>
      </c>
      <c r="G34" s="36"/>
      <c r="H34" s="36"/>
      <c r="I34" s="127">
        <v>0.15</v>
      </c>
      <c r="J34" s="126">
        <f>ROUND(((SUM(BF83:BF135))*I34),1)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5" t="s">
        <v>53</v>
      </c>
      <c r="F35" s="126">
        <f>ROUND((SUM(BG83:BG135)),1)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54</v>
      </c>
      <c r="F36" s="126">
        <f>ROUND((SUM(BH83:BH135)),1)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55</v>
      </c>
      <c r="F37" s="126">
        <f>ROUND((SUM(BI83:BI135)),1)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 hidden="1">
      <c r="A39" s="36"/>
      <c r="B39" s="41"/>
      <c r="C39" s="128"/>
      <c r="D39" s="129" t="s">
        <v>56</v>
      </c>
      <c r="E39" s="130"/>
      <c r="F39" s="130"/>
      <c r="G39" s="131" t="s">
        <v>57</v>
      </c>
      <c r="H39" s="132" t="s">
        <v>58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ht="11.25" hidden="1"/>
    <row r="42" ht="11.25" hidden="1"/>
    <row r="43" ht="11.25" hidden="1"/>
    <row r="44" spans="1:31" s="2" customFormat="1" ht="6.95" customHeight="1" hidden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 hidden="1">
      <c r="A45" s="36"/>
      <c r="B45" s="37"/>
      <c r="C45" s="24" t="s">
        <v>130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 hidden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 hidden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 hidden="1">
      <c r="A48" s="36"/>
      <c r="B48" s="37"/>
      <c r="C48" s="38"/>
      <c r="D48" s="38"/>
      <c r="E48" s="326" t="str">
        <f>E7</f>
        <v>Rekonstrukce kanalizační stoky CHVc, ul. Zličská, Kolín</v>
      </c>
      <c r="F48" s="327"/>
      <c r="G48" s="327"/>
      <c r="H48" s="327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 hidden="1">
      <c r="A49" s="36"/>
      <c r="B49" s="37"/>
      <c r="C49" s="30" t="s">
        <v>126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 hidden="1">
      <c r="A50" s="36"/>
      <c r="B50" s="37"/>
      <c r="C50" s="38"/>
      <c r="D50" s="38"/>
      <c r="E50" s="275" t="str">
        <f>E9</f>
        <v>VRN - Vedlejší rozpočtové náklady</v>
      </c>
      <c r="F50" s="328"/>
      <c r="G50" s="328"/>
      <c r="H50" s="328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 hidden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 hidden="1">
      <c r="A52" s="36"/>
      <c r="B52" s="37"/>
      <c r="C52" s="30" t="s">
        <v>22</v>
      </c>
      <c r="D52" s="38"/>
      <c r="E52" s="38"/>
      <c r="F52" s="28" t="str">
        <f>F12</f>
        <v>Kolín</v>
      </c>
      <c r="G52" s="38"/>
      <c r="H52" s="38"/>
      <c r="I52" s="30" t="s">
        <v>24</v>
      </c>
      <c r="J52" s="61" t="str">
        <f>IF(J12="","",J12)</f>
        <v>15. 11. 2021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 hidden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 hidden="1">
      <c r="A54" s="36"/>
      <c r="B54" s="37"/>
      <c r="C54" s="30" t="s">
        <v>30</v>
      </c>
      <c r="D54" s="38"/>
      <c r="E54" s="38"/>
      <c r="F54" s="28" t="str">
        <f>E15</f>
        <v>Město Kolín</v>
      </c>
      <c r="G54" s="38"/>
      <c r="H54" s="38"/>
      <c r="I54" s="30" t="s">
        <v>38</v>
      </c>
      <c r="J54" s="34" t="str">
        <f>E21</f>
        <v>LK PROJEKT s.r.o.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 hidden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30" t="s">
        <v>42</v>
      </c>
      <c r="J55" s="34" t="str">
        <f>E24</f>
        <v xml:space="preserve"> 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 hidden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 hidden="1">
      <c r="A57" s="36"/>
      <c r="B57" s="37"/>
      <c r="C57" s="139" t="s">
        <v>131</v>
      </c>
      <c r="D57" s="140"/>
      <c r="E57" s="140"/>
      <c r="F57" s="140"/>
      <c r="G57" s="140"/>
      <c r="H57" s="140"/>
      <c r="I57" s="140"/>
      <c r="J57" s="141" t="s">
        <v>132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 hidden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 hidden="1">
      <c r="A59" s="36"/>
      <c r="B59" s="37"/>
      <c r="C59" s="142" t="s">
        <v>78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133</v>
      </c>
    </row>
    <row r="60" spans="2:12" s="9" customFormat="1" ht="24.95" customHeight="1" hidden="1">
      <c r="B60" s="143"/>
      <c r="C60" s="144"/>
      <c r="D60" s="145" t="s">
        <v>1144</v>
      </c>
      <c r="E60" s="146"/>
      <c r="F60" s="146"/>
      <c r="G60" s="146"/>
      <c r="H60" s="146"/>
      <c r="I60" s="146"/>
      <c r="J60" s="147">
        <f>J84</f>
        <v>0</v>
      </c>
      <c r="K60" s="144"/>
      <c r="L60" s="148"/>
    </row>
    <row r="61" spans="2:12" s="10" customFormat="1" ht="19.9" customHeight="1" hidden="1">
      <c r="B61" s="149"/>
      <c r="C61" s="99"/>
      <c r="D61" s="150" t="s">
        <v>1145</v>
      </c>
      <c r="E61" s="151"/>
      <c r="F61" s="151"/>
      <c r="G61" s="151"/>
      <c r="H61" s="151"/>
      <c r="I61" s="151"/>
      <c r="J61" s="152">
        <f>J85</f>
        <v>0</v>
      </c>
      <c r="K61" s="99"/>
      <c r="L61" s="153"/>
    </row>
    <row r="62" spans="2:12" s="10" customFormat="1" ht="19.9" customHeight="1" hidden="1">
      <c r="B62" s="149"/>
      <c r="C62" s="99"/>
      <c r="D62" s="150" t="s">
        <v>1146</v>
      </c>
      <c r="E62" s="151"/>
      <c r="F62" s="151"/>
      <c r="G62" s="151"/>
      <c r="H62" s="151"/>
      <c r="I62" s="151"/>
      <c r="J62" s="152">
        <f>J102</f>
        <v>0</v>
      </c>
      <c r="K62" s="99"/>
      <c r="L62" s="153"/>
    </row>
    <row r="63" spans="2:12" s="10" customFormat="1" ht="19.9" customHeight="1" hidden="1">
      <c r="B63" s="149"/>
      <c r="C63" s="99"/>
      <c r="D63" s="150" t="s">
        <v>1147</v>
      </c>
      <c r="E63" s="151"/>
      <c r="F63" s="151"/>
      <c r="G63" s="151"/>
      <c r="H63" s="151"/>
      <c r="I63" s="151"/>
      <c r="J63" s="152">
        <f>J127</f>
        <v>0</v>
      </c>
      <c r="K63" s="99"/>
      <c r="L63" s="153"/>
    </row>
    <row r="64" spans="1:31" s="2" customFormat="1" ht="21.75" customHeight="1" hidden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 hidden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t="11.25" hidden="1"/>
    <row r="67" ht="11.25" hidden="1"/>
    <row r="68" ht="11.25" hidden="1"/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1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4" t="s">
        <v>140</v>
      </c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26" t="str">
        <f>E7</f>
        <v>Rekonstrukce kanalizační stoky CHVc, ul. Zličská, Kolín</v>
      </c>
      <c r="F73" s="327"/>
      <c r="G73" s="327"/>
      <c r="H73" s="327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126</v>
      </c>
      <c r="D74" s="38"/>
      <c r="E74" s="38"/>
      <c r="F74" s="38"/>
      <c r="G74" s="38"/>
      <c r="H74" s="38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275" t="str">
        <f>E9</f>
        <v>VRN - Vedlejší rozpočtové náklady</v>
      </c>
      <c r="F75" s="328"/>
      <c r="G75" s="328"/>
      <c r="H75" s="32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Kolín</v>
      </c>
      <c r="G77" s="38"/>
      <c r="H77" s="38"/>
      <c r="I77" s="30" t="s">
        <v>24</v>
      </c>
      <c r="J77" s="61" t="str">
        <f>IF(J12="","",J12)</f>
        <v>15. 11. 2021</v>
      </c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0" t="s">
        <v>30</v>
      </c>
      <c r="D79" s="38"/>
      <c r="E79" s="38"/>
      <c r="F79" s="28" t="str">
        <f>E15</f>
        <v>Město Kolín</v>
      </c>
      <c r="G79" s="38"/>
      <c r="H79" s="38"/>
      <c r="I79" s="30" t="s">
        <v>38</v>
      </c>
      <c r="J79" s="34" t="str">
        <f>E21</f>
        <v>LK PROJEKT s.r.o.</v>
      </c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30" t="s">
        <v>42</v>
      </c>
      <c r="J80" s="34" t="str">
        <f>E24</f>
        <v xml:space="preserve"> 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54"/>
      <c r="B82" s="155"/>
      <c r="C82" s="156" t="s">
        <v>141</v>
      </c>
      <c r="D82" s="157" t="s">
        <v>65</v>
      </c>
      <c r="E82" s="157" t="s">
        <v>61</v>
      </c>
      <c r="F82" s="157" t="s">
        <v>62</v>
      </c>
      <c r="G82" s="157" t="s">
        <v>142</v>
      </c>
      <c r="H82" s="157" t="s">
        <v>143</v>
      </c>
      <c r="I82" s="157" t="s">
        <v>144</v>
      </c>
      <c r="J82" s="157" t="s">
        <v>132</v>
      </c>
      <c r="K82" s="158" t="s">
        <v>145</v>
      </c>
      <c r="L82" s="159"/>
      <c r="M82" s="70" t="s">
        <v>35</v>
      </c>
      <c r="N82" s="71" t="s">
        <v>50</v>
      </c>
      <c r="O82" s="71" t="s">
        <v>146</v>
      </c>
      <c r="P82" s="71" t="s">
        <v>147</v>
      </c>
      <c r="Q82" s="71" t="s">
        <v>148</v>
      </c>
      <c r="R82" s="71" t="s">
        <v>149</v>
      </c>
      <c r="S82" s="71" t="s">
        <v>150</v>
      </c>
      <c r="T82" s="72" t="s">
        <v>151</v>
      </c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</row>
    <row r="83" spans="1:63" s="2" customFormat="1" ht="22.9" customHeight="1">
      <c r="A83" s="36"/>
      <c r="B83" s="37"/>
      <c r="C83" s="77" t="s">
        <v>152</v>
      </c>
      <c r="D83" s="38"/>
      <c r="E83" s="38"/>
      <c r="F83" s="38"/>
      <c r="G83" s="38"/>
      <c r="H83" s="38"/>
      <c r="I83" s="38"/>
      <c r="J83" s="160">
        <f>BK83</f>
        <v>0</v>
      </c>
      <c r="K83" s="38"/>
      <c r="L83" s="41"/>
      <c r="M83" s="73"/>
      <c r="N83" s="161"/>
      <c r="O83" s="74"/>
      <c r="P83" s="162">
        <f>P84</f>
        <v>0</v>
      </c>
      <c r="Q83" s="74"/>
      <c r="R83" s="162">
        <f>R84</f>
        <v>0</v>
      </c>
      <c r="S83" s="74"/>
      <c r="T83" s="163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79</v>
      </c>
      <c r="AU83" s="18" t="s">
        <v>133</v>
      </c>
      <c r="BK83" s="164">
        <f>BK84</f>
        <v>0</v>
      </c>
    </row>
    <row r="84" spans="2:63" s="12" customFormat="1" ht="25.9" customHeight="1">
      <c r="B84" s="165"/>
      <c r="C84" s="166"/>
      <c r="D84" s="167" t="s">
        <v>79</v>
      </c>
      <c r="E84" s="168" t="s">
        <v>110</v>
      </c>
      <c r="F84" s="168" t="s">
        <v>111</v>
      </c>
      <c r="G84" s="166"/>
      <c r="H84" s="166"/>
      <c r="I84" s="169"/>
      <c r="J84" s="170">
        <f>BK84</f>
        <v>0</v>
      </c>
      <c r="K84" s="166"/>
      <c r="L84" s="171"/>
      <c r="M84" s="172"/>
      <c r="N84" s="173"/>
      <c r="O84" s="173"/>
      <c r="P84" s="174">
        <f>P85+P102+P127</f>
        <v>0</v>
      </c>
      <c r="Q84" s="173"/>
      <c r="R84" s="174">
        <f>R85+R102+R127</f>
        <v>0</v>
      </c>
      <c r="S84" s="173"/>
      <c r="T84" s="175">
        <f>T85+T102+T127</f>
        <v>0</v>
      </c>
      <c r="AR84" s="176" t="s">
        <v>193</v>
      </c>
      <c r="AT84" s="177" t="s">
        <v>79</v>
      </c>
      <c r="AU84" s="177" t="s">
        <v>80</v>
      </c>
      <c r="AY84" s="176" t="s">
        <v>155</v>
      </c>
      <c r="BK84" s="178">
        <f>BK85+BK102+BK127</f>
        <v>0</v>
      </c>
    </row>
    <row r="85" spans="2:63" s="12" customFormat="1" ht="22.9" customHeight="1">
      <c r="B85" s="165"/>
      <c r="C85" s="166"/>
      <c r="D85" s="167" t="s">
        <v>79</v>
      </c>
      <c r="E85" s="179" t="s">
        <v>1148</v>
      </c>
      <c r="F85" s="179" t="s">
        <v>1149</v>
      </c>
      <c r="G85" s="166"/>
      <c r="H85" s="166"/>
      <c r="I85" s="169"/>
      <c r="J85" s="180">
        <f>BK85</f>
        <v>0</v>
      </c>
      <c r="K85" s="166"/>
      <c r="L85" s="171"/>
      <c r="M85" s="172"/>
      <c r="N85" s="173"/>
      <c r="O85" s="173"/>
      <c r="P85" s="174">
        <f>SUM(P86:P101)</f>
        <v>0</v>
      </c>
      <c r="Q85" s="173"/>
      <c r="R85" s="174">
        <f>SUM(R86:R101)</f>
        <v>0</v>
      </c>
      <c r="S85" s="173"/>
      <c r="T85" s="175">
        <f>SUM(T86:T101)</f>
        <v>0</v>
      </c>
      <c r="AR85" s="176" t="s">
        <v>193</v>
      </c>
      <c r="AT85" s="177" t="s">
        <v>79</v>
      </c>
      <c r="AU85" s="177" t="s">
        <v>87</v>
      </c>
      <c r="AY85" s="176" t="s">
        <v>155</v>
      </c>
      <c r="BK85" s="178">
        <f>SUM(BK86:BK101)</f>
        <v>0</v>
      </c>
    </row>
    <row r="86" spans="1:65" s="2" customFormat="1" ht="16.5" customHeight="1">
      <c r="A86" s="36"/>
      <c r="B86" s="37"/>
      <c r="C86" s="181" t="s">
        <v>87</v>
      </c>
      <c r="D86" s="181" t="s">
        <v>157</v>
      </c>
      <c r="E86" s="182" t="s">
        <v>1150</v>
      </c>
      <c r="F86" s="183" t="s">
        <v>1151</v>
      </c>
      <c r="G86" s="184" t="s">
        <v>1152</v>
      </c>
      <c r="H86" s="185">
        <v>1</v>
      </c>
      <c r="I86" s="186"/>
      <c r="J86" s="187">
        <f>ROUND(I86*H86,1)</f>
        <v>0</v>
      </c>
      <c r="K86" s="183" t="s">
        <v>161</v>
      </c>
      <c r="L86" s="41"/>
      <c r="M86" s="188" t="s">
        <v>35</v>
      </c>
      <c r="N86" s="189" t="s">
        <v>51</v>
      </c>
      <c r="O86" s="66"/>
      <c r="P86" s="190">
        <f>O86*H86</f>
        <v>0</v>
      </c>
      <c r="Q86" s="190">
        <v>0</v>
      </c>
      <c r="R86" s="190">
        <f>Q86*H86</f>
        <v>0</v>
      </c>
      <c r="S86" s="190">
        <v>0</v>
      </c>
      <c r="T86" s="191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2" t="s">
        <v>1153</v>
      </c>
      <c r="AT86" s="192" t="s">
        <v>157</v>
      </c>
      <c r="AU86" s="192" t="s">
        <v>89</v>
      </c>
      <c r="AY86" s="18" t="s">
        <v>155</v>
      </c>
      <c r="BE86" s="193">
        <f>IF(N86="základní",J86,0)</f>
        <v>0</v>
      </c>
      <c r="BF86" s="193">
        <f>IF(N86="snížená",J86,0)</f>
        <v>0</v>
      </c>
      <c r="BG86" s="193">
        <f>IF(N86="zákl. přenesená",J86,0)</f>
        <v>0</v>
      </c>
      <c r="BH86" s="193">
        <f>IF(N86="sníž. přenesená",J86,0)</f>
        <v>0</v>
      </c>
      <c r="BI86" s="193">
        <f>IF(N86="nulová",J86,0)</f>
        <v>0</v>
      </c>
      <c r="BJ86" s="18" t="s">
        <v>87</v>
      </c>
      <c r="BK86" s="193">
        <f>ROUND(I86*H86,1)</f>
        <v>0</v>
      </c>
      <c r="BL86" s="18" t="s">
        <v>1153</v>
      </c>
      <c r="BM86" s="192" t="s">
        <v>1154</v>
      </c>
    </row>
    <row r="87" spans="1:47" s="2" customFormat="1" ht="11.25">
      <c r="A87" s="36"/>
      <c r="B87" s="37"/>
      <c r="C87" s="38"/>
      <c r="D87" s="194" t="s">
        <v>164</v>
      </c>
      <c r="E87" s="38"/>
      <c r="F87" s="195" t="s">
        <v>1151</v>
      </c>
      <c r="G87" s="38"/>
      <c r="H87" s="38"/>
      <c r="I87" s="196"/>
      <c r="J87" s="38"/>
      <c r="K87" s="38"/>
      <c r="L87" s="41"/>
      <c r="M87" s="197"/>
      <c r="N87" s="198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164</v>
      </c>
      <c r="AU87" s="18" t="s">
        <v>89</v>
      </c>
    </row>
    <row r="88" spans="1:47" s="2" customFormat="1" ht="11.25">
      <c r="A88" s="36"/>
      <c r="B88" s="37"/>
      <c r="C88" s="38"/>
      <c r="D88" s="199" t="s">
        <v>166</v>
      </c>
      <c r="E88" s="38"/>
      <c r="F88" s="200" t="s">
        <v>1155</v>
      </c>
      <c r="G88" s="38"/>
      <c r="H88" s="38"/>
      <c r="I88" s="196"/>
      <c r="J88" s="38"/>
      <c r="K88" s="38"/>
      <c r="L88" s="41"/>
      <c r="M88" s="197"/>
      <c r="N88" s="198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166</v>
      </c>
      <c r="AU88" s="18" t="s">
        <v>89</v>
      </c>
    </row>
    <row r="89" spans="2:51" s="14" customFormat="1" ht="11.25">
      <c r="B89" s="211"/>
      <c r="C89" s="212"/>
      <c r="D89" s="194" t="s">
        <v>168</v>
      </c>
      <c r="E89" s="213" t="s">
        <v>35</v>
      </c>
      <c r="F89" s="214" t="s">
        <v>87</v>
      </c>
      <c r="G89" s="212"/>
      <c r="H89" s="215">
        <v>1</v>
      </c>
      <c r="I89" s="216"/>
      <c r="J89" s="212"/>
      <c r="K89" s="212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168</v>
      </c>
      <c r="AU89" s="221" t="s">
        <v>89</v>
      </c>
      <c r="AV89" s="14" t="s">
        <v>89</v>
      </c>
      <c r="AW89" s="14" t="s">
        <v>41</v>
      </c>
      <c r="AX89" s="14" t="s">
        <v>87</v>
      </c>
      <c r="AY89" s="221" t="s">
        <v>155</v>
      </c>
    </row>
    <row r="90" spans="1:65" s="2" customFormat="1" ht="16.5" customHeight="1">
      <c r="A90" s="36"/>
      <c r="B90" s="37"/>
      <c r="C90" s="181" t="s">
        <v>89</v>
      </c>
      <c r="D90" s="181" t="s">
        <v>157</v>
      </c>
      <c r="E90" s="182" t="s">
        <v>1156</v>
      </c>
      <c r="F90" s="183" t="s">
        <v>1157</v>
      </c>
      <c r="G90" s="184" t="s">
        <v>1152</v>
      </c>
      <c r="H90" s="185">
        <v>1</v>
      </c>
      <c r="I90" s="186"/>
      <c r="J90" s="187">
        <f>ROUND(I90*H90,1)</f>
        <v>0</v>
      </c>
      <c r="K90" s="183" t="s">
        <v>161</v>
      </c>
      <c r="L90" s="41"/>
      <c r="M90" s="188" t="s">
        <v>35</v>
      </c>
      <c r="N90" s="189" t="s">
        <v>51</v>
      </c>
      <c r="O90" s="66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2" t="s">
        <v>1153</v>
      </c>
      <c r="AT90" s="192" t="s">
        <v>157</v>
      </c>
      <c r="AU90" s="192" t="s">
        <v>89</v>
      </c>
      <c r="AY90" s="18" t="s">
        <v>155</v>
      </c>
      <c r="BE90" s="193">
        <f>IF(N90="základní",J90,0)</f>
        <v>0</v>
      </c>
      <c r="BF90" s="193">
        <f>IF(N90="snížená",J90,0)</f>
        <v>0</v>
      </c>
      <c r="BG90" s="193">
        <f>IF(N90="zákl. přenesená",J90,0)</f>
        <v>0</v>
      </c>
      <c r="BH90" s="193">
        <f>IF(N90="sníž. přenesená",J90,0)</f>
        <v>0</v>
      </c>
      <c r="BI90" s="193">
        <f>IF(N90="nulová",J90,0)</f>
        <v>0</v>
      </c>
      <c r="BJ90" s="18" t="s">
        <v>87</v>
      </c>
      <c r="BK90" s="193">
        <f>ROUND(I90*H90,1)</f>
        <v>0</v>
      </c>
      <c r="BL90" s="18" t="s">
        <v>1153</v>
      </c>
      <c r="BM90" s="192" t="s">
        <v>1158</v>
      </c>
    </row>
    <row r="91" spans="1:47" s="2" customFormat="1" ht="11.25">
      <c r="A91" s="36"/>
      <c r="B91" s="37"/>
      <c r="C91" s="38"/>
      <c r="D91" s="194" t="s">
        <v>164</v>
      </c>
      <c r="E91" s="38"/>
      <c r="F91" s="195" t="s">
        <v>1157</v>
      </c>
      <c r="G91" s="38"/>
      <c r="H91" s="38"/>
      <c r="I91" s="196"/>
      <c r="J91" s="38"/>
      <c r="K91" s="38"/>
      <c r="L91" s="41"/>
      <c r="M91" s="197"/>
      <c r="N91" s="198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164</v>
      </c>
      <c r="AU91" s="18" t="s">
        <v>89</v>
      </c>
    </row>
    <row r="92" spans="1:47" s="2" customFormat="1" ht="11.25">
      <c r="A92" s="36"/>
      <c r="B92" s="37"/>
      <c r="C92" s="38"/>
      <c r="D92" s="199" t="s">
        <v>166</v>
      </c>
      <c r="E92" s="38"/>
      <c r="F92" s="200" t="s">
        <v>1159</v>
      </c>
      <c r="G92" s="38"/>
      <c r="H92" s="38"/>
      <c r="I92" s="196"/>
      <c r="J92" s="38"/>
      <c r="K92" s="38"/>
      <c r="L92" s="41"/>
      <c r="M92" s="197"/>
      <c r="N92" s="198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166</v>
      </c>
      <c r="AU92" s="18" t="s">
        <v>89</v>
      </c>
    </row>
    <row r="93" spans="2:51" s="14" customFormat="1" ht="11.25">
      <c r="B93" s="211"/>
      <c r="C93" s="212"/>
      <c r="D93" s="194" t="s">
        <v>168</v>
      </c>
      <c r="E93" s="213" t="s">
        <v>35</v>
      </c>
      <c r="F93" s="214" t="s">
        <v>87</v>
      </c>
      <c r="G93" s="212"/>
      <c r="H93" s="215">
        <v>1</v>
      </c>
      <c r="I93" s="216"/>
      <c r="J93" s="212"/>
      <c r="K93" s="212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168</v>
      </c>
      <c r="AU93" s="221" t="s">
        <v>89</v>
      </c>
      <c r="AV93" s="14" t="s">
        <v>89</v>
      </c>
      <c r="AW93" s="14" t="s">
        <v>41</v>
      </c>
      <c r="AX93" s="14" t="s">
        <v>87</v>
      </c>
      <c r="AY93" s="221" t="s">
        <v>155</v>
      </c>
    </row>
    <row r="94" spans="1:65" s="2" customFormat="1" ht="16.5" customHeight="1">
      <c r="A94" s="36"/>
      <c r="B94" s="37"/>
      <c r="C94" s="181" t="s">
        <v>179</v>
      </c>
      <c r="D94" s="181" t="s">
        <v>157</v>
      </c>
      <c r="E94" s="182" t="s">
        <v>1160</v>
      </c>
      <c r="F94" s="183" t="s">
        <v>1161</v>
      </c>
      <c r="G94" s="184" t="s">
        <v>1152</v>
      </c>
      <c r="H94" s="185">
        <v>1</v>
      </c>
      <c r="I94" s="186"/>
      <c r="J94" s="187">
        <f>ROUND(I94*H94,1)</f>
        <v>0</v>
      </c>
      <c r="K94" s="183" t="s">
        <v>161</v>
      </c>
      <c r="L94" s="41"/>
      <c r="M94" s="188" t="s">
        <v>35</v>
      </c>
      <c r="N94" s="189" t="s">
        <v>51</v>
      </c>
      <c r="O94" s="66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1153</v>
      </c>
      <c r="AT94" s="192" t="s">
        <v>157</v>
      </c>
      <c r="AU94" s="192" t="s">
        <v>89</v>
      </c>
      <c r="AY94" s="18" t="s">
        <v>155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8" t="s">
        <v>87</v>
      </c>
      <c r="BK94" s="193">
        <f>ROUND(I94*H94,1)</f>
        <v>0</v>
      </c>
      <c r="BL94" s="18" t="s">
        <v>1153</v>
      </c>
      <c r="BM94" s="192" t="s">
        <v>1162</v>
      </c>
    </row>
    <row r="95" spans="1:47" s="2" customFormat="1" ht="11.25">
      <c r="A95" s="36"/>
      <c r="B95" s="37"/>
      <c r="C95" s="38"/>
      <c r="D95" s="194" t="s">
        <v>164</v>
      </c>
      <c r="E95" s="38"/>
      <c r="F95" s="195" t="s">
        <v>1161</v>
      </c>
      <c r="G95" s="38"/>
      <c r="H95" s="38"/>
      <c r="I95" s="196"/>
      <c r="J95" s="38"/>
      <c r="K95" s="38"/>
      <c r="L95" s="41"/>
      <c r="M95" s="197"/>
      <c r="N95" s="198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164</v>
      </c>
      <c r="AU95" s="18" t="s">
        <v>89</v>
      </c>
    </row>
    <row r="96" spans="1:47" s="2" customFormat="1" ht="11.25">
      <c r="A96" s="36"/>
      <c r="B96" s="37"/>
      <c r="C96" s="38"/>
      <c r="D96" s="199" t="s">
        <v>166</v>
      </c>
      <c r="E96" s="38"/>
      <c r="F96" s="200" t="s">
        <v>1163</v>
      </c>
      <c r="G96" s="38"/>
      <c r="H96" s="38"/>
      <c r="I96" s="196"/>
      <c r="J96" s="38"/>
      <c r="K96" s="38"/>
      <c r="L96" s="41"/>
      <c r="M96" s="197"/>
      <c r="N96" s="198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166</v>
      </c>
      <c r="AU96" s="18" t="s">
        <v>89</v>
      </c>
    </row>
    <row r="97" spans="2:51" s="14" customFormat="1" ht="11.25">
      <c r="B97" s="211"/>
      <c r="C97" s="212"/>
      <c r="D97" s="194" t="s">
        <v>168</v>
      </c>
      <c r="E97" s="213" t="s">
        <v>35</v>
      </c>
      <c r="F97" s="214" t="s">
        <v>87</v>
      </c>
      <c r="G97" s="212"/>
      <c r="H97" s="215">
        <v>1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168</v>
      </c>
      <c r="AU97" s="221" t="s">
        <v>89</v>
      </c>
      <c r="AV97" s="14" t="s">
        <v>89</v>
      </c>
      <c r="AW97" s="14" t="s">
        <v>41</v>
      </c>
      <c r="AX97" s="14" t="s">
        <v>87</v>
      </c>
      <c r="AY97" s="221" t="s">
        <v>155</v>
      </c>
    </row>
    <row r="98" spans="1:65" s="2" customFormat="1" ht="16.5" customHeight="1">
      <c r="A98" s="36"/>
      <c r="B98" s="37"/>
      <c r="C98" s="181" t="s">
        <v>162</v>
      </c>
      <c r="D98" s="181" t="s">
        <v>157</v>
      </c>
      <c r="E98" s="182" t="s">
        <v>1164</v>
      </c>
      <c r="F98" s="183" t="s">
        <v>1165</v>
      </c>
      <c r="G98" s="184" t="s">
        <v>1152</v>
      </c>
      <c r="H98" s="185">
        <v>1</v>
      </c>
      <c r="I98" s="186"/>
      <c r="J98" s="187">
        <f>ROUND(I98*H98,1)</f>
        <v>0</v>
      </c>
      <c r="K98" s="183" t="s">
        <v>161</v>
      </c>
      <c r="L98" s="41"/>
      <c r="M98" s="188" t="s">
        <v>35</v>
      </c>
      <c r="N98" s="189" t="s">
        <v>51</v>
      </c>
      <c r="O98" s="66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2" t="s">
        <v>1153</v>
      </c>
      <c r="AT98" s="192" t="s">
        <v>157</v>
      </c>
      <c r="AU98" s="192" t="s">
        <v>89</v>
      </c>
      <c r="AY98" s="18" t="s">
        <v>155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87</v>
      </c>
      <c r="BK98" s="193">
        <f>ROUND(I98*H98,1)</f>
        <v>0</v>
      </c>
      <c r="BL98" s="18" t="s">
        <v>1153</v>
      </c>
      <c r="BM98" s="192" t="s">
        <v>1166</v>
      </c>
    </row>
    <row r="99" spans="1:47" s="2" customFormat="1" ht="11.25">
      <c r="A99" s="36"/>
      <c r="B99" s="37"/>
      <c r="C99" s="38"/>
      <c r="D99" s="194" t="s">
        <v>164</v>
      </c>
      <c r="E99" s="38"/>
      <c r="F99" s="195" t="s">
        <v>1165</v>
      </c>
      <c r="G99" s="38"/>
      <c r="H99" s="38"/>
      <c r="I99" s="196"/>
      <c r="J99" s="38"/>
      <c r="K99" s="38"/>
      <c r="L99" s="41"/>
      <c r="M99" s="197"/>
      <c r="N99" s="198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164</v>
      </c>
      <c r="AU99" s="18" t="s">
        <v>89</v>
      </c>
    </row>
    <row r="100" spans="1:47" s="2" customFormat="1" ht="11.25">
      <c r="A100" s="36"/>
      <c r="B100" s="37"/>
      <c r="C100" s="38"/>
      <c r="D100" s="199" t="s">
        <v>166</v>
      </c>
      <c r="E100" s="38"/>
      <c r="F100" s="200" t="s">
        <v>1167</v>
      </c>
      <c r="G100" s="38"/>
      <c r="H100" s="38"/>
      <c r="I100" s="196"/>
      <c r="J100" s="38"/>
      <c r="K100" s="38"/>
      <c r="L100" s="41"/>
      <c r="M100" s="197"/>
      <c r="N100" s="198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166</v>
      </c>
      <c r="AU100" s="18" t="s">
        <v>89</v>
      </c>
    </row>
    <row r="101" spans="2:51" s="14" customFormat="1" ht="11.25">
      <c r="B101" s="211"/>
      <c r="C101" s="212"/>
      <c r="D101" s="194" t="s">
        <v>168</v>
      </c>
      <c r="E101" s="213" t="s">
        <v>35</v>
      </c>
      <c r="F101" s="214" t="s">
        <v>87</v>
      </c>
      <c r="G101" s="212"/>
      <c r="H101" s="215">
        <v>1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168</v>
      </c>
      <c r="AU101" s="221" t="s">
        <v>89</v>
      </c>
      <c r="AV101" s="14" t="s">
        <v>89</v>
      </c>
      <c r="AW101" s="14" t="s">
        <v>41</v>
      </c>
      <c r="AX101" s="14" t="s">
        <v>87</v>
      </c>
      <c r="AY101" s="221" t="s">
        <v>155</v>
      </c>
    </row>
    <row r="102" spans="2:63" s="12" customFormat="1" ht="22.9" customHeight="1">
      <c r="B102" s="165"/>
      <c r="C102" s="166"/>
      <c r="D102" s="167" t="s">
        <v>79</v>
      </c>
      <c r="E102" s="179" t="s">
        <v>1168</v>
      </c>
      <c r="F102" s="179" t="s">
        <v>1169</v>
      </c>
      <c r="G102" s="166"/>
      <c r="H102" s="166"/>
      <c r="I102" s="169"/>
      <c r="J102" s="180">
        <f>BK102</f>
        <v>0</v>
      </c>
      <c r="K102" s="166"/>
      <c r="L102" s="171"/>
      <c r="M102" s="172"/>
      <c r="N102" s="173"/>
      <c r="O102" s="173"/>
      <c r="P102" s="174">
        <f>SUM(P103:P126)</f>
        <v>0</v>
      </c>
      <c r="Q102" s="173"/>
      <c r="R102" s="174">
        <f>SUM(R103:R126)</f>
        <v>0</v>
      </c>
      <c r="S102" s="173"/>
      <c r="T102" s="175">
        <f>SUM(T103:T126)</f>
        <v>0</v>
      </c>
      <c r="AR102" s="176" t="s">
        <v>193</v>
      </c>
      <c r="AT102" s="177" t="s">
        <v>79</v>
      </c>
      <c r="AU102" s="177" t="s">
        <v>87</v>
      </c>
      <c r="AY102" s="176" t="s">
        <v>155</v>
      </c>
      <c r="BK102" s="178">
        <f>SUM(BK103:BK126)</f>
        <v>0</v>
      </c>
    </row>
    <row r="103" spans="1:65" s="2" customFormat="1" ht="16.5" customHeight="1">
      <c r="A103" s="36"/>
      <c r="B103" s="37"/>
      <c r="C103" s="181" t="s">
        <v>193</v>
      </c>
      <c r="D103" s="181" t="s">
        <v>157</v>
      </c>
      <c r="E103" s="182" t="s">
        <v>1170</v>
      </c>
      <c r="F103" s="183" t="s">
        <v>1171</v>
      </c>
      <c r="G103" s="184" t="s">
        <v>1152</v>
      </c>
      <c r="H103" s="185">
        <v>1</v>
      </c>
      <c r="I103" s="186"/>
      <c r="J103" s="187">
        <f>ROUND(I103*H103,1)</f>
        <v>0</v>
      </c>
      <c r="K103" s="183" t="s">
        <v>161</v>
      </c>
      <c r="L103" s="41"/>
      <c r="M103" s="188" t="s">
        <v>35</v>
      </c>
      <c r="N103" s="189" t="s">
        <v>51</v>
      </c>
      <c r="O103" s="66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1153</v>
      </c>
      <c r="AT103" s="192" t="s">
        <v>157</v>
      </c>
      <c r="AU103" s="192" t="s">
        <v>89</v>
      </c>
      <c r="AY103" s="18" t="s">
        <v>155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87</v>
      </c>
      <c r="BK103" s="193">
        <f>ROUND(I103*H103,1)</f>
        <v>0</v>
      </c>
      <c r="BL103" s="18" t="s">
        <v>1153</v>
      </c>
      <c r="BM103" s="192" t="s">
        <v>1172</v>
      </c>
    </row>
    <row r="104" spans="1:47" s="2" customFormat="1" ht="11.25">
      <c r="A104" s="36"/>
      <c r="B104" s="37"/>
      <c r="C104" s="38"/>
      <c r="D104" s="194" t="s">
        <v>164</v>
      </c>
      <c r="E104" s="38"/>
      <c r="F104" s="195" t="s">
        <v>1171</v>
      </c>
      <c r="G104" s="38"/>
      <c r="H104" s="38"/>
      <c r="I104" s="196"/>
      <c r="J104" s="38"/>
      <c r="K104" s="38"/>
      <c r="L104" s="41"/>
      <c r="M104" s="197"/>
      <c r="N104" s="198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164</v>
      </c>
      <c r="AU104" s="18" t="s">
        <v>89</v>
      </c>
    </row>
    <row r="105" spans="1:47" s="2" customFormat="1" ht="11.25">
      <c r="A105" s="36"/>
      <c r="B105" s="37"/>
      <c r="C105" s="38"/>
      <c r="D105" s="199" t="s">
        <v>166</v>
      </c>
      <c r="E105" s="38"/>
      <c r="F105" s="200" t="s">
        <v>1173</v>
      </c>
      <c r="G105" s="38"/>
      <c r="H105" s="38"/>
      <c r="I105" s="196"/>
      <c r="J105" s="38"/>
      <c r="K105" s="38"/>
      <c r="L105" s="41"/>
      <c r="M105" s="197"/>
      <c r="N105" s="198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166</v>
      </c>
      <c r="AU105" s="18" t="s">
        <v>89</v>
      </c>
    </row>
    <row r="106" spans="2:51" s="14" customFormat="1" ht="11.25">
      <c r="B106" s="211"/>
      <c r="C106" s="212"/>
      <c r="D106" s="194" t="s">
        <v>168</v>
      </c>
      <c r="E106" s="213" t="s">
        <v>35</v>
      </c>
      <c r="F106" s="214" t="s">
        <v>87</v>
      </c>
      <c r="G106" s="212"/>
      <c r="H106" s="215">
        <v>1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168</v>
      </c>
      <c r="AU106" s="221" t="s">
        <v>89</v>
      </c>
      <c r="AV106" s="14" t="s">
        <v>89</v>
      </c>
      <c r="AW106" s="14" t="s">
        <v>41</v>
      </c>
      <c r="AX106" s="14" t="s">
        <v>87</v>
      </c>
      <c r="AY106" s="221" t="s">
        <v>155</v>
      </c>
    </row>
    <row r="107" spans="1:65" s="2" customFormat="1" ht="16.5" customHeight="1">
      <c r="A107" s="36"/>
      <c r="B107" s="37"/>
      <c r="C107" s="181" t="s">
        <v>200</v>
      </c>
      <c r="D107" s="181" t="s">
        <v>157</v>
      </c>
      <c r="E107" s="182" t="s">
        <v>1174</v>
      </c>
      <c r="F107" s="183" t="s">
        <v>1175</v>
      </c>
      <c r="G107" s="184" t="s">
        <v>1152</v>
      </c>
      <c r="H107" s="185">
        <v>1</v>
      </c>
      <c r="I107" s="186"/>
      <c r="J107" s="187">
        <f>ROUND(I107*H107,1)</f>
        <v>0</v>
      </c>
      <c r="K107" s="183" t="s">
        <v>161</v>
      </c>
      <c r="L107" s="41"/>
      <c r="M107" s="188" t="s">
        <v>35</v>
      </c>
      <c r="N107" s="189" t="s">
        <v>51</v>
      </c>
      <c r="O107" s="66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2" t="s">
        <v>1153</v>
      </c>
      <c r="AT107" s="192" t="s">
        <v>157</v>
      </c>
      <c r="AU107" s="192" t="s">
        <v>89</v>
      </c>
      <c r="AY107" s="18" t="s">
        <v>155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87</v>
      </c>
      <c r="BK107" s="193">
        <f>ROUND(I107*H107,1)</f>
        <v>0</v>
      </c>
      <c r="BL107" s="18" t="s">
        <v>1153</v>
      </c>
      <c r="BM107" s="192" t="s">
        <v>1176</v>
      </c>
    </row>
    <row r="108" spans="1:47" s="2" customFormat="1" ht="11.25">
      <c r="A108" s="36"/>
      <c r="B108" s="37"/>
      <c r="C108" s="38"/>
      <c r="D108" s="194" t="s">
        <v>164</v>
      </c>
      <c r="E108" s="38"/>
      <c r="F108" s="195" t="s">
        <v>1175</v>
      </c>
      <c r="G108" s="38"/>
      <c r="H108" s="38"/>
      <c r="I108" s="196"/>
      <c r="J108" s="38"/>
      <c r="K108" s="38"/>
      <c r="L108" s="41"/>
      <c r="M108" s="197"/>
      <c r="N108" s="198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8" t="s">
        <v>164</v>
      </c>
      <c r="AU108" s="18" t="s">
        <v>89</v>
      </c>
    </row>
    <row r="109" spans="1:47" s="2" customFormat="1" ht="11.25">
      <c r="A109" s="36"/>
      <c r="B109" s="37"/>
      <c r="C109" s="38"/>
      <c r="D109" s="199" t="s">
        <v>166</v>
      </c>
      <c r="E109" s="38"/>
      <c r="F109" s="200" t="s">
        <v>1177</v>
      </c>
      <c r="G109" s="38"/>
      <c r="H109" s="38"/>
      <c r="I109" s="196"/>
      <c r="J109" s="38"/>
      <c r="K109" s="38"/>
      <c r="L109" s="41"/>
      <c r="M109" s="197"/>
      <c r="N109" s="198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166</v>
      </c>
      <c r="AU109" s="18" t="s">
        <v>89</v>
      </c>
    </row>
    <row r="110" spans="2:51" s="14" customFormat="1" ht="11.25">
      <c r="B110" s="211"/>
      <c r="C110" s="212"/>
      <c r="D110" s="194" t="s">
        <v>168</v>
      </c>
      <c r="E110" s="213" t="s">
        <v>35</v>
      </c>
      <c r="F110" s="214" t="s">
        <v>87</v>
      </c>
      <c r="G110" s="212"/>
      <c r="H110" s="215">
        <v>1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168</v>
      </c>
      <c r="AU110" s="221" t="s">
        <v>89</v>
      </c>
      <c r="AV110" s="14" t="s">
        <v>89</v>
      </c>
      <c r="AW110" s="14" t="s">
        <v>41</v>
      </c>
      <c r="AX110" s="14" t="s">
        <v>87</v>
      </c>
      <c r="AY110" s="221" t="s">
        <v>155</v>
      </c>
    </row>
    <row r="111" spans="1:65" s="2" customFormat="1" ht="16.5" customHeight="1">
      <c r="A111" s="36"/>
      <c r="B111" s="37"/>
      <c r="C111" s="181" t="s">
        <v>207</v>
      </c>
      <c r="D111" s="181" t="s">
        <v>157</v>
      </c>
      <c r="E111" s="182" t="s">
        <v>1178</v>
      </c>
      <c r="F111" s="183" t="s">
        <v>1179</v>
      </c>
      <c r="G111" s="184" t="s">
        <v>1152</v>
      </c>
      <c r="H111" s="185">
        <v>1</v>
      </c>
      <c r="I111" s="186"/>
      <c r="J111" s="187">
        <f>ROUND(I111*H111,1)</f>
        <v>0</v>
      </c>
      <c r="K111" s="183" t="s">
        <v>161</v>
      </c>
      <c r="L111" s="41"/>
      <c r="M111" s="188" t="s">
        <v>35</v>
      </c>
      <c r="N111" s="189" t="s">
        <v>51</v>
      </c>
      <c r="O111" s="66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1153</v>
      </c>
      <c r="AT111" s="192" t="s">
        <v>157</v>
      </c>
      <c r="AU111" s="192" t="s">
        <v>89</v>
      </c>
      <c r="AY111" s="18" t="s">
        <v>155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87</v>
      </c>
      <c r="BK111" s="193">
        <f>ROUND(I111*H111,1)</f>
        <v>0</v>
      </c>
      <c r="BL111" s="18" t="s">
        <v>1153</v>
      </c>
      <c r="BM111" s="192" t="s">
        <v>1180</v>
      </c>
    </row>
    <row r="112" spans="1:47" s="2" customFormat="1" ht="11.25">
      <c r="A112" s="36"/>
      <c r="B112" s="37"/>
      <c r="C112" s="38"/>
      <c r="D112" s="194" t="s">
        <v>164</v>
      </c>
      <c r="E112" s="38"/>
      <c r="F112" s="195" t="s">
        <v>1179</v>
      </c>
      <c r="G112" s="38"/>
      <c r="H112" s="38"/>
      <c r="I112" s="196"/>
      <c r="J112" s="38"/>
      <c r="K112" s="38"/>
      <c r="L112" s="41"/>
      <c r="M112" s="197"/>
      <c r="N112" s="198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164</v>
      </c>
      <c r="AU112" s="18" t="s">
        <v>89</v>
      </c>
    </row>
    <row r="113" spans="1:47" s="2" customFormat="1" ht="11.25">
      <c r="A113" s="36"/>
      <c r="B113" s="37"/>
      <c r="C113" s="38"/>
      <c r="D113" s="199" t="s">
        <v>166</v>
      </c>
      <c r="E113" s="38"/>
      <c r="F113" s="200" t="s">
        <v>1181</v>
      </c>
      <c r="G113" s="38"/>
      <c r="H113" s="38"/>
      <c r="I113" s="196"/>
      <c r="J113" s="38"/>
      <c r="K113" s="38"/>
      <c r="L113" s="41"/>
      <c r="M113" s="197"/>
      <c r="N113" s="198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166</v>
      </c>
      <c r="AU113" s="18" t="s">
        <v>89</v>
      </c>
    </row>
    <row r="114" spans="2:51" s="14" customFormat="1" ht="11.25">
      <c r="B114" s="211"/>
      <c r="C114" s="212"/>
      <c r="D114" s="194" t="s">
        <v>168</v>
      </c>
      <c r="E114" s="213" t="s">
        <v>35</v>
      </c>
      <c r="F114" s="214" t="s">
        <v>87</v>
      </c>
      <c r="G114" s="212"/>
      <c r="H114" s="215">
        <v>1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168</v>
      </c>
      <c r="AU114" s="221" t="s">
        <v>89</v>
      </c>
      <c r="AV114" s="14" t="s">
        <v>89</v>
      </c>
      <c r="AW114" s="14" t="s">
        <v>41</v>
      </c>
      <c r="AX114" s="14" t="s">
        <v>87</v>
      </c>
      <c r="AY114" s="221" t="s">
        <v>155</v>
      </c>
    </row>
    <row r="115" spans="1:65" s="2" customFormat="1" ht="16.5" customHeight="1">
      <c r="A115" s="36"/>
      <c r="B115" s="37"/>
      <c r="C115" s="181" t="s">
        <v>213</v>
      </c>
      <c r="D115" s="181" t="s">
        <v>157</v>
      </c>
      <c r="E115" s="182" t="s">
        <v>1182</v>
      </c>
      <c r="F115" s="183" t="s">
        <v>1183</v>
      </c>
      <c r="G115" s="184" t="s">
        <v>1152</v>
      </c>
      <c r="H115" s="185">
        <v>1</v>
      </c>
      <c r="I115" s="186"/>
      <c r="J115" s="187">
        <f>ROUND(I115*H115,1)</f>
        <v>0</v>
      </c>
      <c r="K115" s="183" t="s">
        <v>161</v>
      </c>
      <c r="L115" s="41"/>
      <c r="M115" s="188" t="s">
        <v>35</v>
      </c>
      <c r="N115" s="189" t="s">
        <v>51</v>
      </c>
      <c r="O115" s="66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2" t="s">
        <v>1153</v>
      </c>
      <c r="AT115" s="192" t="s">
        <v>157</v>
      </c>
      <c r="AU115" s="192" t="s">
        <v>89</v>
      </c>
      <c r="AY115" s="18" t="s">
        <v>155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87</v>
      </c>
      <c r="BK115" s="193">
        <f>ROUND(I115*H115,1)</f>
        <v>0</v>
      </c>
      <c r="BL115" s="18" t="s">
        <v>1153</v>
      </c>
      <c r="BM115" s="192" t="s">
        <v>1184</v>
      </c>
    </row>
    <row r="116" spans="1:47" s="2" customFormat="1" ht="11.25">
      <c r="A116" s="36"/>
      <c r="B116" s="37"/>
      <c r="C116" s="38"/>
      <c r="D116" s="194" t="s">
        <v>164</v>
      </c>
      <c r="E116" s="38"/>
      <c r="F116" s="195" t="s">
        <v>1183</v>
      </c>
      <c r="G116" s="38"/>
      <c r="H116" s="38"/>
      <c r="I116" s="196"/>
      <c r="J116" s="38"/>
      <c r="K116" s="38"/>
      <c r="L116" s="41"/>
      <c r="M116" s="197"/>
      <c r="N116" s="198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164</v>
      </c>
      <c r="AU116" s="18" t="s">
        <v>89</v>
      </c>
    </row>
    <row r="117" spans="1:47" s="2" customFormat="1" ht="11.25">
      <c r="A117" s="36"/>
      <c r="B117" s="37"/>
      <c r="C117" s="38"/>
      <c r="D117" s="199" t="s">
        <v>166</v>
      </c>
      <c r="E117" s="38"/>
      <c r="F117" s="200" t="s">
        <v>1185</v>
      </c>
      <c r="G117" s="38"/>
      <c r="H117" s="38"/>
      <c r="I117" s="196"/>
      <c r="J117" s="38"/>
      <c r="K117" s="38"/>
      <c r="L117" s="41"/>
      <c r="M117" s="197"/>
      <c r="N117" s="198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166</v>
      </c>
      <c r="AU117" s="18" t="s">
        <v>89</v>
      </c>
    </row>
    <row r="118" spans="2:51" s="14" customFormat="1" ht="11.25">
      <c r="B118" s="211"/>
      <c r="C118" s="212"/>
      <c r="D118" s="194" t="s">
        <v>168</v>
      </c>
      <c r="E118" s="213" t="s">
        <v>35</v>
      </c>
      <c r="F118" s="214" t="s">
        <v>87</v>
      </c>
      <c r="G118" s="212"/>
      <c r="H118" s="215">
        <v>1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168</v>
      </c>
      <c r="AU118" s="221" t="s">
        <v>89</v>
      </c>
      <c r="AV118" s="14" t="s">
        <v>89</v>
      </c>
      <c r="AW118" s="14" t="s">
        <v>41</v>
      </c>
      <c r="AX118" s="14" t="s">
        <v>87</v>
      </c>
      <c r="AY118" s="221" t="s">
        <v>155</v>
      </c>
    </row>
    <row r="119" spans="1:65" s="2" customFormat="1" ht="16.5" customHeight="1">
      <c r="A119" s="36"/>
      <c r="B119" s="37"/>
      <c r="C119" s="181" t="s">
        <v>220</v>
      </c>
      <c r="D119" s="181" t="s">
        <v>157</v>
      </c>
      <c r="E119" s="182" t="s">
        <v>1186</v>
      </c>
      <c r="F119" s="183" t="s">
        <v>1187</v>
      </c>
      <c r="G119" s="184" t="s">
        <v>1152</v>
      </c>
      <c r="H119" s="185">
        <v>1</v>
      </c>
      <c r="I119" s="186"/>
      <c r="J119" s="187">
        <f>ROUND(I119*H119,1)</f>
        <v>0</v>
      </c>
      <c r="K119" s="183" t="s">
        <v>161</v>
      </c>
      <c r="L119" s="41"/>
      <c r="M119" s="188" t="s">
        <v>35</v>
      </c>
      <c r="N119" s="189" t="s">
        <v>51</v>
      </c>
      <c r="O119" s="66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2" t="s">
        <v>1153</v>
      </c>
      <c r="AT119" s="192" t="s">
        <v>157</v>
      </c>
      <c r="AU119" s="192" t="s">
        <v>89</v>
      </c>
      <c r="AY119" s="18" t="s">
        <v>155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87</v>
      </c>
      <c r="BK119" s="193">
        <f>ROUND(I119*H119,1)</f>
        <v>0</v>
      </c>
      <c r="BL119" s="18" t="s">
        <v>1153</v>
      </c>
      <c r="BM119" s="192" t="s">
        <v>1188</v>
      </c>
    </row>
    <row r="120" spans="1:47" s="2" customFormat="1" ht="11.25">
      <c r="A120" s="36"/>
      <c r="B120" s="37"/>
      <c r="C120" s="38"/>
      <c r="D120" s="194" t="s">
        <v>164</v>
      </c>
      <c r="E120" s="38"/>
      <c r="F120" s="195" t="s">
        <v>1187</v>
      </c>
      <c r="G120" s="38"/>
      <c r="H120" s="38"/>
      <c r="I120" s="196"/>
      <c r="J120" s="38"/>
      <c r="K120" s="38"/>
      <c r="L120" s="41"/>
      <c r="M120" s="197"/>
      <c r="N120" s="198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164</v>
      </c>
      <c r="AU120" s="18" t="s">
        <v>89</v>
      </c>
    </row>
    <row r="121" spans="1:47" s="2" customFormat="1" ht="11.25">
      <c r="A121" s="36"/>
      <c r="B121" s="37"/>
      <c r="C121" s="38"/>
      <c r="D121" s="199" t="s">
        <v>166</v>
      </c>
      <c r="E121" s="38"/>
      <c r="F121" s="200" t="s">
        <v>1189</v>
      </c>
      <c r="G121" s="38"/>
      <c r="H121" s="38"/>
      <c r="I121" s="196"/>
      <c r="J121" s="38"/>
      <c r="K121" s="38"/>
      <c r="L121" s="41"/>
      <c r="M121" s="197"/>
      <c r="N121" s="198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166</v>
      </c>
      <c r="AU121" s="18" t="s">
        <v>89</v>
      </c>
    </row>
    <row r="122" spans="2:51" s="14" customFormat="1" ht="11.25">
      <c r="B122" s="211"/>
      <c r="C122" s="212"/>
      <c r="D122" s="194" t="s">
        <v>168</v>
      </c>
      <c r="E122" s="213" t="s">
        <v>35</v>
      </c>
      <c r="F122" s="214" t="s">
        <v>87</v>
      </c>
      <c r="G122" s="212"/>
      <c r="H122" s="215">
        <v>1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168</v>
      </c>
      <c r="AU122" s="221" t="s">
        <v>89</v>
      </c>
      <c r="AV122" s="14" t="s">
        <v>89</v>
      </c>
      <c r="AW122" s="14" t="s">
        <v>41</v>
      </c>
      <c r="AX122" s="14" t="s">
        <v>87</v>
      </c>
      <c r="AY122" s="221" t="s">
        <v>155</v>
      </c>
    </row>
    <row r="123" spans="1:65" s="2" customFormat="1" ht="16.5" customHeight="1">
      <c r="A123" s="36"/>
      <c r="B123" s="37"/>
      <c r="C123" s="181" t="s">
        <v>226</v>
      </c>
      <c r="D123" s="181" t="s">
        <v>157</v>
      </c>
      <c r="E123" s="182" t="s">
        <v>1190</v>
      </c>
      <c r="F123" s="183" t="s">
        <v>1191</v>
      </c>
      <c r="G123" s="184" t="s">
        <v>1152</v>
      </c>
      <c r="H123" s="185">
        <v>1</v>
      </c>
      <c r="I123" s="186"/>
      <c r="J123" s="187">
        <f>ROUND(I123*H123,1)</f>
        <v>0</v>
      </c>
      <c r="K123" s="183" t="s">
        <v>161</v>
      </c>
      <c r="L123" s="41"/>
      <c r="M123" s="188" t="s">
        <v>35</v>
      </c>
      <c r="N123" s="189" t="s">
        <v>51</v>
      </c>
      <c r="O123" s="66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1153</v>
      </c>
      <c r="AT123" s="192" t="s">
        <v>157</v>
      </c>
      <c r="AU123" s="192" t="s">
        <v>89</v>
      </c>
      <c r="AY123" s="18" t="s">
        <v>155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87</v>
      </c>
      <c r="BK123" s="193">
        <f>ROUND(I123*H123,1)</f>
        <v>0</v>
      </c>
      <c r="BL123" s="18" t="s">
        <v>1153</v>
      </c>
      <c r="BM123" s="192" t="s">
        <v>1192</v>
      </c>
    </row>
    <row r="124" spans="1:47" s="2" customFormat="1" ht="11.25">
      <c r="A124" s="36"/>
      <c r="B124" s="37"/>
      <c r="C124" s="38"/>
      <c r="D124" s="194" t="s">
        <v>164</v>
      </c>
      <c r="E124" s="38"/>
      <c r="F124" s="195" t="s">
        <v>1191</v>
      </c>
      <c r="G124" s="38"/>
      <c r="H124" s="38"/>
      <c r="I124" s="196"/>
      <c r="J124" s="38"/>
      <c r="K124" s="38"/>
      <c r="L124" s="41"/>
      <c r="M124" s="197"/>
      <c r="N124" s="198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8" t="s">
        <v>164</v>
      </c>
      <c r="AU124" s="18" t="s">
        <v>89</v>
      </c>
    </row>
    <row r="125" spans="1:47" s="2" customFormat="1" ht="11.25">
      <c r="A125" s="36"/>
      <c r="B125" s="37"/>
      <c r="C125" s="38"/>
      <c r="D125" s="199" t="s">
        <v>166</v>
      </c>
      <c r="E125" s="38"/>
      <c r="F125" s="200" t="s">
        <v>1193</v>
      </c>
      <c r="G125" s="38"/>
      <c r="H125" s="38"/>
      <c r="I125" s="196"/>
      <c r="J125" s="38"/>
      <c r="K125" s="38"/>
      <c r="L125" s="41"/>
      <c r="M125" s="197"/>
      <c r="N125" s="198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166</v>
      </c>
      <c r="AU125" s="18" t="s">
        <v>89</v>
      </c>
    </row>
    <row r="126" spans="2:51" s="14" customFormat="1" ht="11.25">
      <c r="B126" s="211"/>
      <c r="C126" s="212"/>
      <c r="D126" s="194" t="s">
        <v>168</v>
      </c>
      <c r="E126" s="213" t="s">
        <v>35</v>
      </c>
      <c r="F126" s="214" t="s">
        <v>87</v>
      </c>
      <c r="G126" s="212"/>
      <c r="H126" s="215">
        <v>1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168</v>
      </c>
      <c r="AU126" s="221" t="s">
        <v>89</v>
      </c>
      <c r="AV126" s="14" t="s">
        <v>89</v>
      </c>
      <c r="AW126" s="14" t="s">
        <v>41</v>
      </c>
      <c r="AX126" s="14" t="s">
        <v>87</v>
      </c>
      <c r="AY126" s="221" t="s">
        <v>155</v>
      </c>
    </row>
    <row r="127" spans="2:63" s="12" customFormat="1" ht="22.9" customHeight="1">
      <c r="B127" s="165"/>
      <c r="C127" s="166"/>
      <c r="D127" s="167" t="s">
        <v>79</v>
      </c>
      <c r="E127" s="179" t="s">
        <v>1194</v>
      </c>
      <c r="F127" s="179" t="s">
        <v>1195</v>
      </c>
      <c r="G127" s="166"/>
      <c r="H127" s="166"/>
      <c r="I127" s="169"/>
      <c r="J127" s="180">
        <f>BK127</f>
        <v>0</v>
      </c>
      <c r="K127" s="166"/>
      <c r="L127" s="171"/>
      <c r="M127" s="172"/>
      <c r="N127" s="173"/>
      <c r="O127" s="173"/>
      <c r="P127" s="174">
        <f>SUM(P128:P135)</f>
        <v>0</v>
      </c>
      <c r="Q127" s="173"/>
      <c r="R127" s="174">
        <f>SUM(R128:R135)</f>
        <v>0</v>
      </c>
      <c r="S127" s="173"/>
      <c r="T127" s="175">
        <f>SUM(T128:T135)</f>
        <v>0</v>
      </c>
      <c r="AR127" s="176" t="s">
        <v>193</v>
      </c>
      <c r="AT127" s="177" t="s">
        <v>79</v>
      </c>
      <c r="AU127" s="177" t="s">
        <v>87</v>
      </c>
      <c r="AY127" s="176" t="s">
        <v>155</v>
      </c>
      <c r="BK127" s="178">
        <f>SUM(BK128:BK135)</f>
        <v>0</v>
      </c>
    </row>
    <row r="128" spans="1:65" s="2" customFormat="1" ht="16.5" customHeight="1">
      <c r="A128" s="36"/>
      <c r="B128" s="37"/>
      <c r="C128" s="181" t="s">
        <v>249</v>
      </c>
      <c r="D128" s="181" t="s">
        <v>157</v>
      </c>
      <c r="E128" s="182" t="s">
        <v>1196</v>
      </c>
      <c r="F128" s="183" t="s">
        <v>1197</v>
      </c>
      <c r="G128" s="184" t="s">
        <v>1152</v>
      </c>
      <c r="H128" s="185">
        <v>1</v>
      </c>
      <c r="I128" s="186"/>
      <c r="J128" s="187">
        <f>ROUND(I128*H128,1)</f>
        <v>0</v>
      </c>
      <c r="K128" s="183" t="s">
        <v>161</v>
      </c>
      <c r="L128" s="41"/>
      <c r="M128" s="188" t="s">
        <v>35</v>
      </c>
      <c r="N128" s="189" t="s">
        <v>51</v>
      </c>
      <c r="O128" s="66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1153</v>
      </c>
      <c r="AT128" s="192" t="s">
        <v>157</v>
      </c>
      <c r="AU128" s="192" t="s">
        <v>89</v>
      </c>
      <c r="AY128" s="18" t="s">
        <v>155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87</v>
      </c>
      <c r="BK128" s="193">
        <f>ROUND(I128*H128,1)</f>
        <v>0</v>
      </c>
      <c r="BL128" s="18" t="s">
        <v>1153</v>
      </c>
      <c r="BM128" s="192" t="s">
        <v>1198</v>
      </c>
    </row>
    <row r="129" spans="1:47" s="2" customFormat="1" ht="11.25">
      <c r="A129" s="36"/>
      <c r="B129" s="37"/>
      <c r="C129" s="38"/>
      <c r="D129" s="194" t="s">
        <v>164</v>
      </c>
      <c r="E129" s="38"/>
      <c r="F129" s="195" t="s">
        <v>1197</v>
      </c>
      <c r="G129" s="38"/>
      <c r="H129" s="38"/>
      <c r="I129" s="196"/>
      <c r="J129" s="38"/>
      <c r="K129" s="38"/>
      <c r="L129" s="41"/>
      <c r="M129" s="197"/>
      <c r="N129" s="198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164</v>
      </c>
      <c r="AU129" s="18" t="s">
        <v>89</v>
      </c>
    </row>
    <row r="130" spans="1:47" s="2" customFormat="1" ht="11.25">
      <c r="A130" s="36"/>
      <c r="B130" s="37"/>
      <c r="C130" s="38"/>
      <c r="D130" s="199" t="s">
        <v>166</v>
      </c>
      <c r="E130" s="38"/>
      <c r="F130" s="200" t="s">
        <v>1199</v>
      </c>
      <c r="G130" s="38"/>
      <c r="H130" s="38"/>
      <c r="I130" s="196"/>
      <c r="J130" s="38"/>
      <c r="K130" s="38"/>
      <c r="L130" s="41"/>
      <c r="M130" s="197"/>
      <c r="N130" s="198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8" t="s">
        <v>166</v>
      </c>
      <c r="AU130" s="18" t="s">
        <v>89</v>
      </c>
    </row>
    <row r="131" spans="2:51" s="14" customFormat="1" ht="11.25">
      <c r="B131" s="211"/>
      <c r="C131" s="212"/>
      <c r="D131" s="194" t="s">
        <v>168</v>
      </c>
      <c r="E131" s="213" t="s">
        <v>35</v>
      </c>
      <c r="F131" s="214" t="s">
        <v>87</v>
      </c>
      <c r="G131" s="212"/>
      <c r="H131" s="215">
        <v>1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168</v>
      </c>
      <c r="AU131" s="221" t="s">
        <v>89</v>
      </c>
      <c r="AV131" s="14" t="s">
        <v>89</v>
      </c>
      <c r="AW131" s="14" t="s">
        <v>41</v>
      </c>
      <c r="AX131" s="14" t="s">
        <v>87</v>
      </c>
      <c r="AY131" s="221" t="s">
        <v>155</v>
      </c>
    </row>
    <row r="132" spans="1:65" s="2" customFormat="1" ht="16.5" customHeight="1">
      <c r="A132" s="36"/>
      <c r="B132" s="37"/>
      <c r="C132" s="181" t="s">
        <v>256</v>
      </c>
      <c r="D132" s="181" t="s">
        <v>157</v>
      </c>
      <c r="E132" s="182" t="s">
        <v>1200</v>
      </c>
      <c r="F132" s="183" t="s">
        <v>1201</v>
      </c>
      <c r="G132" s="184" t="s">
        <v>1152</v>
      </c>
      <c r="H132" s="185">
        <v>1</v>
      </c>
      <c r="I132" s="186"/>
      <c r="J132" s="187">
        <f>ROUND(I132*H132,1)</f>
        <v>0</v>
      </c>
      <c r="K132" s="183" t="s">
        <v>161</v>
      </c>
      <c r="L132" s="41"/>
      <c r="M132" s="188" t="s">
        <v>35</v>
      </c>
      <c r="N132" s="189" t="s">
        <v>51</v>
      </c>
      <c r="O132" s="66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2" t="s">
        <v>1153</v>
      </c>
      <c r="AT132" s="192" t="s">
        <v>157</v>
      </c>
      <c r="AU132" s="192" t="s">
        <v>89</v>
      </c>
      <c r="AY132" s="18" t="s">
        <v>155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87</v>
      </c>
      <c r="BK132" s="193">
        <f>ROUND(I132*H132,1)</f>
        <v>0</v>
      </c>
      <c r="BL132" s="18" t="s">
        <v>1153</v>
      </c>
      <c r="BM132" s="192" t="s">
        <v>1202</v>
      </c>
    </row>
    <row r="133" spans="1:47" s="2" customFormat="1" ht="11.25">
      <c r="A133" s="36"/>
      <c r="B133" s="37"/>
      <c r="C133" s="38"/>
      <c r="D133" s="194" t="s">
        <v>164</v>
      </c>
      <c r="E133" s="38"/>
      <c r="F133" s="195" t="s">
        <v>1201</v>
      </c>
      <c r="G133" s="38"/>
      <c r="H133" s="38"/>
      <c r="I133" s="196"/>
      <c r="J133" s="38"/>
      <c r="K133" s="38"/>
      <c r="L133" s="41"/>
      <c r="M133" s="197"/>
      <c r="N133" s="198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8" t="s">
        <v>164</v>
      </c>
      <c r="AU133" s="18" t="s">
        <v>89</v>
      </c>
    </row>
    <row r="134" spans="1:47" s="2" customFormat="1" ht="11.25">
      <c r="A134" s="36"/>
      <c r="B134" s="37"/>
      <c r="C134" s="38"/>
      <c r="D134" s="199" t="s">
        <v>166</v>
      </c>
      <c r="E134" s="38"/>
      <c r="F134" s="200" t="s">
        <v>1203</v>
      </c>
      <c r="G134" s="38"/>
      <c r="H134" s="38"/>
      <c r="I134" s="196"/>
      <c r="J134" s="38"/>
      <c r="K134" s="38"/>
      <c r="L134" s="41"/>
      <c r="M134" s="197"/>
      <c r="N134" s="198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166</v>
      </c>
      <c r="AU134" s="18" t="s">
        <v>89</v>
      </c>
    </row>
    <row r="135" spans="2:51" s="14" customFormat="1" ht="11.25">
      <c r="B135" s="211"/>
      <c r="C135" s="212"/>
      <c r="D135" s="194" t="s">
        <v>168</v>
      </c>
      <c r="E135" s="213" t="s">
        <v>35</v>
      </c>
      <c r="F135" s="214" t="s">
        <v>87</v>
      </c>
      <c r="G135" s="212"/>
      <c r="H135" s="215">
        <v>1</v>
      </c>
      <c r="I135" s="216"/>
      <c r="J135" s="212"/>
      <c r="K135" s="212"/>
      <c r="L135" s="217"/>
      <c r="M135" s="258"/>
      <c r="N135" s="259"/>
      <c r="O135" s="259"/>
      <c r="P135" s="259"/>
      <c r="Q135" s="259"/>
      <c r="R135" s="259"/>
      <c r="S135" s="259"/>
      <c r="T135" s="260"/>
      <c r="AT135" s="221" t="s">
        <v>168</v>
      </c>
      <c r="AU135" s="221" t="s">
        <v>89</v>
      </c>
      <c r="AV135" s="14" t="s">
        <v>89</v>
      </c>
      <c r="AW135" s="14" t="s">
        <v>41</v>
      </c>
      <c r="AX135" s="14" t="s">
        <v>87</v>
      </c>
      <c r="AY135" s="221" t="s">
        <v>155</v>
      </c>
    </row>
    <row r="136" spans="1:31" s="2" customFormat="1" ht="6.95" customHeight="1">
      <c r="A136" s="36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41"/>
      <c r="M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</sheetData>
  <sheetProtection algorithmName="SHA-512" hashValue="11XOv/nZUqsS1YYcaNzv/CNiUpjvWRwSZpru0Ww1jQW/z7nnjmjwn90xFv7DZtxdQjT5j+5QIspcwOqzZqqdTw==" saltValue="9HafbhU7tmNnVUudu7B3LplCt1Q9qZlXIfUakseqabG/5ZUfXywyd2KJDz2fT0AFLKBAwRA46Q2yacNYGzpI9w==" spinCount="100000" sheet="1" objects="1" scenarios="1" formatColumns="0" formatRows="0" autoFilter="0"/>
  <autoFilter ref="C82:K13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1_02/012203000"/>
    <hyperlink ref="F92" r:id="rId2" display="https://podminky.urs.cz/item/CS_URS_2021_02/012303000"/>
    <hyperlink ref="F96" r:id="rId3" display="https://podminky.urs.cz/item/CS_URS_2021_02/012403000"/>
    <hyperlink ref="F100" r:id="rId4" display="https://podminky.urs.cz/item/CS_URS_2021_02/013254000"/>
    <hyperlink ref="F105" r:id="rId5" display="https://podminky.urs.cz/item/CS_URS_2021_02/032103000"/>
    <hyperlink ref="F109" r:id="rId6" display="https://podminky.urs.cz/item/CS_URS_2021_02/032903000"/>
    <hyperlink ref="F113" r:id="rId7" display="https://podminky.urs.cz/item/CS_URS_2021_02/034303000"/>
    <hyperlink ref="F117" r:id="rId8" display="https://podminky.urs.cz/item/CS_URS_2021_02/034503000"/>
    <hyperlink ref="F121" r:id="rId9" display="https://podminky.urs.cz/item/CS_URS_2021_02/035002000"/>
    <hyperlink ref="F125" r:id="rId10" display="https://podminky.urs.cz/item/CS_URS_2021_02/039103000"/>
    <hyperlink ref="F130" r:id="rId11" display="https://podminky.urs.cz/item/CS_URS_2021_02/042503000"/>
    <hyperlink ref="F134" r:id="rId12" display="https://podminky.urs.cz/item/CS_URS_2021_02/04313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1"/>
      <c r="C3" s="112"/>
      <c r="D3" s="112"/>
      <c r="E3" s="112"/>
      <c r="F3" s="112"/>
      <c r="G3" s="112"/>
      <c r="H3" s="21"/>
    </row>
    <row r="4" spans="2:8" s="1" customFormat="1" ht="24.95" customHeight="1">
      <c r="B4" s="21"/>
      <c r="C4" s="113" t="s">
        <v>1204</v>
      </c>
      <c r="H4" s="21"/>
    </row>
    <row r="5" spans="2:8" s="1" customFormat="1" ht="12" customHeight="1">
      <c r="B5" s="21"/>
      <c r="C5" s="261" t="s">
        <v>13</v>
      </c>
      <c r="D5" s="325" t="s">
        <v>14</v>
      </c>
      <c r="E5" s="318"/>
      <c r="F5" s="318"/>
      <c r="H5" s="21"/>
    </row>
    <row r="6" spans="2:8" s="1" customFormat="1" ht="36.95" customHeight="1">
      <c r="B6" s="21"/>
      <c r="C6" s="262" t="s">
        <v>16</v>
      </c>
      <c r="D6" s="329" t="s">
        <v>17</v>
      </c>
      <c r="E6" s="318"/>
      <c r="F6" s="318"/>
      <c r="H6" s="21"/>
    </row>
    <row r="7" spans="2:8" s="1" customFormat="1" ht="16.5" customHeight="1">
      <c r="B7" s="21"/>
      <c r="C7" s="115" t="s">
        <v>24</v>
      </c>
      <c r="D7" s="117" t="str">
        <f>'Rekapitulace stavby'!AN8</f>
        <v>15. 11. 2021</v>
      </c>
      <c r="H7" s="21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54"/>
      <c r="B9" s="263"/>
      <c r="C9" s="264" t="s">
        <v>61</v>
      </c>
      <c r="D9" s="265" t="s">
        <v>62</v>
      </c>
      <c r="E9" s="265" t="s">
        <v>142</v>
      </c>
      <c r="F9" s="266" t="s">
        <v>1205</v>
      </c>
      <c r="G9" s="154"/>
      <c r="H9" s="263"/>
    </row>
    <row r="10" spans="1:8" s="2" customFormat="1" ht="26.45" customHeight="1">
      <c r="A10" s="36"/>
      <c r="B10" s="41"/>
      <c r="C10" s="267" t="s">
        <v>1206</v>
      </c>
      <c r="D10" s="267" t="s">
        <v>92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68" t="s">
        <v>113</v>
      </c>
      <c r="D11" s="269" t="s">
        <v>35</v>
      </c>
      <c r="E11" s="270" t="s">
        <v>35</v>
      </c>
      <c r="F11" s="271">
        <v>0.768</v>
      </c>
      <c r="G11" s="36"/>
      <c r="H11" s="41"/>
    </row>
    <row r="12" spans="1:8" s="2" customFormat="1" ht="22.5">
      <c r="A12" s="36"/>
      <c r="B12" s="41"/>
      <c r="C12" s="272" t="s">
        <v>35</v>
      </c>
      <c r="D12" s="272" t="s">
        <v>169</v>
      </c>
      <c r="E12" s="18" t="s">
        <v>35</v>
      </c>
      <c r="F12" s="273">
        <v>0</v>
      </c>
      <c r="G12" s="36"/>
      <c r="H12" s="41"/>
    </row>
    <row r="13" spans="1:8" s="2" customFormat="1" ht="16.9" customHeight="1">
      <c r="A13" s="36"/>
      <c r="B13" s="41"/>
      <c r="C13" s="272" t="s">
        <v>113</v>
      </c>
      <c r="D13" s="272" t="s">
        <v>412</v>
      </c>
      <c r="E13" s="18" t="s">
        <v>35</v>
      </c>
      <c r="F13" s="273">
        <v>0.768</v>
      </c>
      <c r="G13" s="36"/>
      <c r="H13" s="41"/>
    </row>
    <row r="14" spans="1:8" s="2" customFormat="1" ht="16.9" customHeight="1">
      <c r="A14" s="36"/>
      <c r="B14" s="41"/>
      <c r="C14" s="274" t="s">
        <v>1207</v>
      </c>
      <c r="D14" s="36"/>
      <c r="E14" s="36"/>
      <c r="F14" s="36"/>
      <c r="G14" s="36"/>
      <c r="H14" s="41"/>
    </row>
    <row r="15" spans="1:8" s="2" customFormat="1" ht="16.9" customHeight="1">
      <c r="A15" s="36"/>
      <c r="B15" s="41"/>
      <c r="C15" s="272" t="s">
        <v>407</v>
      </c>
      <c r="D15" s="272" t="s">
        <v>408</v>
      </c>
      <c r="E15" s="18" t="s">
        <v>229</v>
      </c>
      <c r="F15" s="273">
        <v>0.768</v>
      </c>
      <c r="G15" s="36"/>
      <c r="H15" s="41"/>
    </row>
    <row r="16" spans="1:8" s="2" customFormat="1" ht="16.9" customHeight="1">
      <c r="A16" s="36"/>
      <c r="B16" s="41"/>
      <c r="C16" s="272" t="s">
        <v>324</v>
      </c>
      <c r="D16" s="272" t="s">
        <v>325</v>
      </c>
      <c r="E16" s="18" t="s">
        <v>229</v>
      </c>
      <c r="F16" s="273">
        <v>55.455</v>
      </c>
      <c r="G16" s="36"/>
      <c r="H16" s="41"/>
    </row>
    <row r="17" spans="1:8" s="2" customFormat="1" ht="16.9" customHeight="1">
      <c r="A17" s="36"/>
      <c r="B17" s="41"/>
      <c r="C17" s="268" t="s">
        <v>120</v>
      </c>
      <c r="D17" s="269" t="s">
        <v>35</v>
      </c>
      <c r="E17" s="270" t="s">
        <v>35</v>
      </c>
      <c r="F17" s="271">
        <v>11.393</v>
      </c>
      <c r="G17" s="36"/>
      <c r="H17" s="41"/>
    </row>
    <row r="18" spans="1:8" s="2" customFormat="1" ht="22.5">
      <c r="A18" s="36"/>
      <c r="B18" s="41"/>
      <c r="C18" s="272" t="s">
        <v>35</v>
      </c>
      <c r="D18" s="272" t="s">
        <v>169</v>
      </c>
      <c r="E18" s="18" t="s">
        <v>35</v>
      </c>
      <c r="F18" s="273">
        <v>0</v>
      </c>
      <c r="G18" s="36"/>
      <c r="H18" s="41"/>
    </row>
    <row r="19" spans="1:8" s="2" customFormat="1" ht="16.9" customHeight="1">
      <c r="A19" s="36"/>
      <c r="B19" s="41"/>
      <c r="C19" s="272" t="s">
        <v>384</v>
      </c>
      <c r="D19" s="272" t="s">
        <v>385</v>
      </c>
      <c r="E19" s="18" t="s">
        <v>35</v>
      </c>
      <c r="F19" s="273">
        <v>10.625</v>
      </c>
      <c r="G19" s="36"/>
      <c r="H19" s="41"/>
    </row>
    <row r="20" spans="1:8" s="2" customFormat="1" ht="16.9" customHeight="1">
      <c r="A20" s="36"/>
      <c r="B20" s="41"/>
      <c r="C20" s="272" t="s">
        <v>386</v>
      </c>
      <c r="D20" s="272" t="s">
        <v>387</v>
      </c>
      <c r="E20" s="18" t="s">
        <v>35</v>
      </c>
      <c r="F20" s="273">
        <v>0.768</v>
      </c>
      <c r="G20" s="36"/>
      <c r="H20" s="41"/>
    </row>
    <row r="21" spans="1:8" s="2" customFormat="1" ht="16.9" customHeight="1">
      <c r="A21" s="36"/>
      <c r="B21" s="41"/>
      <c r="C21" s="272" t="s">
        <v>120</v>
      </c>
      <c r="D21" s="272" t="s">
        <v>246</v>
      </c>
      <c r="E21" s="18" t="s">
        <v>35</v>
      </c>
      <c r="F21" s="273">
        <v>11.393</v>
      </c>
      <c r="G21" s="36"/>
      <c r="H21" s="41"/>
    </row>
    <row r="22" spans="1:8" s="2" customFormat="1" ht="16.9" customHeight="1">
      <c r="A22" s="36"/>
      <c r="B22" s="41"/>
      <c r="C22" s="274" t="s">
        <v>1207</v>
      </c>
      <c r="D22" s="36"/>
      <c r="E22" s="36"/>
      <c r="F22" s="36"/>
      <c r="G22" s="36"/>
      <c r="H22" s="41"/>
    </row>
    <row r="23" spans="1:8" s="2" customFormat="1" ht="16.9" customHeight="1">
      <c r="A23" s="36"/>
      <c r="B23" s="41"/>
      <c r="C23" s="272" t="s">
        <v>379</v>
      </c>
      <c r="D23" s="272" t="s">
        <v>380</v>
      </c>
      <c r="E23" s="18" t="s">
        <v>229</v>
      </c>
      <c r="F23" s="273">
        <v>11.393</v>
      </c>
      <c r="G23" s="36"/>
      <c r="H23" s="41"/>
    </row>
    <row r="24" spans="1:8" s="2" customFormat="1" ht="22.5">
      <c r="A24" s="36"/>
      <c r="B24" s="41"/>
      <c r="C24" s="272" t="s">
        <v>287</v>
      </c>
      <c r="D24" s="272" t="s">
        <v>288</v>
      </c>
      <c r="E24" s="18" t="s">
        <v>229</v>
      </c>
      <c r="F24" s="273">
        <v>133.024</v>
      </c>
      <c r="G24" s="36"/>
      <c r="H24" s="41"/>
    </row>
    <row r="25" spans="1:8" s="2" customFormat="1" ht="16.9" customHeight="1">
      <c r="A25" s="36"/>
      <c r="B25" s="41"/>
      <c r="C25" s="272" t="s">
        <v>304</v>
      </c>
      <c r="D25" s="272" t="s">
        <v>305</v>
      </c>
      <c r="E25" s="18" t="s">
        <v>229</v>
      </c>
      <c r="F25" s="273">
        <v>133.024</v>
      </c>
      <c r="G25" s="36"/>
      <c r="H25" s="41"/>
    </row>
    <row r="26" spans="1:8" s="2" customFormat="1" ht="16.9" customHeight="1">
      <c r="A26" s="36"/>
      <c r="B26" s="41"/>
      <c r="C26" s="272" t="s">
        <v>317</v>
      </c>
      <c r="D26" s="272" t="s">
        <v>318</v>
      </c>
      <c r="E26" s="18" t="s">
        <v>229</v>
      </c>
      <c r="F26" s="273">
        <v>133.024</v>
      </c>
      <c r="G26" s="36"/>
      <c r="H26" s="41"/>
    </row>
    <row r="27" spans="1:8" s="2" customFormat="1" ht="16.9" customHeight="1">
      <c r="A27" s="36"/>
      <c r="B27" s="41"/>
      <c r="C27" s="272" t="s">
        <v>324</v>
      </c>
      <c r="D27" s="272" t="s">
        <v>325</v>
      </c>
      <c r="E27" s="18" t="s">
        <v>229</v>
      </c>
      <c r="F27" s="273">
        <v>55.455</v>
      </c>
      <c r="G27" s="36"/>
      <c r="H27" s="41"/>
    </row>
    <row r="28" spans="1:8" s="2" customFormat="1" ht="16.9" customHeight="1">
      <c r="A28" s="36"/>
      <c r="B28" s="41"/>
      <c r="C28" s="268" t="s">
        <v>384</v>
      </c>
      <c r="D28" s="269" t="s">
        <v>35</v>
      </c>
      <c r="E28" s="270" t="s">
        <v>35</v>
      </c>
      <c r="F28" s="271">
        <v>10.625</v>
      </c>
      <c r="G28" s="36"/>
      <c r="H28" s="41"/>
    </row>
    <row r="29" spans="1:8" s="2" customFormat="1" ht="22.5">
      <c r="A29" s="36"/>
      <c r="B29" s="41"/>
      <c r="C29" s="272" t="s">
        <v>35</v>
      </c>
      <c r="D29" s="272" t="s">
        <v>169</v>
      </c>
      <c r="E29" s="18" t="s">
        <v>35</v>
      </c>
      <c r="F29" s="273">
        <v>0</v>
      </c>
      <c r="G29" s="36"/>
      <c r="H29" s="41"/>
    </row>
    <row r="30" spans="1:8" s="2" customFormat="1" ht="16.9" customHeight="1">
      <c r="A30" s="36"/>
      <c r="B30" s="41"/>
      <c r="C30" s="272" t="s">
        <v>384</v>
      </c>
      <c r="D30" s="272" t="s">
        <v>385</v>
      </c>
      <c r="E30" s="18" t="s">
        <v>35</v>
      </c>
      <c r="F30" s="273">
        <v>10.625</v>
      </c>
      <c r="G30" s="36"/>
      <c r="H30" s="41"/>
    </row>
    <row r="31" spans="1:8" s="2" customFormat="1" ht="16.9" customHeight="1">
      <c r="A31" s="36"/>
      <c r="B31" s="41"/>
      <c r="C31" s="268" t="s">
        <v>386</v>
      </c>
      <c r="D31" s="269" t="s">
        <v>35</v>
      </c>
      <c r="E31" s="270" t="s">
        <v>35</v>
      </c>
      <c r="F31" s="271">
        <v>0.768</v>
      </c>
      <c r="G31" s="36"/>
      <c r="H31" s="41"/>
    </row>
    <row r="32" spans="1:8" s="2" customFormat="1" ht="16.9" customHeight="1">
      <c r="A32" s="36"/>
      <c r="B32" s="41"/>
      <c r="C32" s="272" t="s">
        <v>386</v>
      </c>
      <c r="D32" s="272" t="s">
        <v>387</v>
      </c>
      <c r="E32" s="18" t="s">
        <v>35</v>
      </c>
      <c r="F32" s="273">
        <v>0.768</v>
      </c>
      <c r="G32" s="36"/>
      <c r="H32" s="41"/>
    </row>
    <row r="33" spans="1:8" s="2" customFormat="1" ht="16.9" customHeight="1">
      <c r="A33" s="36"/>
      <c r="B33" s="41"/>
      <c r="C33" s="268" t="s">
        <v>122</v>
      </c>
      <c r="D33" s="269" t="s">
        <v>35</v>
      </c>
      <c r="E33" s="270" t="s">
        <v>35</v>
      </c>
      <c r="F33" s="271">
        <v>66.176</v>
      </c>
      <c r="G33" s="36"/>
      <c r="H33" s="41"/>
    </row>
    <row r="34" spans="1:8" s="2" customFormat="1" ht="22.5">
      <c r="A34" s="36"/>
      <c r="B34" s="41"/>
      <c r="C34" s="272" t="s">
        <v>35</v>
      </c>
      <c r="D34" s="272" t="s">
        <v>169</v>
      </c>
      <c r="E34" s="18" t="s">
        <v>35</v>
      </c>
      <c r="F34" s="273">
        <v>0</v>
      </c>
      <c r="G34" s="36"/>
      <c r="H34" s="41"/>
    </row>
    <row r="35" spans="1:8" s="2" customFormat="1" ht="16.9" customHeight="1">
      <c r="A35" s="36"/>
      <c r="B35" s="41"/>
      <c r="C35" s="272" t="s">
        <v>122</v>
      </c>
      <c r="D35" s="272" t="s">
        <v>343</v>
      </c>
      <c r="E35" s="18" t="s">
        <v>35</v>
      </c>
      <c r="F35" s="273">
        <v>66.176</v>
      </c>
      <c r="G35" s="36"/>
      <c r="H35" s="41"/>
    </row>
    <row r="36" spans="1:8" s="2" customFormat="1" ht="16.9" customHeight="1">
      <c r="A36" s="36"/>
      <c r="B36" s="41"/>
      <c r="C36" s="274" t="s">
        <v>1207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2" t="s">
        <v>338</v>
      </c>
      <c r="D37" s="272" t="s">
        <v>339</v>
      </c>
      <c r="E37" s="18" t="s">
        <v>229</v>
      </c>
      <c r="F37" s="273">
        <v>66.176</v>
      </c>
      <c r="G37" s="36"/>
      <c r="H37" s="41"/>
    </row>
    <row r="38" spans="1:8" s="2" customFormat="1" ht="22.5">
      <c r="A38" s="36"/>
      <c r="B38" s="41"/>
      <c r="C38" s="272" t="s">
        <v>287</v>
      </c>
      <c r="D38" s="272" t="s">
        <v>288</v>
      </c>
      <c r="E38" s="18" t="s">
        <v>229</v>
      </c>
      <c r="F38" s="273">
        <v>133.024</v>
      </c>
      <c r="G38" s="36"/>
      <c r="H38" s="41"/>
    </row>
    <row r="39" spans="1:8" s="2" customFormat="1" ht="16.9" customHeight="1">
      <c r="A39" s="36"/>
      <c r="B39" s="41"/>
      <c r="C39" s="272" t="s">
        <v>304</v>
      </c>
      <c r="D39" s="272" t="s">
        <v>305</v>
      </c>
      <c r="E39" s="18" t="s">
        <v>229</v>
      </c>
      <c r="F39" s="273">
        <v>133.024</v>
      </c>
      <c r="G39" s="36"/>
      <c r="H39" s="41"/>
    </row>
    <row r="40" spans="1:8" s="2" customFormat="1" ht="16.9" customHeight="1">
      <c r="A40" s="36"/>
      <c r="B40" s="41"/>
      <c r="C40" s="272" t="s">
        <v>317</v>
      </c>
      <c r="D40" s="272" t="s">
        <v>318</v>
      </c>
      <c r="E40" s="18" t="s">
        <v>229</v>
      </c>
      <c r="F40" s="273">
        <v>133.024</v>
      </c>
      <c r="G40" s="36"/>
      <c r="H40" s="41"/>
    </row>
    <row r="41" spans="1:8" s="2" customFormat="1" ht="16.9" customHeight="1">
      <c r="A41" s="36"/>
      <c r="B41" s="41"/>
      <c r="C41" s="272" t="s">
        <v>324</v>
      </c>
      <c r="D41" s="272" t="s">
        <v>325</v>
      </c>
      <c r="E41" s="18" t="s">
        <v>229</v>
      </c>
      <c r="F41" s="273">
        <v>55.455</v>
      </c>
      <c r="G41" s="36"/>
      <c r="H41" s="41"/>
    </row>
    <row r="42" spans="1:8" s="2" customFormat="1" ht="16.9" customHeight="1">
      <c r="A42" s="36"/>
      <c r="B42" s="41"/>
      <c r="C42" s="268" t="s">
        <v>115</v>
      </c>
      <c r="D42" s="269" t="s">
        <v>35</v>
      </c>
      <c r="E42" s="270" t="s">
        <v>35</v>
      </c>
      <c r="F42" s="271">
        <v>302.45</v>
      </c>
      <c r="G42" s="36"/>
      <c r="H42" s="41"/>
    </row>
    <row r="43" spans="1:8" s="2" customFormat="1" ht="22.5">
      <c r="A43" s="36"/>
      <c r="B43" s="41"/>
      <c r="C43" s="272" t="s">
        <v>35</v>
      </c>
      <c r="D43" s="272" t="s">
        <v>169</v>
      </c>
      <c r="E43" s="18" t="s">
        <v>35</v>
      </c>
      <c r="F43" s="273">
        <v>0</v>
      </c>
      <c r="G43" s="36"/>
      <c r="H43" s="41"/>
    </row>
    <row r="44" spans="1:8" s="2" customFormat="1" ht="16.9" customHeight="1">
      <c r="A44" s="36"/>
      <c r="B44" s="41"/>
      <c r="C44" s="272" t="s">
        <v>35</v>
      </c>
      <c r="D44" s="272" t="s">
        <v>279</v>
      </c>
      <c r="E44" s="18" t="s">
        <v>35</v>
      </c>
      <c r="F44" s="273">
        <v>171.95</v>
      </c>
      <c r="G44" s="36"/>
      <c r="H44" s="41"/>
    </row>
    <row r="45" spans="1:8" s="2" customFormat="1" ht="16.9" customHeight="1">
      <c r="A45" s="36"/>
      <c r="B45" s="41"/>
      <c r="C45" s="272" t="s">
        <v>35</v>
      </c>
      <c r="D45" s="272" t="s">
        <v>280</v>
      </c>
      <c r="E45" s="18" t="s">
        <v>35</v>
      </c>
      <c r="F45" s="273">
        <v>130.5</v>
      </c>
      <c r="G45" s="36"/>
      <c r="H45" s="41"/>
    </row>
    <row r="46" spans="1:8" s="2" customFormat="1" ht="16.9" customHeight="1">
      <c r="A46" s="36"/>
      <c r="B46" s="41"/>
      <c r="C46" s="272" t="s">
        <v>115</v>
      </c>
      <c r="D46" s="272" t="s">
        <v>246</v>
      </c>
      <c r="E46" s="18" t="s">
        <v>35</v>
      </c>
      <c r="F46" s="273">
        <v>302.45</v>
      </c>
      <c r="G46" s="36"/>
      <c r="H46" s="41"/>
    </row>
    <row r="47" spans="1:8" s="2" customFormat="1" ht="16.9" customHeight="1">
      <c r="A47" s="36"/>
      <c r="B47" s="41"/>
      <c r="C47" s="274" t="s">
        <v>1207</v>
      </c>
      <c r="D47" s="36"/>
      <c r="E47" s="36"/>
      <c r="F47" s="36"/>
      <c r="G47" s="36"/>
      <c r="H47" s="41"/>
    </row>
    <row r="48" spans="1:8" s="2" customFormat="1" ht="16.9" customHeight="1">
      <c r="A48" s="36"/>
      <c r="B48" s="41"/>
      <c r="C48" s="272" t="s">
        <v>273</v>
      </c>
      <c r="D48" s="272" t="s">
        <v>274</v>
      </c>
      <c r="E48" s="18" t="s">
        <v>275</v>
      </c>
      <c r="F48" s="273">
        <v>302.45</v>
      </c>
      <c r="G48" s="36"/>
      <c r="H48" s="41"/>
    </row>
    <row r="49" spans="1:8" s="2" customFormat="1" ht="16.9" customHeight="1">
      <c r="A49" s="36"/>
      <c r="B49" s="41"/>
      <c r="C49" s="272" t="s">
        <v>281</v>
      </c>
      <c r="D49" s="272" t="s">
        <v>282</v>
      </c>
      <c r="E49" s="18" t="s">
        <v>275</v>
      </c>
      <c r="F49" s="273">
        <v>302.45</v>
      </c>
      <c r="G49" s="36"/>
      <c r="H49" s="41"/>
    </row>
    <row r="50" spans="1:8" s="2" customFormat="1" ht="16.9" customHeight="1">
      <c r="A50" s="36"/>
      <c r="B50" s="41"/>
      <c r="C50" s="268" t="s">
        <v>118</v>
      </c>
      <c r="D50" s="269" t="s">
        <v>35</v>
      </c>
      <c r="E50" s="270" t="s">
        <v>35</v>
      </c>
      <c r="F50" s="271">
        <v>132.114</v>
      </c>
      <c r="G50" s="36"/>
      <c r="H50" s="41"/>
    </row>
    <row r="51" spans="1:8" s="2" customFormat="1" ht="22.5">
      <c r="A51" s="36"/>
      <c r="B51" s="41"/>
      <c r="C51" s="272" t="s">
        <v>35</v>
      </c>
      <c r="D51" s="272" t="s">
        <v>169</v>
      </c>
      <c r="E51" s="18" t="s">
        <v>35</v>
      </c>
      <c r="F51" s="273">
        <v>0</v>
      </c>
      <c r="G51" s="36"/>
      <c r="H51" s="41"/>
    </row>
    <row r="52" spans="1:8" s="2" customFormat="1" ht="16.9" customHeight="1">
      <c r="A52" s="36"/>
      <c r="B52" s="41"/>
      <c r="C52" s="272" t="s">
        <v>35</v>
      </c>
      <c r="D52" s="272" t="s">
        <v>233</v>
      </c>
      <c r="E52" s="18" t="s">
        <v>35</v>
      </c>
      <c r="F52" s="273">
        <v>82.531</v>
      </c>
      <c r="G52" s="36"/>
      <c r="H52" s="41"/>
    </row>
    <row r="53" spans="1:8" s="2" customFormat="1" ht="16.9" customHeight="1">
      <c r="A53" s="36"/>
      <c r="B53" s="41"/>
      <c r="C53" s="272" t="s">
        <v>35</v>
      </c>
      <c r="D53" s="272" t="s">
        <v>234</v>
      </c>
      <c r="E53" s="18" t="s">
        <v>35</v>
      </c>
      <c r="F53" s="273">
        <v>61.875</v>
      </c>
      <c r="G53" s="36"/>
      <c r="H53" s="41"/>
    </row>
    <row r="54" spans="1:8" s="2" customFormat="1" ht="16.9" customHeight="1">
      <c r="A54" s="36"/>
      <c r="B54" s="41"/>
      <c r="C54" s="272" t="s">
        <v>35</v>
      </c>
      <c r="D54" s="272" t="s">
        <v>236</v>
      </c>
      <c r="E54" s="18" t="s">
        <v>35</v>
      </c>
      <c r="F54" s="273">
        <v>0.801</v>
      </c>
      <c r="G54" s="36"/>
      <c r="H54" s="41"/>
    </row>
    <row r="55" spans="1:8" s="2" customFormat="1" ht="16.9" customHeight="1">
      <c r="A55" s="36"/>
      <c r="B55" s="41"/>
      <c r="C55" s="272" t="s">
        <v>35</v>
      </c>
      <c r="D55" s="272" t="s">
        <v>237</v>
      </c>
      <c r="E55" s="18" t="s">
        <v>35</v>
      </c>
      <c r="F55" s="273">
        <v>0.756</v>
      </c>
      <c r="G55" s="36"/>
      <c r="H55" s="41"/>
    </row>
    <row r="56" spans="1:8" s="2" customFormat="1" ht="16.9" customHeight="1">
      <c r="A56" s="36"/>
      <c r="B56" s="41"/>
      <c r="C56" s="272" t="s">
        <v>35</v>
      </c>
      <c r="D56" s="272" t="s">
        <v>238</v>
      </c>
      <c r="E56" s="18" t="s">
        <v>35</v>
      </c>
      <c r="F56" s="273">
        <v>0.717</v>
      </c>
      <c r="G56" s="36"/>
      <c r="H56" s="41"/>
    </row>
    <row r="57" spans="1:8" s="2" customFormat="1" ht="16.9" customHeight="1">
      <c r="A57" s="36"/>
      <c r="B57" s="41"/>
      <c r="C57" s="272" t="s">
        <v>35</v>
      </c>
      <c r="D57" s="272" t="s">
        <v>239</v>
      </c>
      <c r="E57" s="18" t="s">
        <v>35</v>
      </c>
      <c r="F57" s="273">
        <v>2.688</v>
      </c>
      <c r="G57" s="36"/>
      <c r="H57" s="41"/>
    </row>
    <row r="58" spans="1:8" s="2" customFormat="1" ht="16.9" customHeight="1">
      <c r="A58" s="36"/>
      <c r="B58" s="41"/>
      <c r="C58" s="272" t="s">
        <v>35</v>
      </c>
      <c r="D58" s="272" t="s">
        <v>240</v>
      </c>
      <c r="E58" s="18" t="s">
        <v>35</v>
      </c>
      <c r="F58" s="273">
        <v>0</v>
      </c>
      <c r="G58" s="36"/>
      <c r="H58" s="41"/>
    </row>
    <row r="59" spans="1:8" s="2" customFormat="1" ht="16.9" customHeight="1">
      <c r="A59" s="36"/>
      <c r="B59" s="41"/>
      <c r="C59" s="272" t="s">
        <v>35</v>
      </c>
      <c r="D59" s="272" t="s">
        <v>241</v>
      </c>
      <c r="E59" s="18" t="s">
        <v>35</v>
      </c>
      <c r="F59" s="273">
        <v>-1.726</v>
      </c>
      <c r="G59" s="36"/>
      <c r="H59" s="41"/>
    </row>
    <row r="60" spans="1:8" s="2" customFormat="1" ht="16.9" customHeight="1">
      <c r="A60" s="36"/>
      <c r="B60" s="41"/>
      <c r="C60" s="272" t="s">
        <v>35</v>
      </c>
      <c r="D60" s="272" t="s">
        <v>242</v>
      </c>
      <c r="E60" s="18" t="s">
        <v>35</v>
      </c>
      <c r="F60" s="273">
        <v>-1.629</v>
      </c>
      <c r="G60" s="36"/>
      <c r="H60" s="41"/>
    </row>
    <row r="61" spans="1:8" s="2" customFormat="1" ht="16.9" customHeight="1">
      <c r="A61" s="36"/>
      <c r="B61" s="41"/>
      <c r="C61" s="272" t="s">
        <v>35</v>
      </c>
      <c r="D61" s="272" t="s">
        <v>243</v>
      </c>
      <c r="E61" s="18" t="s">
        <v>35</v>
      </c>
      <c r="F61" s="273">
        <v>-1.545</v>
      </c>
      <c r="G61" s="36"/>
      <c r="H61" s="41"/>
    </row>
    <row r="62" spans="1:8" s="2" customFormat="1" ht="16.9" customHeight="1">
      <c r="A62" s="36"/>
      <c r="B62" s="41"/>
      <c r="C62" s="272" t="s">
        <v>35</v>
      </c>
      <c r="D62" s="272" t="s">
        <v>244</v>
      </c>
      <c r="E62" s="18" t="s">
        <v>35</v>
      </c>
      <c r="F62" s="273">
        <v>-1.678</v>
      </c>
      <c r="G62" s="36"/>
      <c r="H62" s="41"/>
    </row>
    <row r="63" spans="1:8" s="2" customFormat="1" ht="16.9" customHeight="1">
      <c r="A63" s="36"/>
      <c r="B63" s="41"/>
      <c r="C63" s="272" t="s">
        <v>35</v>
      </c>
      <c r="D63" s="272" t="s">
        <v>245</v>
      </c>
      <c r="E63" s="18" t="s">
        <v>35</v>
      </c>
      <c r="F63" s="273">
        <v>-10.676</v>
      </c>
      <c r="G63" s="36"/>
      <c r="H63" s="41"/>
    </row>
    <row r="64" spans="1:8" s="2" customFormat="1" ht="16.9" customHeight="1">
      <c r="A64" s="36"/>
      <c r="B64" s="41"/>
      <c r="C64" s="272" t="s">
        <v>118</v>
      </c>
      <c r="D64" s="272" t="s">
        <v>246</v>
      </c>
      <c r="E64" s="18" t="s">
        <v>35</v>
      </c>
      <c r="F64" s="273">
        <v>132.114</v>
      </c>
      <c r="G64" s="36"/>
      <c r="H64" s="41"/>
    </row>
    <row r="65" spans="1:8" s="2" customFormat="1" ht="16.9" customHeight="1">
      <c r="A65" s="36"/>
      <c r="B65" s="41"/>
      <c r="C65" s="274" t="s">
        <v>1207</v>
      </c>
      <c r="D65" s="36"/>
      <c r="E65" s="36"/>
      <c r="F65" s="36"/>
      <c r="G65" s="36"/>
      <c r="H65" s="41"/>
    </row>
    <row r="66" spans="1:8" s="2" customFormat="1" ht="22.5">
      <c r="A66" s="36"/>
      <c r="B66" s="41"/>
      <c r="C66" s="272" t="s">
        <v>227</v>
      </c>
      <c r="D66" s="272" t="s">
        <v>228</v>
      </c>
      <c r="E66" s="18" t="s">
        <v>229</v>
      </c>
      <c r="F66" s="273">
        <v>132.114</v>
      </c>
      <c r="G66" s="36"/>
      <c r="H66" s="41"/>
    </row>
    <row r="67" spans="1:8" s="2" customFormat="1" ht="22.5">
      <c r="A67" s="36"/>
      <c r="B67" s="41"/>
      <c r="C67" s="272" t="s">
        <v>250</v>
      </c>
      <c r="D67" s="272" t="s">
        <v>251</v>
      </c>
      <c r="E67" s="18" t="s">
        <v>229</v>
      </c>
      <c r="F67" s="273">
        <v>66.057</v>
      </c>
      <c r="G67" s="36"/>
      <c r="H67" s="41"/>
    </row>
    <row r="68" spans="1:8" s="2" customFormat="1" ht="22.5">
      <c r="A68" s="36"/>
      <c r="B68" s="41"/>
      <c r="C68" s="272" t="s">
        <v>257</v>
      </c>
      <c r="D68" s="272" t="s">
        <v>258</v>
      </c>
      <c r="E68" s="18" t="s">
        <v>229</v>
      </c>
      <c r="F68" s="273">
        <v>13.211</v>
      </c>
      <c r="G68" s="36"/>
      <c r="H68" s="41"/>
    </row>
    <row r="69" spans="1:8" s="2" customFormat="1" ht="22.5">
      <c r="A69" s="36"/>
      <c r="B69" s="41"/>
      <c r="C69" s="272" t="s">
        <v>293</v>
      </c>
      <c r="D69" s="272" t="s">
        <v>294</v>
      </c>
      <c r="E69" s="18" t="s">
        <v>229</v>
      </c>
      <c r="F69" s="273">
        <v>52.846</v>
      </c>
      <c r="G69" s="36"/>
      <c r="H69" s="41"/>
    </row>
    <row r="70" spans="1:8" s="2" customFormat="1" ht="22.5">
      <c r="A70" s="36"/>
      <c r="B70" s="41"/>
      <c r="C70" s="272" t="s">
        <v>298</v>
      </c>
      <c r="D70" s="272" t="s">
        <v>299</v>
      </c>
      <c r="E70" s="18" t="s">
        <v>229</v>
      </c>
      <c r="F70" s="273">
        <v>79.268</v>
      </c>
      <c r="G70" s="36"/>
      <c r="H70" s="41"/>
    </row>
    <row r="71" spans="1:8" s="2" customFormat="1" ht="22.5">
      <c r="A71" s="36"/>
      <c r="B71" s="41"/>
      <c r="C71" s="272" t="s">
        <v>310</v>
      </c>
      <c r="D71" s="272" t="s">
        <v>311</v>
      </c>
      <c r="E71" s="18" t="s">
        <v>312</v>
      </c>
      <c r="F71" s="273">
        <v>237.805</v>
      </c>
      <c r="G71" s="36"/>
      <c r="H71" s="41"/>
    </row>
    <row r="72" spans="1:8" s="2" customFormat="1" ht="16.9" customHeight="1">
      <c r="A72" s="36"/>
      <c r="B72" s="41"/>
      <c r="C72" s="272" t="s">
        <v>324</v>
      </c>
      <c r="D72" s="272" t="s">
        <v>325</v>
      </c>
      <c r="E72" s="18" t="s">
        <v>229</v>
      </c>
      <c r="F72" s="273">
        <v>55.455</v>
      </c>
      <c r="G72" s="36"/>
      <c r="H72" s="41"/>
    </row>
    <row r="73" spans="1:8" s="2" customFormat="1" ht="16.9" customHeight="1">
      <c r="A73" s="36"/>
      <c r="B73" s="41"/>
      <c r="C73" s="268" t="s">
        <v>124</v>
      </c>
      <c r="D73" s="269" t="s">
        <v>35</v>
      </c>
      <c r="E73" s="270" t="s">
        <v>35</v>
      </c>
      <c r="F73" s="271">
        <v>55.455</v>
      </c>
      <c r="G73" s="36"/>
      <c r="H73" s="41"/>
    </row>
    <row r="74" spans="1:8" s="2" customFormat="1" ht="22.5">
      <c r="A74" s="36"/>
      <c r="B74" s="41"/>
      <c r="C74" s="272" t="s">
        <v>35</v>
      </c>
      <c r="D74" s="272" t="s">
        <v>169</v>
      </c>
      <c r="E74" s="18" t="s">
        <v>35</v>
      </c>
      <c r="F74" s="273">
        <v>0</v>
      </c>
      <c r="G74" s="36"/>
      <c r="H74" s="41"/>
    </row>
    <row r="75" spans="1:8" s="2" customFormat="1" ht="16.9" customHeight="1">
      <c r="A75" s="36"/>
      <c r="B75" s="41"/>
      <c r="C75" s="272" t="s">
        <v>124</v>
      </c>
      <c r="D75" s="272" t="s">
        <v>329</v>
      </c>
      <c r="E75" s="18" t="s">
        <v>35</v>
      </c>
      <c r="F75" s="273">
        <v>55.455</v>
      </c>
      <c r="G75" s="36"/>
      <c r="H75" s="41"/>
    </row>
    <row r="76" spans="1:8" s="2" customFormat="1" ht="16.9" customHeight="1">
      <c r="A76" s="36"/>
      <c r="B76" s="41"/>
      <c r="C76" s="274" t="s">
        <v>1207</v>
      </c>
      <c r="D76" s="36"/>
      <c r="E76" s="36"/>
      <c r="F76" s="36"/>
      <c r="G76" s="36"/>
      <c r="H76" s="41"/>
    </row>
    <row r="77" spans="1:8" s="2" customFormat="1" ht="16.9" customHeight="1">
      <c r="A77" s="36"/>
      <c r="B77" s="41"/>
      <c r="C77" s="272" t="s">
        <v>324</v>
      </c>
      <c r="D77" s="272" t="s">
        <v>325</v>
      </c>
      <c r="E77" s="18" t="s">
        <v>229</v>
      </c>
      <c r="F77" s="273">
        <v>55.455</v>
      </c>
      <c r="G77" s="36"/>
      <c r="H77" s="41"/>
    </row>
    <row r="78" spans="1:8" s="2" customFormat="1" ht="22.5">
      <c r="A78" s="36"/>
      <c r="B78" s="41"/>
      <c r="C78" s="272" t="s">
        <v>287</v>
      </c>
      <c r="D78" s="272" t="s">
        <v>288</v>
      </c>
      <c r="E78" s="18" t="s">
        <v>229</v>
      </c>
      <c r="F78" s="273">
        <v>133.024</v>
      </c>
      <c r="G78" s="36"/>
      <c r="H78" s="41"/>
    </row>
    <row r="79" spans="1:8" s="2" customFormat="1" ht="16.9" customHeight="1">
      <c r="A79" s="36"/>
      <c r="B79" s="41"/>
      <c r="C79" s="272" t="s">
        <v>304</v>
      </c>
      <c r="D79" s="272" t="s">
        <v>305</v>
      </c>
      <c r="E79" s="18" t="s">
        <v>229</v>
      </c>
      <c r="F79" s="273">
        <v>133.024</v>
      </c>
      <c r="G79" s="36"/>
      <c r="H79" s="41"/>
    </row>
    <row r="80" spans="1:8" s="2" customFormat="1" ht="16.9" customHeight="1">
      <c r="A80" s="36"/>
      <c r="B80" s="41"/>
      <c r="C80" s="272" t="s">
        <v>317</v>
      </c>
      <c r="D80" s="272" t="s">
        <v>318</v>
      </c>
      <c r="E80" s="18" t="s">
        <v>229</v>
      </c>
      <c r="F80" s="273">
        <v>133.024</v>
      </c>
      <c r="G80" s="36"/>
      <c r="H80" s="41"/>
    </row>
    <row r="81" spans="1:8" s="2" customFormat="1" ht="26.45" customHeight="1">
      <c r="A81" s="36"/>
      <c r="B81" s="41"/>
      <c r="C81" s="267" t="s">
        <v>1208</v>
      </c>
      <c r="D81" s="267" t="s">
        <v>96</v>
      </c>
      <c r="E81" s="36"/>
      <c r="F81" s="36"/>
      <c r="G81" s="36"/>
      <c r="H81" s="41"/>
    </row>
    <row r="82" spans="1:8" s="2" customFormat="1" ht="16.9" customHeight="1">
      <c r="A82" s="36"/>
      <c r="B82" s="41"/>
      <c r="C82" s="268" t="s">
        <v>113</v>
      </c>
      <c r="D82" s="269" t="s">
        <v>35</v>
      </c>
      <c r="E82" s="270" t="s">
        <v>35</v>
      </c>
      <c r="F82" s="271">
        <v>0.768</v>
      </c>
      <c r="G82" s="36"/>
      <c r="H82" s="41"/>
    </row>
    <row r="83" spans="1:8" s="2" customFormat="1" ht="22.5">
      <c r="A83" s="36"/>
      <c r="B83" s="41"/>
      <c r="C83" s="272" t="s">
        <v>35</v>
      </c>
      <c r="D83" s="272" t="s">
        <v>169</v>
      </c>
      <c r="E83" s="18" t="s">
        <v>35</v>
      </c>
      <c r="F83" s="273">
        <v>0</v>
      </c>
      <c r="G83" s="36"/>
      <c r="H83" s="41"/>
    </row>
    <row r="84" spans="1:8" s="2" customFormat="1" ht="16.9" customHeight="1">
      <c r="A84" s="36"/>
      <c r="B84" s="41"/>
      <c r="C84" s="272" t="s">
        <v>113</v>
      </c>
      <c r="D84" s="272" t="s">
        <v>412</v>
      </c>
      <c r="E84" s="18" t="s">
        <v>35</v>
      </c>
      <c r="F84" s="273">
        <v>0.768</v>
      </c>
      <c r="G84" s="36"/>
      <c r="H84" s="41"/>
    </row>
    <row r="85" spans="1:8" s="2" customFormat="1" ht="16.9" customHeight="1">
      <c r="A85" s="36"/>
      <c r="B85" s="41"/>
      <c r="C85" s="268" t="s">
        <v>120</v>
      </c>
      <c r="D85" s="269" t="s">
        <v>35</v>
      </c>
      <c r="E85" s="270" t="s">
        <v>35</v>
      </c>
      <c r="F85" s="271">
        <v>9.172</v>
      </c>
      <c r="G85" s="36"/>
      <c r="H85" s="41"/>
    </row>
    <row r="86" spans="1:8" s="2" customFormat="1" ht="22.5">
      <c r="A86" s="36"/>
      <c r="B86" s="41"/>
      <c r="C86" s="272" t="s">
        <v>35</v>
      </c>
      <c r="D86" s="272" t="s">
        <v>531</v>
      </c>
      <c r="E86" s="18" t="s">
        <v>35</v>
      </c>
      <c r="F86" s="273">
        <v>0</v>
      </c>
      <c r="G86" s="36"/>
      <c r="H86" s="41"/>
    </row>
    <row r="87" spans="1:8" s="2" customFormat="1" ht="16.9" customHeight="1">
      <c r="A87" s="36"/>
      <c r="B87" s="41"/>
      <c r="C87" s="272" t="s">
        <v>384</v>
      </c>
      <c r="D87" s="272" t="s">
        <v>576</v>
      </c>
      <c r="E87" s="18" t="s">
        <v>35</v>
      </c>
      <c r="F87" s="273">
        <v>7.3</v>
      </c>
      <c r="G87" s="36"/>
      <c r="H87" s="41"/>
    </row>
    <row r="88" spans="1:8" s="2" customFormat="1" ht="16.9" customHeight="1">
      <c r="A88" s="36"/>
      <c r="B88" s="41"/>
      <c r="C88" s="272" t="s">
        <v>386</v>
      </c>
      <c r="D88" s="272" t="s">
        <v>577</v>
      </c>
      <c r="E88" s="18" t="s">
        <v>35</v>
      </c>
      <c r="F88" s="273">
        <v>1.872</v>
      </c>
      <c r="G88" s="36"/>
      <c r="H88" s="41"/>
    </row>
    <row r="89" spans="1:8" s="2" customFormat="1" ht="16.9" customHeight="1">
      <c r="A89" s="36"/>
      <c r="B89" s="41"/>
      <c r="C89" s="272" t="s">
        <v>120</v>
      </c>
      <c r="D89" s="272" t="s">
        <v>246</v>
      </c>
      <c r="E89" s="18" t="s">
        <v>35</v>
      </c>
      <c r="F89" s="273">
        <v>9.172</v>
      </c>
      <c r="G89" s="36"/>
      <c r="H89" s="41"/>
    </row>
    <row r="90" spans="1:8" s="2" customFormat="1" ht="16.9" customHeight="1">
      <c r="A90" s="36"/>
      <c r="B90" s="41"/>
      <c r="C90" s="274" t="s">
        <v>1207</v>
      </c>
      <c r="D90" s="36"/>
      <c r="E90" s="36"/>
      <c r="F90" s="36"/>
      <c r="G90" s="36"/>
      <c r="H90" s="41"/>
    </row>
    <row r="91" spans="1:8" s="2" customFormat="1" ht="16.9" customHeight="1">
      <c r="A91" s="36"/>
      <c r="B91" s="41"/>
      <c r="C91" s="272" t="s">
        <v>379</v>
      </c>
      <c r="D91" s="272" t="s">
        <v>380</v>
      </c>
      <c r="E91" s="18" t="s">
        <v>229</v>
      </c>
      <c r="F91" s="273">
        <v>9.172</v>
      </c>
      <c r="G91" s="36"/>
      <c r="H91" s="41"/>
    </row>
    <row r="92" spans="1:8" s="2" customFormat="1" ht="22.5">
      <c r="A92" s="36"/>
      <c r="B92" s="41"/>
      <c r="C92" s="272" t="s">
        <v>287</v>
      </c>
      <c r="D92" s="272" t="s">
        <v>288</v>
      </c>
      <c r="E92" s="18" t="s">
        <v>229</v>
      </c>
      <c r="F92" s="273">
        <v>113.899</v>
      </c>
      <c r="G92" s="36"/>
      <c r="H92" s="41"/>
    </row>
    <row r="93" spans="1:8" s="2" customFormat="1" ht="16.9" customHeight="1">
      <c r="A93" s="36"/>
      <c r="B93" s="41"/>
      <c r="C93" s="272" t="s">
        <v>304</v>
      </c>
      <c r="D93" s="272" t="s">
        <v>305</v>
      </c>
      <c r="E93" s="18" t="s">
        <v>229</v>
      </c>
      <c r="F93" s="273">
        <v>113.899</v>
      </c>
      <c r="G93" s="36"/>
      <c r="H93" s="41"/>
    </row>
    <row r="94" spans="1:8" s="2" customFormat="1" ht="16.9" customHeight="1">
      <c r="A94" s="36"/>
      <c r="B94" s="41"/>
      <c r="C94" s="272" t="s">
        <v>317</v>
      </c>
      <c r="D94" s="272" t="s">
        <v>318</v>
      </c>
      <c r="E94" s="18" t="s">
        <v>229</v>
      </c>
      <c r="F94" s="273">
        <v>113.899</v>
      </c>
      <c r="G94" s="36"/>
      <c r="H94" s="41"/>
    </row>
    <row r="95" spans="1:8" s="2" customFormat="1" ht="16.9" customHeight="1">
      <c r="A95" s="36"/>
      <c r="B95" s="41"/>
      <c r="C95" s="272" t="s">
        <v>324</v>
      </c>
      <c r="D95" s="272" t="s">
        <v>325</v>
      </c>
      <c r="E95" s="18" t="s">
        <v>229</v>
      </c>
      <c r="F95" s="273">
        <v>72.073</v>
      </c>
      <c r="G95" s="36"/>
      <c r="H95" s="41"/>
    </row>
    <row r="96" spans="1:8" s="2" customFormat="1" ht="16.9" customHeight="1">
      <c r="A96" s="36"/>
      <c r="B96" s="41"/>
      <c r="C96" s="268" t="s">
        <v>384</v>
      </c>
      <c r="D96" s="269" t="s">
        <v>35</v>
      </c>
      <c r="E96" s="270" t="s">
        <v>35</v>
      </c>
      <c r="F96" s="271">
        <v>7.3</v>
      </c>
      <c r="G96" s="36"/>
      <c r="H96" s="41"/>
    </row>
    <row r="97" spans="1:8" s="2" customFormat="1" ht="22.5">
      <c r="A97" s="36"/>
      <c r="B97" s="41"/>
      <c r="C97" s="272" t="s">
        <v>35</v>
      </c>
      <c r="D97" s="272" t="s">
        <v>531</v>
      </c>
      <c r="E97" s="18" t="s">
        <v>35</v>
      </c>
      <c r="F97" s="273">
        <v>0</v>
      </c>
      <c r="G97" s="36"/>
      <c r="H97" s="41"/>
    </row>
    <row r="98" spans="1:8" s="2" customFormat="1" ht="16.9" customHeight="1">
      <c r="A98" s="36"/>
      <c r="B98" s="41"/>
      <c r="C98" s="272" t="s">
        <v>384</v>
      </c>
      <c r="D98" s="272" t="s">
        <v>576</v>
      </c>
      <c r="E98" s="18" t="s">
        <v>35</v>
      </c>
      <c r="F98" s="273">
        <v>7.3</v>
      </c>
      <c r="G98" s="36"/>
      <c r="H98" s="41"/>
    </row>
    <row r="99" spans="1:8" s="2" customFormat="1" ht="16.9" customHeight="1">
      <c r="A99" s="36"/>
      <c r="B99" s="41"/>
      <c r="C99" s="268" t="s">
        <v>386</v>
      </c>
      <c r="D99" s="269" t="s">
        <v>35</v>
      </c>
      <c r="E99" s="270" t="s">
        <v>35</v>
      </c>
      <c r="F99" s="271">
        <v>1.872</v>
      </c>
      <c r="G99" s="36"/>
      <c r="H99" s="41"/>
    </row>
    <row r="100" spans="1:8" s="2" customFormat="1" ht="16.9" customHeight="1">
      <c r="A100" s="36"/>
      <c r="B100" s="41"/>
      <c r="C100" s="272" t="s">
        <v>386</v>
      </c>
      <c r="D100" s="272" t="s">
        <v>577</v>
      </c>
      <c r="E100" s="18" t="s">
        <v>35</v>
      </c>
      <c r="F100" s="273">
        <v>1.872</v>
      </c>
      <c r="G100" s="36"/>
      <c r="H100" s="41"/>
    </row>
    <row r="101" spans="1:8" s="2" customFormat="1" ht="16.9" customHeight="1">
      <c r="A101" s="36"/>
      <c r="B101" s="41"/>
      <c r="C101" s="268" t="s">
        <v>122</v>
      </c>
      <c r="D101" s="269" t="s">
        <v>35</v>
      </c>
      <c r="E101" s="270" t="s">
        <v>35</v>
      </c>
      <c r="F101" s="271">
        <v>32.654</v>
      </c>
      <c r="G101" s="36"/>
      <c r="H101" s="41"/>
    </row>
    <row r="102" spans="1:8" s="2" customFormat="1" ht="22.5">
      <c r="A102" s="36"/>
      <c r="B102" s="41"/>
      <c r="C102" s="272" t="s">
        <v>35</v>
      </c>
      <c r="D102" s="272" t="s">
        <v>531</v>
      </c>
      <c r="E102" s="18" t="s">
        <v>35</v>
      </c>
      <c r="F102" s="273">
        <v>0</v>
      </c>
      <c r="G102" s="36"/>
      <c r="H102" s="41"/>
    </row>
    <row r="103" spans="1:8" s="2" customFormat="1" ht="16.9" customHeight="1">
      <c r="A103" s="36"/>
      <c r="B103" s="41"/>
      <c r="C103" s="272" t="s">
        <v>122</v>
      </c>
      <c r="D103" s="272" t="s">
        <v>568</v>
      </c>
      <c r="E103" s="18" t="s">
        <v>35</v>
      </c>
      <c r="F103" s="273">
        <v>32.654</v>
      </c>
      <c r="G103" s="36"/>
      <c r="H103" s="41"/>
    </row>
    <row r="104" spans="1:8" s="2" customFormat="1" ht="16.9" customHeight="1">
      <c r="A104" s="36"/>
      <c r="B104" s="41"/>
      <c r="C104" s="274" t="s">
        <v>1207</v>
      </c>
      <c r="D104" s="36"/>
      <c r="E104" s="36"/>
      <c r="F104" s="36"/>
      <c r="G104" s="36"/>
      <c r="H104" s="41"/>
    </row>
    <row r="105" spans="1:8" s="2" customFormat="1" ht="16.9" customHeight="1">
      <c r="A105" s="36"/>
      <c r="B105" s="41"/>
      <c r="C105" s="272" t="s">
        <v>338</v>
      </c>
      <c r="D105" s="272" t="s">
        <v>339</v>
      </c>
      <c r="E105" s="18" t="s">
        <v>229</v>
      </c>
      <c r="F105" s="273">
        <v>32.654</v>
      </c>
      <c r="G105" s="36"/>
      <c r="H105" s="41"/>
    </row>
    <row r="106" spans="1:8" s="2" customFormat="1" ht="22.5">
      <c r="A106" s="36"/>
      <c r="B106" s="41"/>
      <c r="C106" s="272" t="s">
        <v>287</v>
      </c>
      <c r="D106" s="272" t="s">
        <v>288</v>
      </c>
      <c r="E106" s="18" t="s">
        <v>229</v>
      </c>
      <c r="F106" s="273">
        <v>113.899</v>
      </c>
      <c r="G106" s="36"/>
      <c r="H106" s="41"/>
    </row>
    <row r="107" spans="1:8" s="2" customFormat="1" ht="16.9" customHeight="1">
      <c r="A107" s="36"/>
      <c r="B107" s="41"/>
      <c r="C107" s="272" t="s">
        <v>304</v>
      </c>
      <c r="D107" s="272" t="s">
        <v>305</v>
      </c>
      <c r="E107" s="18" t="s">
        <v>229</v>
      </c>
      <c r="F107" s="273">
        <v>113.899</v>
      </c>
      <c r="G107" s="36"/>
      <c r="H107" s="41"/>
    </row>
    <row r="108" spans="1:8" s="2" customFormat="1" ht="16.9" customHeight="1">
      <c r="A108" s="36"/>
      <c r="B108" s="41"/>
      <c r="C108" s="272" t="s">
        <v>317</v>
      </c>
      <c r="D108" s="272" t="s">
        <v>318</v>
      </c>
      <c r="E108" s="18" t="s">
        <v>229</v>
      </c>
      <c r="F108" s="273">
        <v>113.899</v>
      </c>
      <c r="G108" s="36"/>
      <c r="H108" s="41"/>
    </row>
    <row r="109" spans="1:8" s="2" customFormat="1" ht="16.9" customHeight="1">
      <c r="A109" s="36"/>
      <c r="B109" s="41"/>
      <c r="C109" s="272" t="s">
        <v>324</v>
      </c>
      <c r="D109" s="272" t="s">
        <v>325</v>
      </c>
      <c r="E109" s="18" t="s">
        <v>229</v>
      </c>
      <c r="F109" s="273">
        <v>72.073</v>
      </c>
      <c r="G109" s="36"/>
      <c r="H109" s="41"/>
    </row>
    <row r="110" spans="1:8" s="2" customFormat="1" ht="16.9" customHeight="1">
      <c r="A110" s="36"/>
      <c r="B110" s="41"/>
      <c r="C110" s="268" t="s">
        <v>115</v>
      </c>
      <c r="D110" s="269" t="s">
        <v>35</v>
      </c>
      <c r="E110" s="270" t="s">
        <v>35</v>
      </c>
      <c r="F110" s="271">
        <v>393.3</v>
      </c>
      <c r="G110" s="36"/>
      <c r="H110" s="41"/>
    </row>
    <row r="111" spans="1:8" s="2" customFormat="1" ht="16.9" customHeight="1">
      <c r="A111" s="36"/>
      <c r="B111" s="41"/>
      <c r="C111" s="268" t="s">
        <v>118</v>
      </c>
      <c r="D111" s="269" t="s">
        <v>35</v>
      </c>
      <c r="E111" s="270" t="s">
        <v>35</v>
      </c>
      <c r="F111" s="271">
        <v>118.494</v>
      </c>
      <c r="G111" s="36"/>
      <c r="H111" s="41"/>
    </row>
    <row r="112" spans="1:8" s="2" customFormat="1" ht="22.5">
      <c r="A112" s="36"/>
      <c r="B112" s="41"/>
      <c r="C112" s="272" t="s">
        <v>35</v>
      </c>
      <c r="D112" s="272" t="s">
        <v>531</v>
      </c>
      <c r="E112" s="18" t="s">
        <v>35</v>
      </c>
      <c r="F112" s="273">
        <v>0</v>
      </c>
      <c r="G112" s="36"/>
      <c r="H112" s="41"/>
    </row>
    <row r="113" spans="1:8" s="2" customFormat="1" ht="16.9" customHeight="1">
      <c r="A113" s="36"/>
      <c r="B113" s="41"/>
      <c r="C113" s="272" t="s">
        <v>35</v>
      </c>
      <c r="D113" s="272" t="s">
        <v>549</v>
      </c>
      <c r="E113" s="18" t="s">
        <v>35</v>
      </c>
      <c r="F113" s="273">
        <v>32.016</v>
      </c>
      <c r="G113" s="36"/>
      <c r="H113" s="41"/>
    </row>
    <row r="114" spans="1:8" s="2" customFormat="1" ht="16.9" customHeight="1">
      <c r="A114" s="36"/>
      <c r="B114" s="41"/>
      <c r="C114" s="272" t="s">
        <v>35</v>
      </c>
      <c r="D114" s="272" t="s">
        <v>550</v>
      </c>
      <c r="E114" s="18" t="s">
        <v>35</v>
      </c>
      <c r="F114" s="273">
        <v>23.4</v>
      </c>
      <c r="G114" s="36"/>
      <c r="H114" s="41"/>
    </row>
    <row r="115" spans="1:8" s="2" customFormat="1" ht="16.9" customHeight="1">
      <c r="A115" s="36"/>
      <c r="B115" s="41"/>
      <c r="C115" s="272" t="s">
        <v>35</v>
      </c>
      <c r="D115" s="272" t="s">
        <v>551</v>
      </c>
      <c r="E115" s="18" t="s">
        <v>35</v>
      </c>
      <c r="F115" s="273">
        <v>41.496</v>
      </c>
      <c r="G115" s="36"/>
      <c r="H115" s="41"/>
    </row>
    <row r="116" spans="1:8" s="2" customFormat="1" ht="16.9" customHeight="1">
      <c r="A116" s="36"/>
      <c r="B116" s="41"/>
      <c r="C116" s="272" t="s">
        <v>35</v>
      </c>
      <c r="D116" s="272" t="s">
        <v>552</v>
      </c>
      <c r="E116" s="18" t="s">
        <v>35</v>
      </c>
      <c r="F116" s="273">
        <v>12.956</v>
      </c>
      <c r="G116" s="36"/>
      <c r="H116" s="41"/>
    </row>
    <row r="117" spans="1:8" s="2" customFormat="1" ht="16.9" customHeight="1">
      <c r="A117" s="36"/>
      <c r="B117" s="41"/>
      <c r="C117" s="272" t="s">
        <v>35</v>
      </c>
      <c r="D117" s="272" t="s">
        <v>553</v>
      </c>
      <c r="E117" s="18" t="s">
        <v>35</v>
      </c>
      <c r="F117" s="273">
        <v>3.744</v>
      </c>
      <c r="G117" s="36"/>
      <c r="H117" s="41"/>
    </row>
    <row r="118" spans="1:8" s="2" customFormat="1" ht="16.9" customHeight="1">
      <c r="A118" s="36"/>
      <c r="B118" s="41"/>
      <c r="C118" s="272" t="s">
        <v>35</v>
      </c>
      <c r="D118" s="272" t="s">
        <v>554</v>
      </c>
      <c r="E118" s="18" t="s">
        <v>35</v>
      </c>
      <c r="F118" s="273">
        <v>1.138</v>
      </c>
      <c r="G118" s="36"/>
      <c r="H118" s="41"/>
    </row>
    <row r="119" spans="1:8" s="2" customFormat="1" ht="16.9" customHeight="1">
      <c r="A119" s="36"/>
      <c r="B119" s="41"/>
      <c r="C119" s="272" t="s">
        <v>35</v>
      </c>
      <c r="D119" s="272" t="s">
        <v>555</v>
      </c>
      <c r="E119" s="18" t="s">
        <v>35</v>
      </c>
      <c r="F119" s="273">
        <v>3.744</v>
      </c>
      <c r="G119" s="36"/>
      <c r="H119" s="41"/>
    </row>
    <row r="120" spans="1:8" s="2" customFormat="1" ht="16.9" customHeight="1">
      <c r="A120" s="36"/>
      <c r="B120" s="41"/>
      <c r="C120" s="272" t="s">
        <v>118</v>
      </c>
      <c r="D120" s="272" t="s">
        <v>246</v>
      </c>
      <c r="E120" s="18" t="s">
        <v>35</v>
      </c>
      <c r="F120" s="273">
        <v>118.494</v>
      </c>
      <c r="G120" s="36"/>
      <c r="H120" s="41"/>
    </row>
    <row r="121" spans="1:8" s="2" customFormat="1" ht="16.9" customHeight="1">
      <c r="A121" s="36"/>
      <c r="B121" s="41"/>
      <c r="C121" s="274" t="s">
        <v>1207</v>
      </c>
      <c r="D121" s="36"/>
      <c r="E121" s="36"/>
      <c r="F121" s="36"/>
      <c r="G121" s="36"/>
      <c r="H121" s="41"/>
    </row>
    <row r="122" spans="1:8" s="2" customFormat="1" ht="22.5">
      <c r="A122" s="36"/>
      <c r="B122" s="41"/>
      <c r="C122" s="272" t="s">
        <v>227</v>
      </c>
      <c r="D122" s="272" t="s">
        <v>228</v>
      </c>
      <c r="E122" s="18" t="s">
        <v>229</v>
      </c>
      <c r="F122" s="273">
        <v>118.494</v>
      </c>
      <c r="G122" s="36"/>
      <c r="H122" s="41"/>
    </row>
    <row r="123" spans="1:8" s="2" customFormat="1" ht="22.5">
      <c r="A123" s="36"/>
      <c r="B123" s="41"/>
      <c r="C123" s="272" t="s">
        <v>250</v>
      </c>
      <c r="D123" s="272" t="s">
        <v>251</v>
      </c>
      <c r="E123" s="18" t="s">
        <v>229</v>
      </c>
      <c r="F123" s="273">
        <v>59.247</v>
      </c>
      <c r="G123" s="36"/>
      <c r="H123" s="41"/>
    </row>
    <row r="124" spans="1:8" s="2" customFormat="1" ht="22.5">
      <c r="A124" s="36"/>
      <c r="B124" s="41"/>
      <c r="C124" s="272" t="s">
        <v>293</v>
      </c>
      <c r="D124" s="272" t="s">
        <v>294</v>
      </c>
      <c r="E124" s="18" t="s">
        <v>229</v>
      </c>
      <c r="F124" s="273">
        <v>59.247</v>
      </c>
      <c r="G124" s="36"/>
      <c r="H124" s="41"/>
    </row>
    <row r="125" spans="1:8" s="2" customFormat="1" ht="22.5">
      <c r="A125" s="36"/>
      <c r="B125" s="41"/>
      <c r="C125" s="272" t="s">
        <v>563</v>
      </c>
      <c r="D125" s="272" t="s">
        <v>299</v>
      </c>
      <c r="E125" s="18" t="s">
        <v>229</v>
      </c>
      <c r="F125" s="273">
        <v>59.247</v>
      </c>
      <c r="G125" s="36"/>
      <c r="H125" s="41"/>
    </row>
    <row r="126" spans="1:8" s="2" customFormat="1" ht="22.5">
      <c r="A126" s="36"/>
      <c r="B126" s="41"/>
      <c r="C126" s="272" t="s">
        <v>310</v>
      </c>
      <c r="D126" s="272" t="s">
        <v>311</v>
      </c>
      <c r="E126" s="18" t="s">
        <v>312</v>
      </c>
      <c r="F126" s="273">
        <v>213.289</v>
      </c>
      <c r="G126" s="36"/>
      <c r="H126" s="41"/>
    </row>
    <row r="127" spans="1:8" s="2" customFormat="1" ht="16.9" customHeight="1">
      <c r="A127" s="36"/>
      <c r="B127" s="41"/>
      <c r="C127" s="272" t="s">
        <v>324</v>
      </c>
      <c r="D127" s="272" t="s">
        <v>325</v>
      </c>
      <c r="E127" s="18" t="s">
        <v>229</v>
      </c>
      <c r="F127" s="273">
        <v>72.073</v>
      </c>
      <c r="G127" s="36"/>
      <c r="H127" s="41"/>
    </row>
    <row r="128" spans="1:8" s="2" customFormat="1" ht="16.9" customHeight="1">
      <c r="A128" s="36"/>
      <c r="B128" s="41"/>
      <c r="C128" s="268" t="s">
        <v>124</v>
      </c>
      <c r="D128" s="269" t="s">
        <v>35</v>
      </c>
      <c r="E128" s="270" t="s">
        <v>35</v>
      </c>
      <c r="F128" s="271">
        <v>72.073</v>
      </c>
      <c r="G128" s="36"/>
      <c r="H128" s="41"/>
    </row>
    <row r="129" spans="1:8" s="2" customFormat="1" ht="22.5">
      <c r="A129" s="36"/>
      <c r="B129" s="41"/>
      <c r="C129" s="272" t="s">
        <v>35</v>
      </c>
      <c r="D129" s="272" t="s">
        <v>531</v>
      </c>
      <c r="E129" s="18" t="s">
        <v>35</v>
      </c>
      <c r="F129" s="273">
        <v>0</v>
      </c>
      <c r="G129" s="36"/>
      <c r="H129" s="41"/>
    </row>
    <row r="130" spans="1:8" s="2" customFormat="1" ht="22.5">
      <c r="A130" s="36"/>
      <c r="B130" s="41"/>
      <c r="C130" s="272" t="s">
        <v>124</v>
      </c>
      <c r="D130" s="272" t="s">
        <v>566</v>
      </c>
      <c r="E130" s="18" t="s">
        <v>35</v>
      </c>
      <c r="F130" s="273">
        <v>72.073</v>
      </c>
      <c r="G130" s="36"/>
      <c r="H130" s="41"/>
    </row>
    <row r="131" spans="1:8" s="2" customFormat="1" ht="16.9" customHeight="1">
      <c r="A131" s="36"/>
      <c r="B131" s="41"/>
      <c r="C131" s="274" t="s">
        <v>1207</v>
      </c>
      <c r="D131" s="36"/>
      <c r="E131" s="36"/>
      <c r="F131" s="36"/>
      <c r="G131" s="36"/>
      <c r="H131" s="41"/>
    </row>
    <row r="132" spans="1:8" s="2" customFormat="1" ht="16.9" customHeight="1">
      <c r="A132" s="36"/>
      <c r="B132" s="41"/>
      <c r="C132" s="272" t="s">
        <v>324</v>
      </c>
      <c r="D132" s="272" t="s">
        <v>325</v>
      </c>
      <c r="E132" s="18" t="s">
        <v>229</v>
      </c>
      <c r="F132" s="273">
        <v>72.073</v>
      </c>
      <c r="G132" s="36"/>
      <c r="H132" s="41"/>
    </row>
    <row r="133" spans="1:8" s="2" customFormat="1" ht="22.5">
      <c r="A133" s="36"/>
      <c r="B133" s="41"/>
      <c r="C133" s="272" t="s">
        <v>287</v>
      </c>
      <c r="D133" s="272" t="s">
        <v>288</v>
      </c>
      <c r="E133" s="18" t="s">
        <v>229</v>
      </c>
      <c r="F133" s="273">
        <v>113.899</v>
      </c>
      <c r="G133" s="36"/>
      <c r="H133" s="41"/>
    </row>
    <row r="134" spans="1:8" s="2" customFormat="1" ht="16.9" customHeight="1">
      <c r="A134" s="36"/>
      <c r="B134" s="41"/>
      <c r="C134" s="272" t="s">
        <v>304</v>
      </c>
      <c r="D134" s="272" t="s">
        <v>305</v>
      </c>
      <c r="E134" s="18" t="s">
        <v>229</v>
      </c>
      <c r="F134" s="273">
        <v>113.899</v>
      </c>
      <c r="G134" s="36"/>
      <c r="H134" s="41"/>
    </row>
    <row r="135" spans="1:8" s="2" customFormat="1" ht="16.9" customHeight="1">
      <c r="A135" s="36"/>
      <c r="B135" s="41"/>
      <c r="C135" s="272" t="s">
        <v>317</v>
      </c>
      <c r="D135" s="272" t="s">
        <v>318</v>
      </c>
      <c r="E135" s="18" t="s">
        <v>229</v>
      </c>
      <c r="F135" s="273">
        <v>113.899</v>
      </c>
      <c r="G135" s="36"/>
      <c r="H135" s="41"/>
    </row>
    <row r="136" spans="1:8" s="2" customFormat="1" ht="26.45" customHeight="1">
      <c r="A136" s="36"/>
      <c r="B136" s="41"/>
      <c r="C136" s="267" t="s">
        <v>1209</v>
      </c>
      <c r="D136" s="267" t="s">
        <v>99</v>
      </c>
      <c r="E136" s="36"/>
      <c r="F136" s="36"/>
      <c r="G136" s="36"/>
      <c r="H136" s="41"/>
    </row>
    <row r="137" spans="1:8" s="2" customFormat="1" ht="16.9" customHeight="1">
      <c r="A137" s="36"/>
      <c r="B137" s="41"/>
      <c r="C137" s="268" t="s">
        <v>113</v>
      </c>
      <c r="D137" s="269" t="s">
        <v>35</v>
      </c>
      <c r="E137" s="270" t="s">
        <v>35</v>
      </c>
      <c r="F137" s="271">
        <v>0.768</v>
      </c>
      <c r="G137" s="36"/>
      <c r="H137" s="41"/>
    </row>
    <row r="138" spans="1:8" s="2" customFormat="1" ht="16.9" customHeight="1">
      <c r="A138" s="36"/>
      <c r="B138" s="41"/>
      <c r="C138" s="268" t="s">
        <v>120</v>
      </c>
      <c r="D138" s="269" t="s">
        <v>35</v>
      </c>
      <c r="E138" s="270" t="s">
        <v>35</v>
      </c>
      <c r="F138" s="271">
        <v>0.95</v>
      </c>
      <c r="G138" s="36"/>
      <c r="H138" s="41"/>
    </row>
    <row r="139" spans="1:8" s="2" customFormat="1" ht="22.5">
      <c r="A139" s="36"/>
      <c r="B139" s="41"/>
      <c r="C139" s="272" t="s">
        <v>35</v>
      </c>
      <c r="D139" s="272" t="s">
        <v>631</v>
      </c>
      <c r="E139" s="18" t="s">
        <v>35</v>
      </c>
      <c r="F139" s="273">
        <v>0</v>
      </c>
      <c r="G139" s="36"/>
      <c r="H139" s="41"/>
    </row>
    <row r="140" spans="1:8" s="2" customFormat="1" ht="16.9" customHeight="1">
      <c r="A140" s="36"/>
      <c r="B140" s="41"/>
      <c r="C140" s="272" t="s">
        <v>384</v>
      </c>
      <c r="D140" s="272" t="s">
        <v>652</v>
      </c>
      <c r="E140" s="18" t="s">
        <v>35</v>
      </c>
      <c r="F140" s="273">
        <v>0.95</v>
      </c>
      <c r="G140" s="36"/>
      <c r="H140" s="41"/>
    </row>
    <row r="141" spans="1:8" s="2" customFormat="1" ht="16.9" customHeight="1">
      <c r="A141" s="36"/>
      <c r="B141" s="41"/>
      <c r="C141" s="272" t="s">
        <v>120</v>
      </c>
      <c r="D141" s="272" t="s">
        <v>246</v>
      </c>
      <c r="E141" s="18" t="s">
        <v>35</v>
      </c>
      <c r="F141" s="273">
        <v>0.95</v>
      </c>
      <c r="G141" s="36"/>
      <c r="H141" s="41"/>
    </row>
    <row r="142" spans="1:8" s="2" customFormat="1" ht="16.9" customHeight="1">
      <c r="A142" s="36"/>
      <c r="B142" s="41"/>
      <c r="C142" s="274" t="s">
        <v>1207</v>
      </c>
      <c r="D142" s="36"/>
      <c r="E142" s="36"/>
      <c r="F142" s="36"/>
      <c r="G142" s="36"/>
      <c r="H142" s="41"/>
    </row>
    <row r="143" spans="1:8" s="2" customFormat="1" ht="16.9" customHeight="1">
      <c r="A143" s="36"/>
      <c r="B143" s="41"/>
      <c r="C143" s="272" t="s">
        <v>379</v>
      </c>
      <c r="D143" s="272" t="s">
        <v>380</v>
      </c>
      <c r="E143" s="18" t="s">
        <v>229</v>
      </c>
      <c r="F143" s="273">
        <v>0.95</v>
      </c>
      <c r="G143" s="36"/>
      <c r="H143" s="41"/>
    </row>
    <row r="144" spans="1:8" s="2" customFormat="1" ht="22.5">
      <c r="A144" s="36"/>
      <c r="B144" s="41"/>
      <c r="C144" s="272" t="s">
        <v>287</v>
      </c>
      <c r="D144" s="272" t="s">
        <v>288</v>
      </c>
      <c r="E144" s="18" t="s">
        <v>229</v>
      </c>
      <c r="F144" s="273">
        <v>12.894</v>
      </c>
      <c r="G144" s="36"/>
      <c r="H144" s="41"/>
    </row>
    <row r="145" spans="1:8" s="2" customFormat="1" ht="16.9" customHeight="1">
      <c r="A145" s="36"/>
      <c r="B145" s="41"/>
      <c r="C145" s="272" t="s">
        <v>304</v>
      </c>
      <c r="D145" s="272" t="s">
        <v>305</v>
      </c>
      <c r="E145" s="18" t="s">
        <v>229</v>
      </c>
      <c r="F145" s="273">
        <v>12.894</v>
      </c>
      <c r="G145" s="36"/>
      <c r="H145" s="41"/>
    </row>
    <row r="146" spans="1:8" s="2" customFormat="1" ht="16.9" customHeight="1">
      <c r="A146" s="36"/>
      <c r="B146" s="41"/>
      <c r="C146" s="272" t="s">
        <v>317</v>
      </c>
      <c r="D146" s="272" t="s">
        <v>318</v>
      </c>
      <c r="E146" s="18" t="s">
        <v>229</v>
      </c>
      <c r="F146" s="273">
        <v>12.894</v>
      </c>
      <c r="G146" s="36"/>
      <c r="H146" s="41"/>
    </row>
    <row r="147" spans="1:8" s="2" customFormat="1" ht="16.9" customHeight="1">
      <c r="A147" s="36"/>
      <c r="B147" s="41"/>
      <c r="C147" s="272" t="s">
        <v>324</v>
      </c>
      <c r="D147" s="272" t="s">
        <v>325</v>
      </c>
      <c r="E147" s="18" t="s">
        <v>229</v>
      </c>
      <c r="F147" s="273">
        <v>7.695</v>
      </c>
      <c r="G147" s="36"/>
      <c r="H147" s="41"/>
    </row>
    <row r="148" spans="1:8" s="2" customFormat="1" ht="16.9" customHeight="1">
      <c r="A148" s="36"/>
      <c r="B148" s="41"/>
      <c r="C148" s="268" t="s">
        <v>384</v>
      </c>
      <c r="D148" s="269" t="s">
        <v>35</v>
      </c>
      <c r="E148" s="270" t="s">
        <v>35</v>
      </c>
      <c r="F148" s="271">
        <v>0.95</v>
      </c>
      <c r="G148" s="36"/>
      <c r="H148" s="41"/>
    </row>
    <row r="149" spans="1:8" s="2" customFormat="1" ht="22.5">
      <c r="A149" s="36"/>
      <c r="B149" s="41"/>
      <c r="C149" s="272" t="s">
        <v>35</v>
      </c>
      <c r="D149" s="272" t="s">
        <v>631</v>
      </c>
      <c r="E149" s="18" t="s">
        <v>35</v>
      </c>
      <c r="F149" s="273">
        <v>0</v>
      </c>
      <c r="G149" s="36"/>
      <c r="H149" s="41"/>
    </row>
    <row r="150" spans="1:8" s="2" customFormat="1" ht="16.9" customHeight="1">
      <c r="A150" s="36"/>
      <c r="B150" s="41"/>
      <c r="C150" s="272" t="s">
        <v>384</v>
      </c>
      <c r="D150" s="272" t="s">
        <v>652</v>
      </c>
      <c r="E150" s="18" t="s">
        <v>35</v>
      </c>
      <c r="F150" s="273">
        <v>0.95</v>
      </c>
      <c r="G150" s="36"/>
      <c r="H150" s="41"/>
    </row>
    <row r="151" spans="1:8" s="2" customFormat="1" ht="16.9" customHeight="1">
      <c r="A151" s="36"/>
      <c r="B151" s="41"/>
      <c r="C151" s="268" t="s">
        <v>386</v>
      </c>
      <c r="D151" s="269" t="s">
        <v>35</v>
      </c>
      <c r="E151" s="270" t="s">
        <v>35</v>
      </c>
      <c r="F151" s="271">
        <v>1.872</v>
      </c>
      <c r="G151" s="36"/>
      <c r="H151" s="41"/>
    </row>
    <row r="152" spans="1:8" s="2" customFormat="1" ht="16.9" customHeight="1">
      <c r="A152" s="36"/>
      <c r="B152" s="41"/>
      <c r="C152" s="268" t="s">
        <v>122</v>
      </c>
      <c r="D152" s="269" t="s">
        <v>35</v>
      </c>
      <c r="E152" s="270" t="s">
        <v>35</v>
      </c>
      <c r="F152" s="271">
        <v>4.249</v>
      </c>
      <c r="G152" s="36"/>
      <c r="H152" s="41"/>
    </row>
    <row r="153" spans="1:8" s="2" customFormat="1" ht="22.5">
      <c r="A153" s="36"/>
      <c r="B153" s="41"/>
      <c r="C153" s="272" t="s">
        <v>35</v>
      </c>
      <c r="D153" s="272" t="s">
        <v>631</v>
      </c>
      <c r="E153" s="18" t="s">
        <v>35</v>
      </c>
      <c r="F153" s="273">
        <v>0</v>
      </c>
      <c r="G153" s="36"/>
      <c r="H153" s="41"/>
    </row>
    <row r="154" spans="1:8" s="2" customFormat="1" ht="16.9" customHeight="1">
      <c r="A154" s="36"/>
      <c r="B154" s="41"/>
      <c r="C154" s="272" t="s">
        <v>122</v>
      </c>
      <c r="D154" s="272" t="s">
        <v>649</v>
      </c>
      <c r="E154" s="18" t="s">
        <v>35</v>
      </c>
      <c r="F154" s="273">
        <v>4.249</v>
      </c>
      <c r="G154" s="36"/>
      <c r="H154" s="41"/>
    </row>
    <row r="155" spans="1:8" s="2" customFormat="1" ht="16.9" customHeight="1">
      <c r="A155" s="36"/>
      <c r="B155" s="41"/>
      <c r="C155" s="274" t="s">
        <v>1207</v>
      </c>
      <c r="D155" s="36"/>
      <c r="E155" s="36"/>
      <c r="F155" s="36"/>
      <c r="G155" s="36"/>
      <c r="H155" s="41"/>
    </row>
    <row r="156" spans="1:8" s="2" customFormat="1" ht="16.9" customHeight="1">
      <c r="A156" s="36"/>
      <c r="B156" s="41"/>
      <c r="C156" s="272" t="s">
        <v>338</v>
      </c>
      <c r="D156" s="272" t="s">
        <v>339</v>
      </c>
      <c r="E156" s="18" t="s">
        <v>229</v>
      </c>
      <c r="F156" s="273">
        <v>4.249</v>
      </c>
      <c r="G156" s="36"/>
      <c r="H156" s="41"/>
    </row>
    <row r="157" spans="1:8" s="2" customFormat="1" ht="22.5">
      <c r="A157" s="36"/>
      <c r="B157" s="41"/>
      <c r="C157" s="272" t="s">
        <v>287</v>
      </c>
      <c r="D157" s="272" t="s">
        <v>288</v>
      </c>
      <c r="E157" s="18" t="s">
        <v>229</v>
      </c>
      <c r="F157" s="273">
        <v>12.894</v>
      </c>
      <c r="G157" s="36"/>
      <c r="H157" s="41"/>
    </row>
    <row r="158" spans="1:8" s="2" customFormat="1" ht="16.9" customHeight="1">
      <c r="A158" s="36"/>
      <c r="B158" s="41"/>
      <c r="C158" s="272" t="s">
        <v>304</v>
      </c>
      <c r="D158" s="272" t="s">
        <v>305</v>
      </c>
      <c r="E158" s="18" t="s">
        <v>229</v>
      </c>
      <c r="F158" s="273">
        <v>12.894</v>
      </c>
      <c r="G158" s="36"/>
      <c r="H158" s="41"/>
    </row>
    <row r="159" spans="1:8" s="2" customFormat="1" ht="16.9" customHeight="1">
      <c r="A159" s="36"/>
      <c r="B159" s="41"/>
      <c r="C159" s="272" t="s">
        <v>317</v>
      </c>
      <c r="D159" s="272" t="s">
        <v>318</v>
      </c>
      <c r="E159" s="18" t="s">
        <v>229</v>
      </c>
      <c r="F159" s="273">
        <v>12.894</v>
      </c>
      <c r="G159" s="36"/>
      <c r="H159" s="41"/>
    </row>
    <row r="160" spans="1:8" s="2" customFormat="1" ht="16.9" customHeight="1">
      <c r="A160" s="36"/>
      <c r="B160" s="41"/>
      <c r="C160" s="272" t="s">
        <v>324</v>
      </c>
      <c r="D160" s="272" t="s">
        <v>325</v>
      </c>
      <c r="E160" s="18" t="s">
        <v>229</v>
      </c>
      <c r="F160" s="273">
        <v>7.695</v>
      </c>
      <c r="G160" s="36"/>
      <c r="H160" s="41"/>
    </row>
    <row r="161" spans="1:8" s="2" customFormat="1" ht="16.9" customHeight="1">
      <c r="A161" s="36"/>
      <c r="B161" s="41"/>
      <c r="C161" s="268" t="s">
        <v>115</v>
      </c>
      <c r="D161" s="269" t="s">
        <v>35</v>
      </c>
      <c r="E161" s="270" t="s">
        <v>35</v>
      </c>
      <c r="F161" s="271">
        <v>393.3</v>
      </c>
      <c r="G161" s="36"/>
      <c r="H161" s="41"/>
    </row>
    <row r="162" spans="1:8" s="2" customFormat="1" ht="16.9" customHeight="1">
      <c r="A162" s="36"/>
      <c r="B162" s="41"/>
      <c r="C162" s="268" t="s">
        <v>118</v>
      </c>
      <c r="D162" s="269" t="s">
        <v>35</v>
      </c>
      <c r="E162" s="270" t="s">
        <v>35</v>
      </c>
      <c r="F162" s="271">
        <v>13.11</v>
      </c>
      <c r="G162" s="36"/>
      <c r="H162" s="41"/>
    </row>
    <row r="163" spans="1:8" s="2" customFormat="1" ht="22.5">
      <c r="A163" s="36"/>
      <c r="B163" s="41"/>
      <c r="C163" s="272" t="s">
        <v>35</v>
      </c>
      <c r="D163" s="272" t="s">
        <v>631</v>
      </c>
      <c r="E163" s="18" t="s">
        <v>35</v>
      </c>
      <c r="F163" s="273">
        <v>0</v>
      </c>
      <c r="G163" s="36"/>
      <c r="H163" s="41"/>
    </row>
    <row r="164" spans="1:8" s="2" customFormat="1" ht="16.9" customHeight="1">
      <c r="A164" s="36"/>
      <c r="B164" s="41"/>
      <c r="C164" s="272" t="s">
        <v>35</v>
      </c>
      <c r="D164" s="272" t="s">
        <v>638</v>
      </c>
      <c r="E164" s="18" t="s">
        <v>35</v>
      </c>
      <c r="F164" s="273">
        <v>13.11</v>
      </c>
      <c r="G164" s="36"/>
      <c r="H164" s="41"/>
    </row>
    <row r="165" spans="1:8" s="2" customFormat="1" ht="16.9" customHeight="1">
      <c r="A165" s="36"/>
      <c r="B165" s="41"/>
      <c r="C165" s="272" t="s">
        <v>118</v>
      </c>
      <c r="D165" s="272" t="s">
        <v>246</v>
      </c>
      <c r="E165" s="18" t="s">
        <v>35</v>
      </c>
      <c r="F165" s="273">
        <v>13.11</v>
      </c>
      <c r="G165" s="36"/>
      <c r="H165" s="41"/>
    </row>
    <row r="166" spans="1:8" s="2" customFormat="1" ht="16.9" customHeight="1">
      <c r="A166" s="36"/>
      <c r="B166" s="41"/>
      <c r="C166" s="274" t="s">
        <v>1207</v>
      </c>
      <c r="D166" s="36"/>
      <c r="E166" s="36"/>
      <c r="F166" s="36"/>
      <c r="G166" s="36"/>
      <c r="H166" s="41"/>
    </row>
    <row r="167" spans="1:8" s="2" customFormat="1" ht="22.5">
      <c r="A167" s="36"/>
      <c r="B167" s="41"/>
      <c r="C167" s="272" t="s">
        <v>634</v>
      </c>
      <c r="D167" s="272" t="s">
        <v>635</v>
      </c>
      <c r="E167" s="18" t="s">
        <v>229</v>
      </c>
      <c r="F167" s="273">
        <v>13.11</v>
      </c>
      <c r="G167" s="36"/>
      <c r="H167" s="41"/>
    </row>
    <row r="168" spans="1:8" s="2" customFormat="1" ht="22.5">
      <c r="A168" s="36"/>
      <c r="B168" s="41"/>
      <c r="C168" s="272" t="s">
        <v>640</v>
      </c>
      <c r="D168" s="272" t="s">
        <v>641</v>
      </c>
      <c r="E168" s="18" t="s">
        <v>229</v>
      </c>
      <c r="F168" s="273">
        <v>6.555</v>
      </c>
      <c r="G168" s="36"/>
      <c r="H168" s="41"/>
    </row>
    <row r="169" spans="1:8" s="2" customFormat="1" ht="22.5">
      <c r="A169" s="36"/>
      <c r="B169" s="41"/>
      <c r="C169" s="272" t="s">
        <v>293</v>
      </c>
      <c r="D169" s="272" t="s">
        <v>294</v>
      </c>
      <c r="E169" s="18" t="s">
        <v>229</v>
      </c>
      <c r="F169" s="273">
        <v>6.555</v>
      </c>
      <c r="G169" s="36"/>
      <c r="H169" s="41"/>
    </row>
    <row r="170" spans="1:8" s="2" customFormat="1" ht="22.5">
      <c r="A170" s="36"/>
      <c r="B170" s="41"/>
      <c r="C170" s="272" t="s">
        <v>563</v>
      </c>
      <c r="D170" s="272" t="s">
        <v>299</v>
      </c>
      <c r="E170" s="18" t="s">
        <v>229</v>
      </c>
      <c r="F170" s="273">
        <v>6.555</v>
      </c>
      <c r="G170" s="36"/>
      <c r="H170" s="41"/>
    </row>
    <row r="171" spans="1:8" s="2" customFormat="1" ht="22.5">
      <c r="A171" s="36"/>
      <c r="B171" s="41"/>
      <c r="C171" s="272" t="s">
        <v>310</v>
      </c>
      <c r="D171" s="272" t="s">
        <v>311</v>
      </c>
      <c r="E171" s="18" t="s">
        <v>312</v>
      </c>
      <c r="F171" s="273">
        <v>23.598</v>
      </c>
      <c r="G171" s="36"/>
      <c r="H171" s="41"/>
    </row>
    <row r="172" spans="1:8" s="2" customFormat="1" ht="16.9" customHeight="1">
      <c r="A172" s="36"/>
      <c r="B172" s="41"/>
      <c r="C172" s="272" t="s">
        <v>324</v>
      </c>
      <c r="D172" s="272" t="s">
        <v>325</v>
      </c>
      <c r="E172" s="18" t="s">
        <v>229</v>
      </c>
      <c r="F172" s="273">
        <v>7.695</v>
      </c>
      <c r="G172" s="36"/>
      <c r="H172" s="41"/>
    </row>
    <row r="173" spans="1:8" s="2" customFormat="1" ht="16.9" customHeight="1">
      <c r="A173" s="36"/>
      <c r="B173" s="41"/>
      <c r="C173" s="268" t="s">
        <v>124</v>
      </c>
      <c r="D173" s="269" t="s">
        <v>35</v>
      </c>
      <c r="E173" s="270" t="s">
        <v>35</v>
      </c>
      <c r="F173" s="271">
        <v>7.695</v>
      </c>
      <c r="G173" s="36"/>
      <c r="H173" s="41"/>
    </row>
    <row r="174" spans="1:8" s="2" customFormat="1" ht="22.5">
      <c r="A174" s="36"/>
      <c r="B174" s="41"/>
      <c r="C174" s="272" t="s">
        <v>35</v>
      </c>
      <c r="D174" s="272" t="s">
        <v>631</v>
      </c>
      <c r="E174" s="18" t="s">
        <v>35</v>
      </c>
      <c r="F174" s="273">
        <v>0</v>
      </c>
      <c r="G174" s="36"/>
      <c r="H174" s="41"/>
    </row>
    <row r="175" spans="1:8" s="2" customFormat="1" ht="16.9" customHeight="1">
      <c r="A175" s="36"/>
      <c r="B175" s="41"/>
      <c r="C175" s="272" t="s">
        <v>124</v>
      </c>
      <c r="D175" s="272" t="s">
        <v>647</v>
      </c>
      <c r="E175" s="18" t="s">
        <v>35</v>
      </c>
      <c r="F175" s="273">
        <v>7.695</v>
      </c>
      <c r="G175" s="36"/>
      <c r="H175" s="41"/>
    </row>
    <row r="176" spans="1:8" s="2" customFormat="1" ht="16.9" customHeight="1">
      <c r="A176" s="36"/>
      <c r="B176" s="41"/>
      <c r="C176" s="274" t="s">
        <v>1207</v>
      </c>
      <c r="D176" s="36"/>
      <c r="E176" s="36"/>
      <c r="F176" s="36"/>
      <c r="G176" s="36"/>
      <c r="H176" s="41"/>
    </row>
    <row r="177" spans="1:8" s="2" customFormat="1" ht="16.9" customHeight="1">
      <c r="A177" s="36"/>
      <c r="B177" s="41"/>
      <c r="C177" s="272" t="s">
        <v>324</v>
      </c>
      <c r="D177" s="272" t="s">
        <v>325</v>
      </c>
      <c r="E177" s="18" t="s">
        <v>229</v>
      </c>
      <c r="F177" s="273">
        <v>7.695</v>
      </c>
      <c r="G177" s="36"/>
      <c r="H177" s="41"/>
    </row>
    <row r="178" spans="1:8" s="2" customFormat="1" ht="22.5">
      <c r="A178" s="36"/>
      <c r="B178" s="41"/>
      <c r="C178" s="272" t="s">
        <v>287</v>
      </c>
      <c r="D178" s="272" t="s">
        <v>288</v>
      </c>
      <c r="E178" s="18" t="s">
        <v>229</v>
      </c>
      <c r="F178" s="273">
        <v>12.894</v>
      </c>
      <c r="G178" s="36"/>
      <c r="H178" s="41"/>
    </row>
    <row r="179" spans="1:8" s="2" customFormat="1" ht="16.9" customHeight="1">
      <c r="A179" s="36"/>
      <c r="B179" s="41"/>
      <c r="C179" s="272" t="s">
        <v>304</v>
      </c>
      <c r="D179" s="272" t="s">
        <v>305</v>
      </c>
      <c r="E179" s="18" t="s">
        <v>229</v>
      </c>
      <c r="F179" s="273">
        <v>12.894</v>
      </c>
      <c r="G179" s="36"/>
      <c r="H179" s="41"/>
    </row>
    <row r="180" spans="1:8" s="2" customFormat="1" ht="16.9" customHeight="1">
      <c r="A180" s="36"/>
      <c r="B180" s="41"/>
      <c r="C180" s="272" t="s">
        <v>317</v>
      </c>
      <c r="D180" s="272" t="s">
        <v>318</v>
      </c>
      <c r="E180" s="18" t="s">
        <v>229</v>
      </c>
      <c r="F180" s="273">
        <v>12.894</v>
      </c>
      <c r="G180" s="36"/>
      <c r="H180" s="41"/>
    </row>
    <row r="181" spans="1:8" s="2" customFormat="1" ht="26.45" customHeight="1">
      <c r="A181" s="36"/>
      <c r="B181" s="41"/>
      <c r="C181" s="267" t="s">
        <v>1210</v>
      </c>
      <c r="D181" s="267" t="s">
        <v>108</v>
      </c>
      <c r="E181" s="36"/>
      <c r="F181" s="36"/>
      <c r="G181" s="36"/>
      <c r="H181" s="41"/>
    </row>
    <row r="182" spans="1:8" s="2" customFormat="1" ht="16.9" customHeight="1">
      <c r="A182" s="36"/>
      <c r="B182" s="41"/>
      <c r="C182" s="268" t="s">
        <v>882</v>
      </c>
      <c r="D182" s="269" t="s">
        <v>35</v>
      </c>
      <c r="E182" s="270" t="s">
        <v>35</v>
      </c>
      <c r="F182" s="271">
        <v>188.75</v>
      </c>
      <c r="G182" s="36"/>
      <c r="H182" s="41"/>
    </row>
    <row r="183" spans="1:8" s="2" customFormat="1" ht="22.5">
      <c r="A183" s="36"/>
      <c r="B183" s="41"/>
      <c r="C183" s="272" t="s">
        <v>35</v>
      </c>
      <c r="D183" s="272" t="s">
        <v>893</v>
      </c>
      <c r="E183" s="18" t="s">
        <v>35</v>
      </c>
      <c r="F183" s="273">
        <v>0</v>
      </c>
      <c r="G183" s="36"/>
      <c r="H183" s="41"/>
    </row>
    <row r="184" spans="1:8" s="2" customFormat="1" ht="16.9" customHeight="1">
      <c r="A184" s="36"/>
      <c r="B184" s="41"/>
      <c r="C184" s="272" t="s">
        <v>35</v>
      </c>
      <c r="D184" s="272" t="s">
        <v>1005</v>
      </c>
      <c r="E184" s="18" t="s">
        <v>35</v>
      </c>
      <c r="F184" s="273">
        <v>0</v>
      </c>
      <c r="G184" s="36"/>
      <c r="H184" s="41"/>
    </row>
    <row r="185" spans="1:8" s="2" customFormat="1" ht="16.9" customHeight="1">
      <c r="A185" s="36"/>
      <c r="B185" s="41"/>
      <c r="C185" s="272" t="s">
        <v>35</v>
      </c>
      <c r="D185" s="272" t="s">
        <v>1006</v>
      </c>
      <c r="E185" s="18" t="s">
        <v>35</v>
      </c>
      <c r="F185" s="273">
        <v>106.25</v>
      </c>
      <c r="G185" s="36"/>
      <c r="H185" s="41"/>
    </row>
    <row r="186" spans="1:8" s="2" customFormat="1" ht="16.9" customHeight="1">
      <c r="A186" s="36"/>
      <c r="B186" s="41"/>
      <c r="C186" s="272" t="s">
        <v>35</v>
      </c>
      <c r="D186" s="272" t="s">
        <v>1007</v>
      </c>
      <c r="E186" s="18" t="s">
        <v>35</v>
      </c>
      <c r="F186" s="273">
        <v>73</v>
      </c>
      <c r="G186" s="36"/>
      <c r="H186" s="41"/>
    </row>
    <row r="187" spans="1:8" s="2" customFormat="1" ht="16.9" customHeight="1">
      <c r="A187" s="36"/>
      <c r="B187" s="41"/>
      <c r="C187" s="272" t="s">
        <v>35</v>
      </c>
      <c r="D187" s="272" t="s">
        <v>1008</v>
      </c>
      <c r="E187" s="18" t="s">
        <v>35</v>
      </c>
      <c r="F187" s="273">
        <v>9.5</v>
      </c>
      <c r="G187" s="36"/>
      <c r="H187" s="41"/>
    </row>
    <row r="188" spans="1:8" s="2" customFormat="1" ht="16.9" customHeight="1">
      <c r="A188" s="36"/>
      <c r="B188" s="41"/>
      <c r="C188" s="272" t="s">
        <v>882</v>
      </c>
      <c r="D188" s="272" t="s">
        <v>246</v>
      </c>
      <c r="E188" s="18" t="s">
        <v>35</v>
      </c>
      <c r="F188" s="273">
        <v>188.75</v>
      </c>
      <c r="G188" s="36"/>
      <c r="H188" s="41"/>
    </row>
    <row r="189" spans="1:8" s="2" customFormat="1" ht="16.9" customHeight="1">
      <c r="A189" s="36"/>
      <c r="B189" s="41"/>
      <c r="C189" s="274" t="s">
        <v>1207</v>
      </c>
      <c r="D189" s="36"/>
      <c r="E189" s="36"/>
      <c r="F189" s="36"/>
      <c r="G189" s="36"/>
      <c r="H189" s="41"/>
    </row>
    <row r="190" spans="1:8" s="2" customFormat="1" ht="16.9" customHeight="1">
      <c r="A190" s="36"/>
      <c r="B190" s="41"/>
      <c r="C190" s="272" t="s">
        <v>1000</v>
      </c>
      <c r="D190" s="272" t="s">
        <v>1001</v>
      </c>
      <c r="E190" s="18" t="s">
        <v>275</v>
      </c>
      <c r="F190" s="273">
        <v>188.75</v>
      </c>
      <c r="G190" s="36"/>
      <c r="H190" s="41"/>
    </row>
    <row r="191" spans="1:8" s="2" customFormat="1" ht="16.9" customHeight="1">
      <c r="A191" s="36"/>
      <c r="B191" s="41"/>
      <c r="C191" s="272" t="s">
        <v>888</v>
      </c>
      <c r="D191" s="272" t="s">
        <v>889</v>
      </c>
      <c r="E191" s="18" t="s">
        <v>275</v>
      </c>
      <c r="F191" s="273">
        <v>188.75</v>
      </c>
      <c r="G191" s="36"/>
      <c r="H191" s="41"/>
    </row>
    <row r="192" spans="1:8" s="2" customFormat="1" ht="7.35" customHeight="1">
      <c r="A192" s="36"/>
      <c r="B192" s="135"/>
      <c r="C192" s="136"/>
      <c r="D192" s="136"/>
      <c r="E192" s="136"/>
      <c r="F192" s="136"/>
      <c r="G192" s="136"/>
      <c r="H192" s="41"/>
    </row>
    <row r="193" spans="1:8" s="2" customFormat="1" ht="11.25">
      <c r="A193" s="36"/>
      <c r="B193" s="36"/>
      <c r="C193" s="36"/>
      <c r="D193" s="36"/>
      <c r="E193" s="36"/>
      <c r="F193" s="36"/>
      <c r="G193" s="36"/>
      <c r="H193" s="36"/>
    </row>
  </sheetData>
  <sheetProtection algorithmName="SHA-512" hashValue="OsAVkdPppJrEMM533LoXE+NQ1cmJbFdHAtd1vG2qNLtBz4+K+BU7g76KSKWmjFe5bTn6vNTCSv+KbRWb++dosw==" saltValue="bFMqdq8Sg50ZTfPU3UHkjCdHQFrVo8Xz8ELwEEo82fO/vPQVxzKHjH0j3+wH0Ifi0U5EOLhDbNpGDnemCkoQk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BENAKOVA Martina</dc:creator>
  <cp:keywords/>
  <dc:description/>
  <cp:lastModifiedBy>Horák Václav</cp:lastModifiedBy>
  <dcterms:created xsi:type="dcterms:W3CDTF">2021-12-01T18:27:48Z</dcterms:created>
  <dcterms:modified xsi:type="dcterms:W3CDTF">2022-01-10T13:26:25Z</dcterms:modified>
  <cp:category/>
  <cp:version/>
  <cp:contentType/>
  <cp:contentStatus/>
</cp:coreProperties>
</file>