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5-2020_1 - SO 101 Komun..." sheetId="2" r:id="rId2"/>
    <sheet name="015-2020_2 - Vedlejší roz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'015-2020_1 - SO 101 Komun...'!$C$89:$K$686</definedName>
    <definedName name="_xlnm.Print_Area" localSheetId="1">'015-2020_1 - SO 101 Komun...'!$C$4:$J$39,'015-2020_1 - SO 101 Komun...'!$C$45:$J$71,'015-2020_1 - SO 101 Komun...'!$C$77:$K$686</definedName>
    <definedName name="_xlnm._FilterDatabase" localSheetId="2" hidden="1">'015-2020_2 - Vedlejší roz...'!$C$79:$K$88</definedName>
    <definedName name="_xlnm.Print_Area" localSheetId="2">'015-2020_2 - Vedlejší roz...'!$C$4:$J$39,'015-2020_2 - Vedlejší roz...'!$C$45:$J$61,'015-2020_2 - Vedlejší roz...'!$C$67:$K$88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'015-2020_1 - SO 101 Komun...'!$89:$89</definedName>
    <definedName name="_xlnm.Print_Titles" localSheetId="2">'015-2020_2 - Vedlejší roz...'!$79:$79</definedName>
  </definedNames>
  <calcPr fullCalcOnLoad="1"/>
</workbook>
</file>

<file path=xl/sharedStrings.xml><?xml version="1.0" encoding="utf-8"?>
<sst xmlns="http://schemas.openxmlformats.org/spreadsheetml/2006/main" count="6597" uniqueCount="1162">
  <si>
    <t>Export Komplet</t>
  </si>
  <si>
    <t>VZ</t>
  </si>
  <si>
    <t>2.0</t>
  </si>
  <si>
    <t>ZAMOK</t>
  </si>
  <si>
    <t>False</t>
  </si>
  <si>
    <t>{e9f951e5-a8fe-49e6-b4be-12c14f363627}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</si>
  <si>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</si>
  <si>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</si>
  <si>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</si>
  <si>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</si>
  <si>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</si>
  <si>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</si>
  <si>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</si>
  <si>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</si>
  <si>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015-2020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</si>
  <si>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</si>
  <si>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</si>
  <si>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Rozšíření pozemní komunikace v Borkách</t>
  </si>
  <si>
    <t>KSO:</t>
  </si>
  <si>
    <t/>
  </si>
  <si>
    <t>CC-CZ:</t>
  </si>
  <si>
    <t>Místo:</t>
  </si>
  <si>
    <t>Borky ul. Brankovická</t>
  </si>
  <si>
    <t>Datum:</t>
  </si>
  <si>
    <t>26. 8. 2021</t>
  </si>
  <si>
    <t>Zadavatel:</t>
  </si>
  <si>
    <t>IČ:</t>
  </si>
  <si>
    <t>00235440</t>
  </si>
  <si>
    <t>Město Kolín</t>
  </si>
  <si>
    <t>DIČ: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</si>
  <si>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</si>
  <si>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</si>
  <si>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</si>
  <si>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</si>
  <si>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</si>
  <si>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</si>
  <si>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</si>
  <si>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</si>
  <si>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</si>
  <si>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</si>
  <si>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</si>
  <si>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</si>
  <si>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</si>
  <si>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</si>
  <si>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</si>
  <si>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</si>
  <si>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</si>
  <si>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</si>
  <si>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</si>
  <si>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</si>
  <si>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</si>
  <si>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</si>
  <si>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</si>
  <si>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</si>
  <si>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</si>
  <si>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</si>
  <si>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</si>
  <si>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</si>
  <si>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</si>
  <si>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</si>
  <si>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</si>
  <si>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</si>
  <si>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</si>
  <si>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</si>
  <si>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</si>
  <si>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</si>
  <si>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</si>
  <si>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</si>
  <si>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</si>
  <si>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</si>
  <si>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</si>
  <si>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</si>
  <si>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</si>
  <si>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</si>
  <si>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</si>
  <si>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</si>
  <si>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</si>
  <si>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</si>
  <si>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</si>
  <si>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015/2020_1</t>
  </si>
  <si>
    <t>SO 101 Komunikace ke sportovní hale a okružní křižovatka</t>
  </si>
  <si>
    <t>STA</t>
  </si>
  <si>
    <t>1</t>
  </si>
  <si>
    <t>{b9f02457-a950-409a-be70-200b628bd1ca}</t>
  </si>
  <si>
    <t>2</t>
  </si>
  <si>
    <t>015/2020_2</t>
  </si>
  <si>
    <t>Vedlejší rozpočtové náklady</t>
  </si>
  <si>
    <t>{46253956-9a99-4e83-a259-4f9aaed89f9f}</t>
  </si>
  <si>
    <t>KRYCÍ LIST SOUPISU PRACÍ</t>
  </si>
  <si>
    <t>Objekt:</t>
  </si>
  <si>
    <t>015/2020_1 - SO 101 Komunikace ke sportovní hale a okružní křižovatka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</si>
  <si>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</si>
  <si>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</si>
  <si>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</si>
  <si>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</si>
  <si>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</si>
  <si>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</si>
  <si>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</si>
  <si>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</si>
  <si>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</si>
  <si>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</si>
  <si>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</si>
  <si>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</si>
  <si>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99 - Přesuny hmot a sutí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</si>
  <si>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</si>
  <si>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</si>
  <si>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</si>
  <si>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</si>
  <si>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</si>
  <si>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</si>
  <si>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</si>
  <si>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</si>
  <si>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</si>
  <si>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</si>
  <si>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</si>
  <si>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</si>
  <si>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</si>
  <si>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</si>
  <si>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</si>
  <si>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</si>
  <si>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</si>
  <si>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</si>
  <si>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</si>
  <si>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</si>
  <si>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</si>
  <si>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</si>
  <si>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</si>
  <si>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CS ÚRS 2021 02</t>
  </si>
  <si>
    <t>4</t>
  </si>
  <si>
    <t>-1558348335</t>
  </si>
  <si>
    <t>Online PSC</t>
  </si>
  <si>
    <t>https://podminky.urs.cz/item/CS_URS_2021_02/111301111</t>
  </si>
  <si>
    <t>VV</t>
  </si>
  <si>
    <t>"dle přílohy D.1.1.1.2 Situace pozemní komunikace"</t>
  </si>
  <si>
    <t>"sejmutí travního drnu"665+979+15</t>
  </si>
  <si>
    <t>112101102</t>
  </si>
  <si>
    <t>Odstranění stromů s odřezáním kmene a s odvětvením listnatých, průměru kmene přes 300 do 500 mm</t>
  </si>
  <si>
    <t>kus</t>
  </si>
  <si>
    <t>-1040300840</t>
  </si>
  <si>
    <t>https://podminky.urs.cz/item/CS_URS_2021_02/112101102</t>
  </si>
  <si>
    <t>"kácení stromů"6</t>
  </si>
  <si>
    <t>3</t>
  </si>
  <si>
    <t>112251102</t>
  </si>
  <si>
    <t>Odstranění pařezů strojně s jejich vykopáním, vytrháním nebo odstřelením průměru přes 300 do 500 mm</t>
  </si>
  <si>
    <t>1486805673</t>
  </si>
  <si>
    <t>https://podminky.urs.cz/item/CS_URS_2021_02/112251102</t>
  </si>
  <si>
    <t>"dle kácení"6</t>
  </si>
  <si>
    <t>"stávající pařezy"60</t>
  </si>
  <si>
    <t>Součet</t>
  </si>
  <si>
    <t>113154224</t>
  </si>
  <si>
    <t>Frézování živičného podkladu nebo krytu s naložením na dopravní prostředek plochy přes 500 do 1 000 m2 bez překážek v trase pruhu šířky do 1 m, tloušťky vrstvy 100 mm</t>
  </si>
  <si>
    <t>1240350435</t>
  </si>
  <si>
    <t>https://podminky.urs.cz/item/CS_URS_2021_02/113154224</t>
  </si>
  <si>
    <t>"frézování stávajícího krytu"1701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</si>
  <si>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</si>
  <si>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</si>
  <si>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</si>
  <si>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</si>
  <si>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1451138613</t>
  </si>
  <si>
    <t>https://podminky.urs.cz/item/CS_URS_2021_02/113202111</t>
  </si>
  <si>
    <t>"obrubník š. 10cm"7+3+3+2+1+2+1+3+2+2+5+9+9+19+16+18+21+21+21+24+9+30+20+23+25+5+6+4+3+3+2+3+3+7+9+19+16+8+4+5+4+21+21+21+24+8+9+3+5+1+3+11+20+23+25</t>
  </si>
  <si>
    <t>6</t>
  </si>
  <si>
    <t>122251105</t>
  </si>
  <si>
    <t>Odkopávky a prokopávky nezapažené strojně v hornině třídy těžitelnosti I skupiny 3 přes 500 do 1 000 m3</t>
  </si>
  <si>
    <t>m3</t>
  </si>
  <si>
    <t>-677004394</t>
  </si>
  <si>
    <t>https://podminky.urs.cz/item/CS_URS_2021_02/122251105</t>
  </si>
  <si>
    <t>"dle přílohy D.1.1.1.2 Situace pozemní komunikace a D.1.1.1.4 Vzorové příčné řezy"</t>
  </si>
  <si>
    <t>"odstranění stávající konstrukce"1701*0,4</t>
  </si>
  <si>
    <t>"odstranění zeminy pro parkovací stání a komunikaci"1649*0,35</t>
  </si>
  <si>
    <t>"odstranněí zeminy pro chodník a nástupiště"86*0,35</t>
  </si>
  <si>
    <t>Mezisoučet</t>
  </si>
  <si>
    <t>"výkop pro sanaci vozovky"(1686+110+200+281)*0,4</t>
  </si>
  <si>
    <t>"výkop pro sanaci OK"495*0,4</t>
  </si>
  <si>
    <t>"výkop pro sanaci podélného parkování"264*0,4</t>
  </si>
  <si>
    <t>"výkop pro sanaci chodníku"164*0,15</t>
  </si>
  <si>
    <t>7</t>
  </si>
  <si>
    <t>131111332</t>
  </si>
  <si>
    <t>Vrtání jamek ručním motorovým vrtákem průměru přes 100 do 200 mm</t>
  </si>
  <si>
    <t>-2017569913</t>
  </si>
  <si>
    <t>https://podminky.urs.cz/item/CS_URS_2021_02/131111332</t>
  </si>
  <si>
    <t>"pro základy sloupků plotu"21*0,5</t>
  </si>
  <si>
    <t>8</t>
  </si>
  <si>
    <t>131151343</t>
  </si>
  <si>
    <t>Vrtání jamek strojně průměru přes 200 do 300 mm</t>
  </si>
  <si>
    <t>575771260</t>
  </si>
  <si>
    <t>https://podminky.urs.cz/item/CS_URS_2021_02/131151343</t>
  </si>
  <si>
    <t>"pro základy sloupů"8*1,5</t>
  </si>
  <si>
    <t>9</t>
  </si>
  <si>
    <t>131251104</t>
  </si>
  <si>
    <t>Hloubení nezapažených jam a zářezů strojně s urovnáním dna do předepsaného profilu a spádu v hornině třídy těžitelnosti I skupiny 3 přes 100 do 500 m3</t>
  </si>
  <si>
    <t>1332844845</t>
  </si>
  <si>
    <t>https://podminky.urs.cz/item/CS_URS_2021_02/131251104</t>
  </si>
  <si>
    <t>"výkop pro vsakovací galerie"(4*16*2,5)+(3*10*2,5)</t>
  </si>
  <si>
    <t>10</t>
  </si>
  <si>
    <t>132254202</t>
  </si>
  <si>
    <t>Hloubení zapažených rýh šířky přes 800 do 2 000 mm strojně s urovnáním dna do předepsaného profilu a spádu v hornině třídy těžitelnosti I skupiny 3 přes 20 do 50 m3</t>
  </si>
  <si>
    <t>98525216</t>
  </si>
  <si>
    <t>https://podminky.urs.cz/item/CS_URS_2021_02/132254202</t>
  </si>
  <si>
    <t>"přípojky UV"19*1*1,5</t>
  </si>
  <si>
    <t>11</t>
  </si>
  <si>
    <t>151301102</t>
  </si>
  <si>
    <t>Zřízení pažení a rozepření stěn rýh pro podzemní vedení hnané, hloubky přes 2 do 4 m</t>
  </si>
  <si>
    <t>521320249</t>
  </si>
  <si>
    <t>https://podminky.urs.cz/item/CS_URS_2021_02/151301102</t>
  </si>
  <si>
    <t>"pažení výkopů pro zasakovací bloky"(48+48+12+12)+(30+30+9+9)</t>
  </si>
  <si>
    <t>12</t>
  </si>
  <si>
    <t>151301112</t>
  </si>
  <si>
    <t>Odstranění pažení a rozepření stěn rýh pro podzemní vedení s uložením materiálu na vzdálenost do 3 m od kraje výkopu hnané, hloubky přes 2 do 4 m</t>
  </si>
  <si>
    <t>-2019247036</t>
  </si>
  <si>
    <t>https://podminky.urs.cz/item/CS_URS_2021_02/151301112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</si>
  <si>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</si>
  <si>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</si>
  <si>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</si>
  <si>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1465713923</t>
  </si>
  <si>
    <t>https://podminky.urs.cz/item/CS_URS_2021_02/162751117</t>
  </si>
  <si>
    <t>"odkopávky"2526,65</t>
  </si>
  <si>
    <t>"jámy"10,5+12+235</t>
  </si>
  <si>
    <t>"rýhy"198</t>
  </si>
  <si>
    <t>"zásyp stávající zeminou"-(68,5+31,5+13)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</si>
  <si>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</si>
  <si>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</si>
  <si>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</si>
  <si>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-1476322090</t>
  </si>
  <si>
    <t>https://podminky.urs.cz/item/CS_URS_2021_02/162751119</t>
  </si>
  <si>
    <t>"na skládku do 12km"</t>
  </si>
  <si>
    <t>"odkopávky"2526,65*2</t>
  </si>
  <si>
    <t>"jámy"(10,5+12+235)*2</t>
  </si>
  <si>
    <t>"rýhy"198*2</t>
  </si>
  <si>
    <t>"zásyp stávající zeminou"-(68,5+31,5+13)*2</t>
  </si>
  <si>
    <t>171201231</t>
  </si>
  <si>
    <t>Poplatek za uložení stavebního odpadu na recyklační skládce (skládkovné) zeminy a kamení zatříděného do Katalogu odpadů pod kódem 17 05 04</t>
  </si>
  <si>
    <t>t</t>
  </si>
  <si>
    <t>-396257782</t>
  </si>
  <si>
    <t>https://podminky.urs.cz/item/CS_URS_2021_02/171201231</t>
  </si>
  <si>
    <t>"odkopávky"2526,65*1,8</t>
  </si>
  <si>
    <t>"jámy"(10,5+12+235)*1,8</t>
  </si>
  <si>
    <t>"rýhy"198*1,8</t>
  </si>
  <si>
    <t>"zásyp stávající zeminou"-(68,5+31,5+13)*1,8</t>
  </si>
  <si>
    <t>16</t>
  </si>
  <si>
    <t>171251201</t>
  </si>
  <si>
    <t>Uložení sypaniny na skládky nebo meziskládky bez hutnění s upravením uložené sypaniny do předepsaného tvaru</t>
  </si>
  <si>
    <t>554087205</t>
  </si>
  <si>
    <t>https://podminky.urs.cz/item/CS_URS_2021_02/171251201</t>
  </si>
  <si>
    <t>17</t>
  </si>
  <si>
    <t>174151101</t>
  </si>
  <si>
    <t>Zásyp sypaninou z jakékoliv horniny strojně s uložením výkopku ve vrstvách se zhutněním jam, šachet, rýh nebo kolem objektů v těchto vykopávkách</t>
  </si>
  <si>
    <t>-633201058</t>
  </si>
  <si>
    <t>https://podminky.urs.cz/item/CS_URS_2021_02/174151101</t>
  </si>
  <si>
    <t>"zásyp stávající zeminou"68,5+31,5+13</t>
  </si>
  <si>
    <t>18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</si>
  <si>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</si>
  <si>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</si>
  <si>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362490614</t>
  </si>
  <si>
    <t>https://podminky.urs.cz/item/CS_URS_2021_02/175151101</t>
  </si>
  <si>
    <t>"obsyp přípojek"19*1*0,35</t>
  </si>
  <si>
    <t>19</t>
  </si>
  <si>
    <t>M</t>
  </si>
  <si>
    <t>58331200</t>
  </si>
  <si>
    <t>štěrkopísek netříděný zásypový</t>
  </si>
  <si>
    <t>325794760</t>
  </si>
  <si>
    <t>https://podminky.urs.cz/item/CS_URS_2021_02/58331200</t>
  </si>
  <si>
    <t>6,65*2 'Přepočtené koeficientem množství</t>
  </si>
  <si>
    <t>20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</si>
  <si>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</si>
  <si>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</si>
  <si>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299488374</t>
  </si>
  <si>
    <t>https://podminky.urs.cz/item/CS_URS_2021_02/175151201</t>
  </si>
  <si>
    <t>"obsyp zasakovacích bloků"62,5+31,5</t>
  </si>
  <si>
    <t>58343930</t>
  </si>
  <si>
    <t>kamenivo drcené hrubé frakce 16/32</t>
  </si>
  <si>
    <t>2005620967</t>
  </si>
  <si>
    <t>https://podminky.urs.cz/item/CS_URS_2021_02/58343930</t>
  </si>
  <si>
    <t>"obsyp zasakovacích bloků"(62,5+31,5)</t>
  </si>
  <si>
    <t>94*2 'Přepočtené koeficientem množství</t>
  </si>
  <si>
    <t>22</t>
  </si>
  <si>
    <t>181301101</t>
  </si>
  <si>
    <t>Rozprostření a urovnání ornice v rovině nebo ve svahu sklonu do 1:5 při souvislé ploše do 500 m2, tl. vrstvy do 100 mm</t>
  </si>
  <si>
    <t>-1116717718</t>
  </si>
  <si>
    <t>"ohumusování"665+215+287</t>
  </si>
  <si>
    <t>23</t>
  </si>
  <si>
    <t>10364101</t>
  </si>
  <si>
    <t>zemina pro terénní úpravy -  ornice</t>
  </si>
  <si>
    <t>-87369658</t>
  </si>
  <si>
    <t>https://podminky.urs.cz/item/CS_URS_2021_02/10364101</t>
  </si>
  <si>
    <t>"ohumusování"(665+215+287)*0,1*1,8</t>
  </si>
  <si>
    <t>24</t>
  </si>
  <si>
    <t>181411131</t>
  </si>
  <si>
    <t>Založení trávníku na půdě předem připravené plochy do 1000 m2 výsevem včetně utažení parkového v rovině nebo na svahu do 1:5</t>
  </si>
  <si>
    <t>1094573155</t>
  </si>
  <si>
    <t>https://podminky.urs.cz/item/CS_URS_2021_02/181411131</t>
  </si>
  <si>
    <t>25</t>
  </si>
  <si>
    <t>005724100</t>
  </si>
  <si>
    <t>osiva pícnin směsi travní balení obvykle 25 kg parková</t>
  </si>
  <si>
    <t>kg</t>
  </si>
  <si>
    <t>1154438089</t>
  </si>
  <si>
    <t>1167*0,05*1,2</t>
  </si>
  <si>
    <t>26</t>
  </si>
  <si>
    <t>181951102</t>
  </si>
  <si>
    <t>Úprava pláně vyrovnáním výškových rozdílů v hornině tř. 1 až 4 se zhutněním</t>
  </si>
  <si>
    <t>-739502748</t>
  </si>
  <si>
    <t>"vozovka"2772-439</t>
  </si>
  <si>
    <t>"podélné parkování"182+82</t>
  </si>
  <si>
    <t>"chodník"2+125+2+2+7+6+16+2+2</t>
  </si>
  <si>
    <t>27</t>
  </si>
  <si>
    <t>183101123</t>
  </si>
  <si>
    <t>Hloubení jamek pro vysazování rostlin v zemině tř.1 až 4 bez výměny půdy v rovině nebo na svahu do 1:5, objemu přes 2,00 do 3,00 m3</t>
  </si>
  <si>
    <t>-2137573969</t>
  </si>
  <si>
    <t>https://podminky.urs.cz/item/CS_URS_2021_02/183101123</t>
  </si>
  <si>
    <t>"hloubení jam pro stromy1,5*1,5*1"11</t>
  </si>
  <si>
    <t>28</t>
  </si>
  <si>
    <t>183901145</t>
  </si>
  <si>
    <t>Doplnění zeminy nebo substrátu o tl. vrstvy do 100 mm do nádoby výšky do 700 mm přes 2,00 do 3,00 m2</t>
  </si>
  <si>
    <t>555941054</t>
  </si>
  <si>
    <t>https://podminky.urs.cz/item/CS_URS_2021_02/183901145</t>
  </si>
  <si>
    <t>"substrát pro výsadbu stromů"11</t>
  </si>
  <si>
    <t>29</t>
  </si>
  <si>
    <t>10321100</t>
  </si>
  <si>
    <t>zahradní substrát pro výsadbu VL</t>
  </si>
  <si>
    <t>141686532</t>
  </si>
  <si>
    <t>https://podminky.urs.cz/item/CS_URS_2021_02/10321100</t>
  </si>
  <si>
    <t>"substrát pro výsadbu stromů"(1,5*1,5*1)*11*1,8</t>
  </si>
  <si>
    <t>30</t>
  </si>
  <si>
    <t>184201112</t>
  </si>
  <si>
    <t>Výsadba stromů bez balu do předem vyhloubené jamky se zalitím v rovině nebo na svahu do 1:5, při výšce kmene přes 1,8 do 2,5 m</t>
  </si>
  <si>
    <t>935035284</t>
  </si>
  <si>
    <t>https://podminky.urs.cz/item/CS_URS_2021_02/184201112</t>
  </si>
  <si>
    <t>"náhradní výsadba dub letní vel. 14-16"10</t>
  </si>
  <si>
    <t>"náhradní výsadba dub letní vel. 25-30"1</t>
  </si>
  <si>
    <t>31</t>
  </si>
  <si>
    <t>026503601</t>
  </si>
  <si>
    <t>dub letní /Quercus robur/</t>
  </si>
  <si>
    <t>-1076502489</t>
  </si>
  <si>
    <t>"vel. 14-16"10</t>
  </si>
  <si>
    <t>32</t>
  </si>
  <si>
    <t>026504611</t>
  </si>
  <si>
    <t>623804753</t>
  </si>
  <si>
    <t>"vel. 25-30"1</t>
  </si>
  <si>
    <t>33</t>
  </si>
  <si>
    <t>184215132</t>
  </si>
  <si>
    <t>Ukotvení dřeviny kůly třemi kůly, délky přes 1 do 2 m</t>
  </si>
  <si>
    <t>-553436448</t>
  </si>
  <si>
    <t>https://podminky.urs.cz/item/CS_URS_2021_02/184215132</t>
  </si>
  <si>
    <t>"kotvení stromů kůly"11*3</t>
  </si>
  <si>
    <t>34</t>
  </si>
  <si>
    <t>60591255</t>
  </si>
  <si>
    <t>kůl vyvazovací dřevěný impregnovaný D 8cm dl 2,5m</t>
  </si>
  <si>
    <t>1078997990</t>
  </si>
  <si>
    <t>https://podminky.urs.cz/item/CS_URS_2021_02/60591255</t>
  </si>
  <si>
    <t>Zakládání</t>
  </si>
  <si>
    <t>35</t>
  </si>
  <si>
    <t>273313711</t>
  </si>
  <si>
    <t>Základy z betonu prostého desky z betonu kamenem neprokládaného tř. C 20/25</t>
  </si>
  <si>
    <t>-1133505615</t>
  </si>
  <si>
    <t>https://podminky.urs.cz/item/CS_URS_2021_02/273313711</t>
  </si>
  <si>
    <t>"betonové lože prstence OK"(53+17)*0,07</t>
  </si>
  <si>
    <t>Svislé a kompletní konstrukce</t>
  </si>
  <si>
    <t>36</t>
  </si>
  <si>
    <t>338171123</t>
  </si>
  <si>
    <t>Montáž sloupků a vzpěr plotových ocelových trubkových nebo profilovaných výšky do 2,60 m se zabetonováním do 0,08 m3 do připravených jamek</t>
  </si>
  <si>
    <t>390322066</t>
  </si>
  <si>
    <t>https://podminky.urs.cz/item/CS_URS_2021_02/338171123</t>
  </si>
  <si>
    <t>"sloupky plotu"21</t>
  </si>
  <si>
    <t>37</t>
  </si>
  <si>
    <t>55342153</t>
  </si>
  <si>
    <t>plotový sloupek pro svařované panely profilovaný oválný 50x70mm dl 2,5-3,0m povrchová úprava Pz a komaxit</t>
  </si>
  <si>
    <t>-1594564753</t>
  </si>
  <si>
    <t>https://podminky.urs.cz/item/CS_URS_2021_02/55342153</t>
  </si>
  <si>
    <t>38</t>
  </si>
  <si>
    <t>348401140</t>
  </si>
  <si>
    <t>Montáž oplocení z pletiva strojového s napínacími dráty přes 2,0 do 4,0 m</t>
  </si>
  <si>
    <t>541275721</t>
  </si>
  <si>
    <t>https://podminky.urs.cz/item/CS_URS_2021_02/348401140</t>
  </si>
  <si>
    <t>"drátěné pletivo"40</t>
  </si>
  <si>
    <t>39</t>
  </si>
  <si>
    <t>31324768</t>
  </si>
  <si>
    <t>pletivo drátěné se čtvercovými oky zapletené Pz 50x2x2000mm</t>
  </si>
  <si>
    <t>-821350013</t>
  </si>
  <si>
    <t>https://podminky.urs.cz/item/CS_URS_2021_02/31324768</t>
  </si>
  <si>
    <t>Vodorovné konstrukce</t>
  </si>
  <si>
    <t>40</t>
  </si>
  <si>
    <t>451573111</t>
  </si>
  <si>
    <t>Lože pod potrubí, stoky a drobné objekty v otevřeném výkopu z písku a štěrkopísku do 63 mm</t>
  </si>
  <si>
    <t>1399327400</t>
  </si>
  <si>
    <t>https://podminky.urs.cz/item/CS_URS_2021_02/451573111</t>
  </si>
  <si>
    <t>"lože pro vsakovací galerie štěrk fr. 8/16 tl.200mm"(64+30)*0,2</t>
  </si>
  <si>
    <t>"lože pro přípojky UV"19*1*0,05</t>
  </si>
  <si>
    <t>41</t>
  </si>
  <si>
    <t>452311151</t>
  </si>
  <si>
    <t>Podkladní a zajišťovací konstrukce z betonu prostého v otevřeném výkopu desky pod potrubí, stoky a drobné objekty z betonu tř. C 20/25</t>
  </si>
  <si>
    <t>-2001566176</t>
  </si>
  <si>
    <t>https://podminky.urs.cz/item/CS_URS_2021_02/452311151</t>
  </si>
  <si>
    <t>" podkladní beton UV a šachty"(1,1*1,1*0,1)*5</t>
  </si>
  <si>
    <t>Komunikace pozemní</t>
  </si>
  <si>
    <t>42</t>
  </si>
  <si>
    <t>564851111</t>
  </si>
  <si>
    <t>Podklad ze štěrkodrti ŠD s rozprostřením a zhutněním, po zhutnění tl. 150 mm</t>
  </si>
  <si>
    <t>203884431</t>
  </si>
  <si>
    <t>https://podminky.urs.cz/item/CS_URS_2021_02/564851111</t>
  </si>
  <si>
    <t>"vozovka podkladní vrstva 0/32"2772-439</t>
  </si>
  <si>
    <t>"podélné parkování ochranná vrstva 0/32"182+82</t>
  </si>
  <si>
    <t>"podélné parkování  podkladní vrstva 0/32"182+82</t>
  </si>
  <si>
    <t>"sanace chodníku 0/63"2+125+2+2+7+6+16+2+2</t>
  </si>
  <si>
    <t>43</t>
  </si>
  <si>
    <t>564861111</t>
  </si>
  <si>
    <t>Podklad ze štěrkodrti ŠD s rozprostřením a zhutněním, po zhutnění tl. 200 mm</t>
  </si>
  <si>
    <t>-1086242037</t>
  </si>
  <si>
    <t>https://podminky.urs.cz/item/CS_URS_2021_02/564861111</t>
  </si>
  <si>
    <t>"vozovka ochranná vrstva 0/32"1686+14+5+5+110+200+9+4+6+439+281+8+5</t>
  </si>
  <si>
    <t>"chodník 0/32"2+125+2+2+7+16+6+2+2</t>
  </si>
  <si>
    <t>"sanace vozovky"(1686+110+200+281+374+65+14+8+5+7+4+4+5+4+5)*2</t>
  </si>
  <si>
    <t>"sanace podélného stání"(182+82)*2</t>
  </si>
  <si>
    <t>44</t>
  </si>
  <si>
    <t>567122112</t>
  </si>
  <si>
    <t>Podklad ze směsi stmelené cementem SC bez dilatačních spár, s rozprostřením a zhutněním SC C 8/10 (KSC I), po zhutnění tl. 130 mm</t>
  </si>
  <si>
    <t>159270660</t>
  </si>
  <si>
    <t>https://podminky.urs.cz/item/CS_URS_2021_02/567122112</t>
  </si>
  <si>
    <t>"cementová stabilizace"374+53+17</t>
  </si>
  <si>
    <t>45</t>
  </si>
  <si>
    <t>569931132</t>
  </si>
  <si>
    <t>Zpevnění krajnic nebo komunikací pro pěší s rozprostřením a zhutněním, po zhutnění asfaltovým recyklátem tl. 100 mm</t>
  </si>
  <si>
    <t>-1071186044</t>
  </si>
  <si>
    <t>https://podminky.urs.cz/item/CS_URS_2021_02/569931132</t>
  </si>
  <si>
    <t>"zpevnění krajnic a vjezdů"42+19+24+15</t>
  </si>
  <si>
    <t>46</t>
  </si>
  <si>
    <t>573191111</t>
  </si>
  <si>
    <t>Postřik infiltrační kationaktivní emulzí v množství 1,00 kg/m2</t>
  </si>
  <si>
    <t>199903100</t>
  </si>
  <si>
    <t>https://podminky.urs.cz/item/CS_URS_2021_02/573191111</t>
  </si>
  <si>
    <t>"infiltrační postřik"374+53+17</t>
  </si>
  <si>
    <t>47</t>
  </si>
  <si>
    <t>573211109</t>
  </si>
  <si>
    <t>Postřik spojovací PS bez posypu kamenivem z asfaltu silničního, v množství 0,50 kg/m2</t>
  </si>
  <si>
    <t>-1772444136</t>
  </si>
  <si>
    <t>https://podminky.urs.cz/item/CS_URS_2021_02/573211109</t>
  </si>
  <si>
    <t>"spojovací postřik"2730</t>
  </si>
  <si>
    <t>48</t>
  </si>
  <si>
    <t>577134141</t>
  </si>
  <si>
    <t>Asfaltový beton vrstva obrusná ACO 11 (ABS) s rozprostřením a se zhutněním z modifikovaného asfaltu v pruhu šířky přes 3 m, po zhutnění tl. 40 mm</t>
  </si>
  <si>
    <t>-930025236</t>
  </si>
  <si>
    <t>https://podminky.urs.cz/item/CS_URS_2021_02/577134141</t>
  </si>
  <si>
    <t>"obrusná vrstva"2730</t>
  </si>
  <si>
    <t>49</t>
  </si>
  <si>
    <t>577165142</t>
  </si>
  <si>
    <t>Asfaltový beton vrstva ložní ACL 16 (ABH) s rozprostřením a zhutněním z modifikovaného asfaltu v pruhu šířky přes 3 m, po zhutnění tl. 70 mm</t>
  </si>
  <si>
    <t>-1400931764</t>
  </si>
  <si>
    <t>https://podminky.urs.cz/item/CS_URS_2021_02/577165142</t>
  </si>
  <si>
    <t>"podkladní vrtsva"25+1686+110+200+374+281+54</t>
  </si>
  <si>
    <t>50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</si>
  <si>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</si>
  <si>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</si>
  <si>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1186273718</t>
  </si>
  <si>
    <t>https://podminky.urs.cz/item/CS_URS_2021_02/591241111</t>
  </si>
  <si>
    <t>"žulová dlažba do betonu, prstenec, srpovité krajnice, dělící ostrůvky, práh vč. spárování maltou M25 XF4"</t>
  </si>
  <si>
    <t>17+14+8+5+7+4+4+4+3+4+53</t>
  </si>
  <si>
    <t>51</t>
  </si>
  <si>
    <t>58381007</t>
  </si>
  <si>
    <t>kostka dlažební žula drobná 8/10</t>
  </si>
  <si>
    <t>-1933971008</t>
  </si>
  <si>
    <t>https://podminky.urs.cz/item/CS_URS_2021_02/58381007</t>
  </si>
  <si>
    <t>123*1,02 'Přepočtené koeficientem množství</t>
  </si>
  <si>
    <t>52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</si>
  <si>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</si>
  <si>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</si>
  <si>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93883097</t>
  </si>
  <si>
    <t>https://podminky.urs.cz/item/CS_URS_2021_02/596211112</t>
  </si>
  <si>
    <t>"chodník 10/20 šedá"125+7+16+2</t>
  </si>
  <si>
    <t>"kontrastní pás 10/20 červená"6</t>
  </si>
  <si>
    <t>"reliéfní 10/20 červená"2+2+2+2+2</t>
  </si>
  <si>
    <t>"umělá vodící linie 20/20 šedá"6</t>
  </si>
  <si>
    <t>53</t>
  </si>
  <si>
    <t>59245018</t>
  </si>
  <si>
    <t>dlažba tvar obdélník betonová 200x100x60mm přírodní</t>
  </si>
  <si>
    <t>-1275485323</t>
  </si>
  <si>
    <t>https://podminky.urs.cz/item/CS_URS_2021_02/59245018</t>
  </si>
  <si>
    <t>150*1,02</t>
  </si>
  <si>
    <t>153*1,02 'Přepočtené koeficientem množství</t>
  </si>
  <si>
    <t>54</t>
  </si>
  <si>
    <t>59245008</t>
  </si>
  <si>
    <t>dlažba tvar obdélník betonová 200x100x60mm barevná</t>
  </si>
  <si>
    <t>2100956154</t>
  </si>
  <si>
    <t>https://podminky.urs.cz/item/CS_URS_2021_02/59245008</t>
  </si>
  <si>
    <t>6*1,05</t>
  </si>
  <si>
    <t>6,3*1,02 'Přepočtené koeficientem množství</t>
  </si>
  <si>
    <t>55</t>
  </si>
  <si>
    <t>59245006</t>
  </si>
  <si>
    <t>dlažba tvar obdélník betonová pro nevidomé 200x100x60mm barevná</t>
  </si>
  <si>
    <t>1506436111</t>
  </si>
  <si>
    <t>https://podminky.urs.cz/item/CS_URS_2021_02/59245006</t>
  </si>
  <si>
    <t>10*1,02</t>
  </si>
  <si>
    <t>10,2*1,02 'Přepočtené koeficientem množství</t>
  </si>
  <si>
    <t>56</t>
  </si>
  <si>
    <t>5924502111</t>
  </si>
  <si>
    <t xml:space="preserve">dlažba tvar čtverec betonová 200x200x60mm přírodní drážkovaná -  UMĚLÁ VODÍCÍ LINIE </t>
  </si>
  <si>
    <t>-995867591</t>
  </si>
  <si>
    <t>57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</si>
  <si>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</si>
  <si>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</si>
  <si>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-7433579</t>
  </si>
  <si>
    <t>https://podminky.urs.cz/item/CS_URS_2021_02/596412212</t>
  </si>
  <si>
    <t>"podélné parkování vegetační dlažba 20/20"188+82</t>
  </si>
  <si>
    <t>58</t>
  </si>
  <si>
    <t>59245030</t>
  </si>
  <si>
    <t>dlažba tvar čtverec betonová 200x200x80mm přírodní</t>
  </si>
  <si>
    <t>-1926369090</t>
  </si>
  <si>
    <t>https://podminky.urs.cz/item/CS_URS_2021_02/59245030</t>
  </si>
  <si>
    <t>270*1,02</t>
  </si>
  <si>
    <t>275,4*1,02 'Přepočtené koeficientem množství</t>
  </si>
  <si>
    <t>Trubní vedení</t>
  </si>
  <si>
    <t>59</t>
  </si>
  <si>
    <t>00001027</t>
  </si>
  <si>
    <t>Vsakovací blok 600x600x600mm (ŠxVxD) s kanálkem DN180</t>
  </si>
  <si>
    <t>-1453589933</t>
  </si>
  <si>
    <t>"vsak 1"1</t>
  </si>
  <si>
    <t>"vsak2"3</t>
  </si>
  <si>
    <t>60</t>
  </si>
  <si>
    <t>0000104260</t>
  </si>
  <si>
    <t>Vsakovací blok 600x600x600mm (ŠxVxD)</t>
  </si>
  <si>
    <t>1789605645</t>
  </si>
  <si>
    <t>"vsak 1"39</t>
  </si>
  <si>
    <t>"vsak2"105</t>
  </si>
  <si>
    <t>61</t>
  </si>
  <si>
    <t>00001060</t>
  </si>
  <si>
    <t>Vsakovací blok kontrolní 600x600 (jedná se o 1 komponent: 4ks na 1box 600x600x600)</t>
  </si>
  <si>
    <t>-1482654164</t>
  </si>
  <si>
    <t>"vsak 1"24</t>
  </si>
  <si>
    <t>"vsak2"36</t>
  </si>
  <si>
    <t>62</t>
  </si>
  <si>
    <t>00010012</t>
  </si>
  <si>
    <t>Box konektor - mašlička</t>
  </si>
  <si>
    <t>-32722778</t>
  </si>
  <si>
    <t>"vsak 1"80</t>
  </si>
  <si>
    <t>"vsak2"306</t>
  </si>
  <si>
    <t>63</t>
  </si>
  <si>
    <t>00010013</t>
  </si>
  <si>
    <t>Spojovací clip</t>
  </si>
  <si>
    <t>1749249678</t>
  </si>
  <si>
    <t>"vsak 1"18</t>
  </si>
  <si>
    <t>"vsak2"18</t>
  </si>
  <si>
    <t>64</t>
  </si>
  <si>
    <t>00010014</t>
  </si>
  <si>
    <t>Smykový konektor</t>
  </si>
  <si>
    <t>-1008521491</t>
  </si>
  <si>
    <t>"vsak 1"20</t>
  </si>
  <si>
    <t>"vsak2"54</t>
  </si>
  <si>
    <t>65</t>
  </si>
  <si>
    <t>00010038</t>
  </si>
  <si>
    <t>Koncová stěna pro kontrolní box, předformované otovory</t>
  </si>
  <si>
    <t>-1866717033</t>
  </si>
  <si>
    <t>"vsak 1"2</t>
  </si>
  <si>
    <t>66</t>
  </si>
  <si>
    <t>1140110</t>
  </si>
  <si>
    <t>Nátrubek DN110</t>
  </si>
  <si>
    <t>-1967494958</t>
  </si>
  <si>
    <t>67</t>
  </si>
  <si>
    <t>1140200</t>
  </si>
  <si>
    <t>Filtr DN200</t>
  </si>
  <si>
    <t>-2127094093</t>
  </si>
  <si>
    <t>68</t>
  </si>
  <si>
    <t>114020000</t>
  </si>
  <si>
    <t>Nátrubek DN200</t>
  </si>
  <si>
    <t>-1412542825</t>
  </si>
  <si>
    <t>69</t>
  </si>
  <si>
    <t>114051</t>
  </si>
  <si>
    <t>Jímka 1100 šachta výšky 2,5m</t>
  </si>
  <si>
    <t>-1877225821</t>
  </si>
  <si>
    <t>"vsak2"2</t>
  </si>
  <si>
    <t>70</t>
  </si>
  <si>
    <t>871310310</t>
  </si>
  <si>
    <t>Montáž kanalizačního potrubí z plastů z polypropylenu PP hladkého plnostěnného SN 10 DN 150</t>
  </si>
  <si>
    <t>103401649</t>
  </si>
  <si>
    <t>https://podminky.urs.cz/item/CS_URS_2021_02/871310310</t>
  </si>
  <si>
    <t>"přípojky"6+5+1+1+3+1+1+1</t>
  </si>
  <si>
    <t>71</t>
  </si>
  <si>
    <t>28617003</t>
  </si>
  <si>
    <t>trubka kanalizační PP plnostěnná třívrstvá DN 150x1000mm SN10</t>
  </si>
  <si>
    <t>-2093608124</t>
  </si>
  <si>
    <t>https://podminky.urs.cz/item/CS_URS_2021_02/28617003</t>
  </si>
  <si>
    <t>72</t>
  </si>
  <si>
    <t>877355211</t>
  </si>
  <si>
    <t>Montáž tvarovek na kanalizačním potrubí z trub z plastu z tvrdého PVC nebo z polypropylenu v otevřeném výkopu jednoosých DN 200</t>
  </si>
  <si>
    <t>-322918667</t>
  </si>
  <si>
    <t>https://podminky.urs.cz/item/CS_URS_2021_02/877355211</t>
  </si>
  <si>
    <t>"napojení vpustí a prahové vpusti"2*2</t>
  </si>
  <si>
    <t>73</t>
  </si>
  <si>
    <t>R2</t>
  </si>
  <si>
    <t>Tvarovky PVC SN8 k napojení ul. vpustí</t>
  </si>
  <si>
    <t>39984652</t>
  </si>
  <si>
    <t>"dle montáže tvarovek"4</t>
  </si>
  <si>
    <t>74</t>
  </si>
  <si>
    <t>895941111R</t>
  </si>
  <si>
    <t>Zřízení vpusti kanalizační uliční z betonových dílců typ UV-50 normální</t>
  </si>
  <si>
    <t>909564956</t>
  </si>
  <si>
    <t>https://podminky.urs.cz/item/CS_URS_2021_02/895941111R</t>
  </si>
  <si>
    <t>75</t>
  </si>
  <si>
    <t>R3</t>
  </si>
  <si>
    <t>Litinová mříž 500x500 tř. D400 + rám + kalový koš</t>
  </si>
  <si>
    <t>kompl</t>
  </si>
  <si>
    <t>1805489762</t>
  </si>
  <si>
    <t>76</t>
  </si>
  <si>
    <t>R5</t>
  </si>
  <si>
    <t>Kompletní betonové dílce uliční vpusti</t>
  </si>
  <si>
    <t>-752312695</t>
  </si>
  <si>
    <t>77</t>
  </si>
  <si>
    <t>899304111</t>
  </si>
  <si>
    <t>Osazení poklopů železobetonových včetně rámů jakékoliv hmotnosti</t>
  </si>
  <si>
    <t>-964484487</t>
  </si>
  <si>
    <t>https://podminky.urs.cz/item/CS_URS_2021_02/899304111</t>
  </si>
  <si>
    <t>"poklopy"</t>
  </si>
  <si>
    <t>"roznášecí desky"</t>
  </si>
  <si>
    <t>78</t>
  </si>
  <si>
    <t>55241002</t>
  </si>
  <si>
    <t>poklop kanalizační betonolitinový, rám betonolitinový 125mm, B 125 bez odvětrání</t>
  </si>
  <si>
    <t>464590622</t>
  </si>
  <si>
    <t>https://podminky.urs.cz/item/CS_URS_2021_02/55241002</t>
  </si>
  <si>
    <t>79</t>
  </si>
  <si>
    <t>59224075</t>
  </si>
  <si>
    <t>deska betonová zákrytová k ukončení šachet 1000/625x200mm</t>
  </si>
  <si>
    <t>-253179887</t>
  </si>
  <si>
    <t>https://podminky.urs.cz/item/CS_URS_2021_02/59224075</t>
  </si>
  <si>
    <t>80</t>
  </si>
  <si>
    <t>899331111</t>
  </si>
  <si>
    <t>Výšková úprava uličního vstupu nebo vpusti do 200 mm zvýšením poklopu</t>
  </si>
  <si>
    <t>-929268872</t>
  </si>
  <si>
    <t>https://podminky.urs.cz/item/CS_URS_2021_02/899331111</t>
  </si>
  <si>
    <t>81</t>
  </si>
  <si>
    <t>899431111</t>
  </si>
  <si>
    <t>Výšková úprava uličního vstupu nebo vpusti do 200 mm zvýšením krycího hrnce, šoupěte nebo hydrantu bez úpravy armatur</t>
  </si>
  <si>
    <t>1994141344</t>
  </si>
  <si>
    <t>https://podminky.urs.cz/item/CS_URS_2021_02/899431111</t>
  </si>
  <si>
    <t>Ostatní konstrukce a práce, bourání</t>
  </si>
  <si>
    <t>82</t>
  </si>
  <si>
    <t>250820211304</t>
  </si>
  <si>
    <t>Demontáž stávajícího sloupu veřejného osvětlení</t>
  </si>
  <si>
    <t>-108473986</t>
  </si>
  <si>
    <t>83</t>
  </si>
  <si>
    <t>250820211306</t>
  </si>
  <si>
    <t>Montáž sloupu veřejného osvětlení vč. základu, potřebného materiálu a práce</t>
  </si>
  <si>
    <t>509745052</t>
  </si>
  <si>
    <t>84</t>
  </si>
  <si>
    <t>912211111</t>
  </si>
  <si>
    <t>Montáž směrového sloupku plastového s odrazkou prostým uložením bez betonového základu silničního</t>
  </si>
  <si>
    <t>-1915771652</t>
  </si>
  <si>
    <t>https://podminky.urs.cz/item/CS_URS_2021_02/912211111</t>
  </si>
  <si>
    <t>"směrový sloupek červený"4</t>
  </si>
  <si>
    <t>85</t>
  </si>
  <si>
    <t>40445158</t>
  </si>
  <si>
    <t>sloupek směrový silniční plastový 1,2m</t>
  </si>
  <si>
    <t>1307822018</t>
  </si>
  <si>
    <t>https://podminky.urs.cz/item/CS_URS_2021_02/40445158</t>
  </si>
  <si>
    <t>86</t>
  </si>
  <si>
    <t>912521111</t>
  </si>
  <si>
    <t>Montáž dopravního knoflíku zapuštěného do komunikace</t>
  </si>
  <si>
    <t>24151571</t>
  </si>
  <si>
    <t>https://podminky.urs.cz/item/CS_URS_2021_02/912521111</t>
  </si>
  <si>
    <t>"všesměrov á reflexní oka"40</t>
  </si>
  <si>
    <t>87</t>
  </si>
  <si>
    <t>56288005</t>
  </si>
  <si>
    <t>knoflík trvalý zafrézovaný pro dopravní značení</t>
  </si>
  <si>
    <t>-535882594</t>
  </si>
  <si>
    <t>https://podminky.urs.cz/item/CS_URS_2021_02/56288005</t>
  </si>
  <si>
    <t>88</t>
  </si>
  <si>
    <t>914111111</t>
  </si>
  <si>
    <t>Montáž svislé dopravní značky základní velikosti do 1 m2 objímkami na sloupky nebo konzoly</t>
  </si>
  <si>
    <t>1892805494</t>
  </si>
  <si>
    <t>https://podminky.urs.cz/item/CS_URS_2021_02/914111111</t>
  </si>
  <si>
    <t>"P4+C1"3</t>
  </si>
  <si>
    <t>"C4a"3</t>
  </si>
  <si>
    <t>"IJ4a"1</t>
  </si>
  <si>
    <t>"IP11c"2</t>
  </si>
  <si>
    <t>"P4"1</t>
  </si>
  <si>
    <t>89</t>
  </si>
  <si>
    <t>40445609</t>
  </si>
  <si>
    <t>značky upravující přednost P1, P4 900mm</t>
  </si>
  <si>
    <t>880655011</t>
  </si>
  <si>
    <t>https://podminky.urs.cz/item/CS_URS_2021_02/40445609</t>
  </si>
  <si>
    <t>"P4"3+1</t>
  </si>
  <si>
    <t>90</t>
  </si>
  <si>
    <t>40445619</t>
  </si>
  <si>
    <t>zákazové, příkazové dopravní značky B1-B34, C1-15 500mm</t>
  </si>
  <si>
    <t>468747956</t>
  </si>
  <si>
    <t>https://podminky.urs.cz/item/CS_URS_2021_02/40445619</t>
  </si>
  <si>
    <t>"C1"3</t>
  </si>
  <si>
    <t>91</t>
  </si>
  <si>
    <t>40445625</t>
  </si>
  <si>
    <t>informativní značky provozní IP8, IP9, IP11-IP13 500x700mm</t>
  </si>
  <si>
    <t>1299385916</t>
  </si>
  <si>
    <t>https://podminky.urs.cz/item/CS_URS_2021_02/40445625</t>
  </si>
  <si>
    <t>92</t>
  </si>
  <si>
    <t>40445644</t>
  </si>
  <si>
    <t>informativní značky jiné IJ4a 500x500mm</t>
  </si>
  <si>
    <t>291468646</t>
  </si>
  <si>
    <t>https://podminky.urs.cz/item/CS_URS_2021_02/40445644</t>
  </si>
  <si>
    <t>93</t>
  </si>
  <si>
    <t>914111121</t>
  </si>
  <si>
    <t>Montáž svislé dopravní značky základní velikosti do 2 m2 objímkami na sloupky nebo konzoly</t>
  </si>
  <si>
    <t>586183702</t>
  </si>
  <si>
    <t>https://podminky.urs.cz/item/CS_URS_2021_02/914111121</t>
  </si>
  <si>
    <t>"IZ8a"1</t>
  </si>
  <si>
    <t>"IZ8b"1</t>
  </si>
  <si>
    <t>94</t>
  </si>
  <si>
    <t>40445627</t>
  </si>
  <si>
    <t>informativní značky provozní IP14-IP29, IP31 1000x1500mm</t>
  </si>
  <si>
    <t>44332661</t>
  </si>
  <si>
    <t>https://podminky.urs.cz/item/CS_URS_2021_02/40445627</t>
  </si>
  <si>
    <t>95</t>
  </si>
  <si>
    <t>915121112</t>
  </si>
  <si>
    <t>Vodorovné dopravní značení stříkané barvou vodící čára bílá šířky 250 mm souvislá retroreflexní</t>
  </si>
  <si>
    <t>-484270649</t>
  </si>
  <si>
    <t>https://podminky.urs.cz/item/CS_URS_2021_02/915121112</t>
  </si>
  <si>
    <t>"V4(0,25)"12+2+9+2+2+33</t>
  </si>
  <si>
    <t>96</t>
  </si>
  <si>
    <t>915121122</t>
  </si>
  <si>
    <t>Vodorovné dopravní značení stříkané barvou vodící čára bílá šířky 250 mm přerušovaná retroreflexní</t>
  </si>
  <si>
    <t>534468175</t>
  </si>
  <si>
    <t>https://podminky.urs.cz/item/CS_URS_2021_02/915121122</t>
  </si>
  <si>
    <t>"V2b(0,25)"17+8+9+8+11</t>
  </si>
  <si>
    <t>97</t>
  </si>
  <si>
    <t>915131112</t>
  </si>
  <si>
    <t>Vodorovné dopravní značení stříkané barvou přechody pro chodce, šipky, symboly bílé retroreflexní</t>
  </si>
  <si>
    <t>-1815996177</t>
  </si>
  <si>
    <t>https://podminky.urs.cz/item/CS_URS_2021_02/915131112</t>
  </si>
  <si>
    <t>"V11a"7</t>
  </si>
  <si>
    <t>"V13a"((19+19+2+2)+(15+6+21+2+2)+(19+19+2+2))*0,125+18</t>
  </si>
  <si>
    <t>98</t>
  </si>
  <si>
    <t>915221112</t>
  </si>
  <si>
    <t>Vodorovné dopravní značení stříkaným plastem vodící čára bílá šířky 250 mm souvislá retroreflexní</t>
  </si>
  <si>
    <t>-585836584</t>
  </si>
  <si>
    <t>https://podminky.urs.cz/item/CS_URS_2021_02/915221112</t>
  </si>
  <si>
    <t>99</t>
  </si>
  <si>
    <t>915221122</t>
  </si>
  <si>
    <t>Vodorovné dopravní značení stříkaným plastem vodící čára bílá šířky 250 mm přerušovaná retroreflexní</t>
  </si>
  <si>
    <t>-857238782</t>
  </si>
  <si>
    <t>https://podminky.urs.cz/item/CS_URS_2021_02/915221122</t>
  </si>
  <si>
    <t>100</t>
  </si>
  <si>
    <t>915231112</t>
  </si>
  <si>
    <t>Vodorovné dopravní značení stříkaným plastem přechody pro chodce, šipky, symboly nápisy bílé retroreflexní</t>
  </si>
  <si>
    <t>-1277611404</t>
  </si>
  <si>
    <t>https://podminky.urs.cz/item/CS_URS_2021_02/915231112</t>
  </si>
  <si>
    <t>101</t>
  </si>
  <si>
    <t>915611111</t>
  </si>
  <si>
    <t>Předznačení pro vodorovné značení stříkané barvou nebo prováděné z nátěrových hmot liniové dělicí čáry, vodicí proužky</t>
  </si>
  <si>
    <t>752358132</t>
  </si>
  <si>
    <t>https://podminky.urs.cz/item/CS_URS_2021_02/915611111</t>
  </si>
  <si>
    <t>102</t>
  </si>
  <si>
    <t>915621111</t>
  </si>
  <si>
    <t>Předznačení pro vodorovné značení stříkané barvou nebo prováděné z nátěrových hmot plošné šipky, symboly, nápisy</t>
  </si>
  <si>
    <t>1328503505</t>
  </si>
  <si>
    <t>https://podminky.urs.cz/item/CS_URS_2021_02/915621111</t>
  </si>
  <si>
    <t>103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</si>
  <si>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</si>
  <si>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</si>
  <si>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36960010</t>
  </si>
  <si>
    <t>https://podminky.urs.cz/item/CS_URS_2021_02/916132113</t>
  </si>
  <si>
    <t>"obrubník 15/25"6+2+4+23+57+35+145+11+8+12+8+8+17+11+9+11+23+3+10+9+11+8+22+5-12-13</t>
  </si>
  <si>
    <t>"obrubník 15/15"5+3+3+2</t>
  </si>
  <si>
    <t>"obrubník přechodový 15-25/15"12</t>
  </si>
  <si>
    <t>104</t>
  </si>
  <si>
    <t>59217031</t>
  </si>
  <si>
    <t>obrubník betonový silniční 1000x150x250mm</t>
  </si>
  <si>
    <t>-572686678</t>
  </si>
  <si>
    <t>https://podminky.urs.cz/item/CS_URS_2021_02/59217031</t>
  </si>
  <si>
    <t>433*1,02</t>
  </si>
  <si>
    <t>441,66*1,02 'Přepočtené koeficientem množství</t>
  </si>
  <si>
    <t>105</t>
  </si>
  <si>
    <t>59217032</t>
  </si>
  <si>
    <t>obrubník betonový silniční 1000x150x150mm</t>
  </si>
  <si>
    <t>-271010485</t>
  </si>
  <si>
    <t>https://podminky.urs.cz/item/CS_URS_2021_02/59217032</t>
  </si>
  <si>
    <t>13*1,08</t>
  </si>
  <si>
    <t>14,04*1,02 'Přepočtené koeficientem množství</t>
  </si>
  <si>
    <t>106</t>
  </si>
  <si>
    <t>59217030</t>
  </si>
  <si>
    <t>obrubník betonový silniční přechodový 1000x150x150-250mm</t>
  </si>
  <si>
    <t>-1386457834</t>
  </si>
  <si>
    <t>https://podminky.urs.cz/item/CS_URS_2021_02/59217030</t>
  </si>
  <si>
    <t>12*1,02 'Přepočtené koeficientem množství</t>
  </si>
  <si>
    <t>107</t>
  </si>
  <si>
    <t>916133112</t>
  </si>
  <si>
    <t>Osazení silničního obrubníku ke kruhovým objezdům se zřízením lože tl. do 150 mm, s vyplněním a zatřením spár cementovou maltou betonového, do lože z betonu prostého s boční opěrou</t>
  </si>
  <si>
    <t>-226864311</t>
  </si>
  <si>
    <t>https://podminky.urs.cz/item/CS_URS_2021_02/916133112</t>
  </si>
  <si>
    <t>"kruhový objezd KO 30/19,5"3+3+2+1+3+3+2+1+2+1+2+3+3+1+2+1+3+32+1</t>
  </si>
  <si>
    <t>108</t>
  </si>
  <si>
    <t>CSB.0019984.URS</t>
  </si>
  <si>
    <t>Obrubník KO oblouk vnější R1 (195/514/300) č.81</t>
  </si>
  <si>
    <t>1044797560</t>
  </si>
  <si>
    <t>69/0,5</t>
  </si>
  <si>
    <t>138*1,02 'Přepočtené koeficientem množství</t>
  </si>
  <si>
    <t>109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</si>
  <si>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</si>
  <si>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</si>
  <si>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-1743860317</t>
  </si>
  <si>
    <t>https://podminky.urs.cz/item/CS_URS_2021_02/916231213</t>
  </si>
  <si>
    <t>"obrubník 10/25"2+35+135+21+6+23+8+23+2+9+5+14+8+1+8+2+43+2+2+23+2+4+2++50+24+2</t>
  </si>
  <si>
    <t>"obrubník 8/25"2+60+3+1+2+9+35+3+3+3+3+2+2+1+1</t>
  </si>
  <si>
    <t>110</t>
  </si>
  <si>
    <t>59217017</t>
  </si>
  <si>
    <t>obrubník betonový chodníkový 1000x100x250mm</t>
  </si>
  <si>
    <t>-706500131</t>
  </si>
  <si>
    <t>https://podminky.urs.cz/item/CS_URS_2021_02/59217017</t>
  </si>
  <si>
    <t>456*1,02</t>
  </si>
  <si>
    <t>465,12*1,02 'Přepočtené koeficientem množství</t>
  </si>
  <si>
    <t>111</t>
  </si>
  <si>
    <t>59217016</t>
  </si>
  <si>
    <t>obrubník betonový chodníkový 1000x80x250mm</t>
  </si>
  <si>
    <t>511257655</t>
  </si>
  <si>
    <t>https://podminky.urs.cz/item/CS_URS_2021_02/59217016</t>
  </si>
  <si>
    <t>130*1,02</t>
  </si>
  <si>
    <t>132,6*1,02 'Přepočtené koeficientem množství</t>
  </si>
  <si>
    <t>112</t>
  </si>
  <si>
    <t>916241113</t>
  </si>
  <si>
    <t>Osazení obrubníku kamenného se zřízením lože, s vyplněním a zatřením spár cementovou maltou ležatého s boční opěrou z betonu prostého, do lože z betonu prostého</t>
  </si>
  <si>
    <t>509455823</t>
  </si>
  <si>
    <t>https://podminky.urs.cz/item/CS_URS_2021_02/916241113</t>
  </si>
  <si>
    <t>"obrubník kamenný OP2 20/30"15</t>
  </si>
  <si>
    <t>113</t>
  </si>
  <si>
    <t>58380003</t>
  </si>
  <si>
    <t>obrubník kamenný žulový přímý 1000x300x200mm</t>
  </si>
  <si>
    <t>-1692175962</t>
  </si>
  <si>
    <t>https://podminky.urs.cz/item/CS_URS_2021_02/58380003</t>
  </si>
  <si>
    <t>15*1,07</t>
  </si>
  <si>
    <t>16,05*1,02 'Přepočtené koeficientem množství</t>
  </si>
  <si>
    <t>114</t>
  </si>
  <si>
    <t>916431112</t>
  </si>
  <si>
    <t>Osazení betonového bezbariérového obrubníku s ložem betonovým tl. 150 mm úložná šířka do 400 mm s boční opěrou</t>
  </si>
  <si>
    <t>284455896</t>
  </si>
  <si>
    <t>https://podminky.urs.cz/item/CS_URS_2021_02/916431112</t>
  </si>
  <si>
    <t>"zastávkové přímé 40/29"13</t>
  </si>
  <si>
    <t>"přechodové"2</t>
  </si>
  <si>
    <t>115</t>
  </si>
  <si>
    <t>59217041</t>
  </si>
  <si>
    <t>obrubník betonový bezbariérový přímý</t>
  </si>
  <si>
    <t>32256979</t>
  </si>
  <si>
    <t>https://podminky.urs.cz/item/CS_URS_2021_02/59217041</t>
  </si>
  <si>
    <t>13*1,02 'Přepočtené koeficientem množství</t>
  </si>
  <si>
    <t>116</t>
  </si>
  <si>
    <t>59217040</t>
  </si>
  <si>
    <t>obrubník betonový bezbariérový náběhový</t>
  </si>
  <si>
    <t>-72300844</t>
  </si>
  <si>
    <t>https://podminky.urs.cz/item/CS_URS_2021_02/59217040</t>
  </si>
  <si>
    <t>2*1,02 'Přepočtené koeficientem množství</t>
  </si>
  <si>
    <t>117</t>
  </si>
  <si>
    <t>919112213</t>
  </si>
  <si>
    <t>Řezání dilatačních spár v živičném krytu vytvoření komůrky pro těsnící zálivku šířky 10 mm, hloubky 25 mm</t>
  </si>
  <si>
    <t>343357562</t>
  </si>
  <si>
    <t>https://podminky.urs.cz/item/CS_URS_2021_02/919112213</t>
  </si>
  <si>
    <t>"proříznutí spáry"6+5+6+3+8+9+9+9+9+9</t>
  </si>
  <si>
    <t>118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</si>
  <si>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</si>
  <si>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</si>
  <si>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1753748124</t>
  </si>
  <si>
    <t>https://podminky.urs.cz/item/CS_URS_2021_02/919121112</t>
  </si>
  <si>
    <t>"utěsnění spáry"6+5+6+3+8+9+9+9+9+9</t>
  </si>
  <si>
    <t>119</t>
  </si>
  <si>
    <t>919726121</t>
  </si>
  <si>
    <t>Geotextilie netkaná pro ochranu, separaci nebo filtraci měrná hmotnost do 200 g/m2</t>
  </si>
  <si>
    <t>538831291</t>
  </si>
  <si>
    <t>https://podminky.urs.cz/item/CS_URS_2021_02/919726121</t>
  </si>
  <si>
    <t>"vsak 1"55</t>
  </si>
  <si>
    <t>"vsak2"90</t>
  </si>
  <si>
    <t>120</t>
  </si>
  <si>
    <t>935113111</t>
  </si>
  <si>
    <t>Osazení odvodňovacího žlabu s krycím roštem polymerbetonového šířky do 200 mm</t>
  </si>
  <si>
    <t>-513133378</t>
  </si>
  <si>
    <t>https://podminky.urs.cz/item/CS_URS_2021_02/935113111</t>
  </si>
  <si>
    <t>"vpust"1</t>
  </si>
  <si>
    <t>"žlab"17+30</t>
  </si>
  <si>
    <t>121</t>
  </si>
  <si>
    <t>56241453</t>
  </si>
  <si>
    <t>vpusť s kalovým košem s předformovaným odtokem zátěž A15-D 400kN pro žlaby z PE š 150mm</t>
  </si>
  <si>
    <t>799236584</t>
  </si>
  <si>
    <t>https://podminky.urs.cz/item/CS_URS_2021_02/56241453</t>
  </si>
  <si>
    <t>122</t>
  </si>
  <si>
    <t>59227006</t>
  </si>
  <si>
    <t>žlab odvodňovací polymerbetonový se spádem dna 0,5% 1000x130x155/160mm</t>
  </si>
  <si>
    <t>-224812421</t>
  </si>
  <si>
    <t>https://podminky.urs.cz/item/CS_URS_2021_02/59227006</t>
  </si>
  <si>
    <t>123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</si>
  <si>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</si>
  <si>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</si>
  <si>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380689211</t>
  </si>
  <si>
    <t>https://podminky.urs.cz/item/CS_URS_2021_02/966006132</t>
  </si>
  <si>
    <t>"přesun dopravních značek"1+1</t>
  </si>
  <si>
    <t>"odstranění dopravních značek"3</t>
  </si>
  <si>
    <t>124</t>
  </si>
  <si>
    <t>966052121</t>
  </si>
  <si>
    <t>Bourání plotových sloupků a vzpěr železobetonových výšky do 2,5 m s betonovou patkou</t>
  </si>
  <si>
    <t>-1669351347</t>
  </si>
  <si>
    <t>https://podminky.urs.cz/item/CS_URS_2021_02/966052121</t>
  </si>
  <si>
    <t>"rohový sloupek"1</t>
  </si>
  <si>
    <t>125</t>
  </si>
  <si>
    <t>966071711</t>
  </si>
  <si>
    <t>Bourání plotových sloupků a vzpěr ocelových trubkových nebo profilovaných výšky do 2,50 m zabetonovaných</t>
  </si>
  <si>
    <t>921141222</t>
  </si>
  <si>
    <t>https://podminky.urs.cz/item/CS_URS_2021_02/966071711</t>
  </si>
  <si>
    <t>"bourání sloupků oplocení"38/2</t>
  </si>
  <si>
    <t>126</t>
  </si>
  <si>
    <t>966071822</t>
  </si>
  <si>
    <t>Rozebrání oplocení z pletiva drátěného se čtvercovými oky, výšky přes 1,6 do 2,0 m</t>
  </si>
  <si>
    <t>276922189</t>
  </si>
  <si>
    <t>https://podminky.urs.cz/item/CS_URS_2021_02/966071822</t>
  </si>
  <si>
    <t>"drátěné oplocení"38</t>
  </si>
  <si>
    <t>Přesuny hmot a sutí</t>
  </si>
  <si>
    <t>127</t>
  </si>
  <si>
    <t>997221561</t>
  </si>
  <si>
    <t>Vodorovná doprava suti bez naložení, ale se složením a s hrubým urovnáním z kusových materiálů, na vzdálenost do 1 km</t>
  </si>
  <si>
    <t>954042292</t>
  </si>
  <si>
    <t>https://podminky.urs.cz/item/CS_URS_2021_02/997221561</t>
  </si>
  <si>
    <t>"beton"121,36</t>
  </si>
  <si>
    <t>128</t>
  </si>
  <si>
    <t>997221569</t>
  </si>
  <si>
    <t>Vodorovná doprava suti bez naložení, ale se složením a s hrubým urovnáním Příplatek k ceně za každý další i započatý 1 km přes 1 km</t>
  </si>
  <si>
    <t>613212630</t>
  </si>
  <si>
    <t>https://podminky.urs.cz/item/CS_URS_2021_02/997221569</t>
  </si>
  <si>
    <t>"skládka do 12km"11*121,36</t>
  </si>
  <si>
    <t>129</t>
  </si>
  <si>
    <t>997221611</t>
  </si>
  <si>
    <t>Nakládání na dopravní prostředky pro vodorovnou dopravu suti</t>
  </si>
  <si>
    <t>955437613</t>
  </si>
  <si>
    <t>https://podminky.urs.cz/item/CS_URS_2021_02/997221611</t>
  </si>
  <si>
    <t>"kusová suť"121,36</t>
  </si>
  <si>
    <t>"frézing"391,23</t>
  </si>
  <si>
    <t>130</t>
  </si>
  <si>
    <t>997221815</t>
  </si>
  <si>
    <t>Poplatek za uložení stavebního odpadu na skládce (skládkovné) betonového</t>
  </si>
  <si>
    <t>245915409</t>
  </si>
  <si>
    <t>997</t>
  </si>
  <si>
    <t>Přesun sutě</t>
  </si>
  <si>
    <t>131</t>
  </si>
  <si>
    <t>997221551</t>
  </si>
  <si>
    <t>Vodorovná doprava suti bez naložení, ale se složením a s hrubým urovnáním ze sypkých materiálů, na vzdálenost do 1 km</t>
  </si>
  <si>
    <t>1270139212</t>
  </si>
  <si>
    <t>https://podminky.urs.cz/item/CS_URS_2021_02/997221551</t>
  </si>
  <si>
    <t>132</t>
  </si>
  <si>
    <t>997221559</t>
  </si>
  <si>
    <t>1845540574</t>
  </si>
  <si>
    <t>https://podminky.urs.cz/item/CS_URS_2021_02/997221559</t>
  </si>
  <si>
    <t>"skládka do 12km"11*391,23</t>
  </si>
  <si>
    <t>133</t>
  </si>
  <si>
    <t>997221875</t>
  </si>
  <si>
    <t>Poplatek za uložení stavebního odpadu na recyklační skládce (skládkovné) asfaltového bez obsahu dehtu zatříděného do Katalogu odpadů pod kódem 17 03 02</t>
  </si>
  <si>
    <t>-1072335492</t>
  </si>
  <si>
    <t>https://podminky.urs.cz/item/CS_URS_2021_02/997221875</t>
  </si>
  <si>
    <t>998</t>
  </si>
  <si>
    <t>Přesun hmot</t>
  </si>
  <si>
    <t>134</t>
  </si>
  <si>
    <t>998225111</t>
  </si>
  <si>
    <t>Přesun hmot pro komunikace s krytem z kameniva, monolitickým betonovým nebo živičným dopravní vzdálenost do 200 m jakékoliv délky objektu</t>
  </si>
  <si>
    <t>-1248723512</t>
  </si>
  <si>
    <t>https://podminky.urs.cz/item/CS_URS_2021_02/998225111</t>
  </si>
  <si>
    <t>015/2020_2 - Vedlejší rozpočtové náklady</t>
  </si>
  <si>
    <t>VRN - Vedlejší rozpočtové náklady</t>
  </si>
  <si>
    <t>VRN</t>
  </si>
  <si>
    <t>0001</t>
  </si>
  <si>
    <t>Vytyčení inženýrských sítí a ručně kopané sondy pro ověření polohy inženýrských sítí</t>
  </si>
  <si>
    <t>sada</t>
  </si>
  <si>
    <t>1726306357</t>
  </si>
  <si>
    <t>0002</t>
  </si>
  <si>
    <t>Zařízení staveniště, provoz a odstranění. Obsahuje veškeré náklady spojené se zařízením staveniště, včetně toalet.</t>
  </si>
  <si>
    <t>845264135</t>
  </si>
  <si>
    <t>0003</t>
  </si>
  <si>
    <t>Pomocné práce- zajištění nebo zřízení, regulaci a ochranu dopravy vč. DIO a přechodného dopravního značení - úhrnná částka musí obsahovat veškeré náklady na dočasné úpravy a regulaci (vč. pěších) na staveništi a nezbytné značení a opatření vyplívající z požadeavků BOZP na staveništi, uvažováno jednotyčové zábradlí vysoké min. 1,10m s označením zákazu vstupu, lávky pro pěší, provizorní dopravní značení v rozsahu dle stanovení přechodného dopravního značení. Bude provedena pasportizace okolních objektů včetně fotodokumentace3 vyhotoveních v písemné podobě a 1x v digitální podobě na CD.</t>
  </si>
  <si>
    <t>-1481738063</t>
  </si>
  <si>
    <t>0004</t>
  </si>
  <si>
    <t>Geodetické zaměření skutečného provedení stavby na podkladu katastrální mapy - výškopis, polohopis (3x tištěná dokumentace, 1xCD). Geometrický plán pro rozdělení pozemku (3x tištěná dokumentace, 1xCD).</t>
  </si>
  <si>
    <t>1340121479</t>
  </si>
  <si>
    <t>0005</t>
  </si>
  <si>
    <t>Zkoušení a kontrola prací zkušebnou zhotovitele dle TP</t>
  </si>
  <si>
    <t>1605584437</t>
  </si>
  <si>
    <t>0006</t>
  </si>
  <si>
    <t>Dokumentace skutečného provedení stavby ve 3 vyhotoveních v písemné podobě a 1x v digitální podobě na CD</t>
  </si>
  <si>
    <t>-91113667</t>
  </si>
  <si>
    <t>0007</t>
  </si>
  <si>
    <t>Realizační dokumentace stavby ve 3 vyhotoveních v písemné podobě a 1x v digitální podobě na CD</t>
  </si>
  <si>
    <t>-894720316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</si>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</sst>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301111" TargetMode="External" /><Relationship Id="rId2" Type="http://schemas.openxmlformats.org/officeDocument/2006/relationships/hyperlink" Target="https://podminky.urs.cz/item/CS_URS_2021_02/112101102" TargetMode="External" /><Relationship Id="rId3" Type="http://schemas.openxmlformats.org/officeDocument/2006/relationships/hyperlink" Target="https://podminky.urs.cz/item/CS_URS_2021_02/112251102" TargetMode="External" /><Relationship Id="rId4" Type="http://schemas.openxmlformats.org/officeDocument/2006/relationships/hyperlink" Target="https://podminky.urs.cz/item/CS_URS_2021_02/113154224" TargetMode="External" /><Relationship Id="rId5" Type="http://schemas.openxmlformats.org/officeDocument/2006/relationships/hyperlink" Target="https://podminky.urs.cz/item/CS_URS_2021_02/113202111" TargetMode="External" /><Relationship Id="rId6" Type="http://schemas.openxmlformats.org/officeDocument/2006/relationships/hyperlink" Target="https://podminky.urs.cz/item/CS_URS_2021_02/122251105" TargetMode="External" /><Relationship Id="rId7" Type="http://schemas.openxmlformats.org/officeDocument/2006/relationships/hyperlink" Target="https://podminky.urs.cz/item/CS_URS_2021_02/131111332" TargetMode="External" /><Relationship Id="rId8" Type="http://schemas.openxmlformats.org/officeDocument/2006/relationships/hyperlink" Target="https://podminky.urs.cz/item/CS_URS_2021_02/131151343" TargetMode="External" /><Relationship Id="rId9" Type="http://schemas.openxmlformats.org/officeDocument/2006/relationships/hyperlink" Target="https://podminky.urs.cz/item/CS_URS_2021_02/131251104" TargetMode="External" /><Relationship Id="rId10" Type="http://schemas.openxmlformats.org/officeDocument/2006/relationships/hyperlink" Target="https://podminky.urs.cz/item/CS_URS_2021_02/132254202" TargetMode="External" /><Relationship Id="rId11" Type="http://schemas.openxmlformats.org/officeDocument/2006/relationships/hyperlink" Target="https://podminky.urs.cz/item/CS_URS_2021_02/151301102" TargetMode="External" /><Relationship Id="rId12" Type="http://schemas.openxmlformats.org/officeDocument/2006/relationships/hyperlink" Target="https://podminky.urs.cz/item/CS_URS_2021_02/151301112" TargetMode="External" /><Relationship Id="rId13" Type="http://schemas.openxmlformats.org/officeDocument/2006/relationships/hyperlink" Target="https://podminky.urs.cz/item/CS_URS_2021_02/162751117" TargetMode="External" /><Relationship Id="rId14" Type="http://schemas.openxmlformats.org/officeDocument/2006/relationships/hyperlink" Target="https://podminky.urs.cz/item/CS_URS_2021_02/162751119" TargetMode="External" /><Relationship Id="rId15" Type="http://schemas.openxmlformats.org/officeDocument/2006/relationships/hyperlink" Target="https://podminky.urs.cz/item/CS_URS_2021_02/171201231" TargetMode="External" /><Relationship Id="rId16" Type="http://schemas.openxmlformats.org/officeDocument/2006/relationships/hyperlink" Target="https://podminky.urs.cz/item/CS_URS_2021_02/171251201" TargetMode="External" /><Relationship Id="rId17" Type="http://schemas.openxmlformats.org/officeDocument/2006/relationships/hyperlink" Target="https://podminky.urs.cz/item/CS_URS_2021_02/174151101" TargetMode="External" /><Relationship Id="rId18" Type="http://schemas.openxmlformats.org/officeDocument/2006/relationships/hyperlink" Target="https://podminky.urs.cz/item/CS_URS_2021_02/175151101" TargetMode="External" /><Relationship Id="rId19" Type="http://schemas.openxmlformats.org/officeDocument/2006/relationships/hyperlink" Target="https://podminky.urs.cz/item/CS_URS_2021_02/58331200" TargetMode="External" /><Relationship Id="rId20" Type="http://schemas.openxmlformats.org/officeDocument/2006/relationships/hyperlink" Target="https://podminky.urs.cz/item/CS_URS_2021_02/175151201" TargetMode="External" /><Relationship Id="rId21" Type="http://schemas.openxmlformats.org/officeDocument/2006/relationships/hyperlink" Target="https://podminky.urs.cz/item/CS_URS_2021_02/58343930" TargetMode="External" /><Relationship Id="rId22" Type="http://schemas.openxmlformats.org/officeDocument/2006/relationships/hyperlink" Target="https://podminky.urs.cz/item/CS_URS_2021_02/10364101" TargetMode="External" /><Relationship Id="rId23" Type="http://schemas.openxmlformats.org/officeDocument/2006/relationships/hyperlink" Target="https://podminky.urs.cz/item/CS_URS_2021_02/181411131" TargetMode="External" /><Relationship Id="rId24" Type="http://schemas.openxmlformats.org/officeDocument/2006/relationships/hyperlink" Target="https://podminky.urs.cz/item/CS_URS_2021_02/183101123" TargetMode="External" /><Relationship Id="rId25" Type="http://schemas.openxmlformats.org/officeDocument/2006/relationships/hyperlink" Target="https://podminky.urs.cz/item/CS_URS_2021_02/183901145" TargetMode="External" /><Relationship Id="rId26" Type="http://schemas.openxmlformats.org/officeDocument/2006/relationships/hyperlink" Target="https://podminky.urs.cz/item/CS_URS_2021_02/10321100" TargetMode="External" /><Relationship Id="rId27" Type="http://schemas.openxmlformats.org/officeDocument/2006/relationships/hyperlink" Target="https://podminky.urs.cz/item/CS_URS_2021_02/184201112" TargetMode="External" /><Relationship Id="rId28" Type="http://schemas.openxmlformats.org/officeDocument/2006/relationships/hyperlink" Target="https://podminky.urs.cz/item/CS_URS_2021_02/184215132" TargetMode="External" /><Relationship Id="rId29" Type="http://schemas.openxmlformats.org/officeDocument/2006/relationships/hyperlink" Target="https://podminky.urs.cz/item/CS_URS_2021_02/60591255" TargetMode="External" /><Relationship Id="rId30" Type="http://schemas.openxmlformats.org/officeDocument/2006/relationships/hyperlink" Target="https://podminky.urs.cz/item/CS_URS_2021_02/273313711" TargetMode="External" /><Relationship Id="rId31" Type="http://schemas.openxmlformats.org/officeDocument/2006/relationships/hyperlink" Target="https://podminky.urs.cz/item/CS_URS_2021_02/338171123" TargetMode="External" /><Relationship Id="rId32" Type="http://schemas.openxmlformats.org/officeDocument/2006/relationships/hyperlink" Target="https://podminky.urs.cz/item/CS_URS_2021_02/55342153" TargetMode="External" /><Relationship Id="rId33" Type="http://schemas.openxmlformats.org/officeDocument/2006/relationships/hyperlink" Target="https://podminky.urs.cz/item/CS_URS_2021_02/348401140" TargetMode="External" /><Relationship Id="rId34" Type="http://schemas.openxmlformats.org/officeDocument/2006/relationships/hyperlink" Target="https://podminky.urs.cz/item/CS_URS_2021_02/31324768" TargetMode="External" /><Relationship Id="rId35" Type="http://schemas.openxmlformats.org/officeDocument/2006/relationships/hyperlink" Target="https://podminky.urs.cz/item/CS_URS_2021_02/451573111" TargetMode="External" /><Relationship Id="rId36" Type="http://schemas.openxmlformats.org/officeDocument/2006/relationships/hyperlink" Target="https://podminky.urs.cz/item/CS_URS_2021_02/452311151" TargetMode="External" /><Relationship Id="rId37" Type="http://schemas.openxmlformats.org/officeDocument/2006/relationships/hyperlink" Target="https://podminky.urs.cz/item/CS_URS_2021_02/564851111" TargetMode="External" /><Relationship Id="rId38" Type="http://schemas.openxmlformats.org/officeDocument/2006/relationships/hyperlink" Target="https://podminky.urs.cz/item/CS_URS_2021_02/564861111" TargetMode="External" /><Relationship Id="rId39" Type="http://schemas.openxmlformats.org/officeDocument/2006/relationships/hyperlink" Target="https://podminky.urs.cz/item/CS_URS_2021_02/567122112" TargetMode="External" /><Relationship Id="rId40" Type="http://schemas.openxmlformats.org/officeDocument/2006/relationships/hyperlink" Target="https://podminky.urs.cz/item/CS_URS_2021_02/569931132" TargetMode="External" /><Relationship Id="rId41" Type="http://schemas.openxmlformats.org/officeDocument/2006/relationships/hyperlink" Target="https://podminky.urs.cz/item/CS_URS_2021_02/573191111" TargetMode="External" /><Relationship Id="rId42" Type="http://schemas.openxmlformats.org/officeDocument/2006/relationships/hyperlink" Target="https://podminky.urs.cz/item/CS_URS_2021_02/573211109" TargetMode="External" /><Relationship Id="rId43" Type="http://schemas.openxmlformats.org/officeDocument/2006/relationships/hyperlink" Target="https://podminky.urs.cz/item/CS_URS_2021_02/577134141" TargetMode="External" /><Relationship Id="rId44" Type="http://schemas.openxmlformats.org/officeDocument/2006/relationships/hyperlink" Target="https://podminky.urs.cz/item/CS_URS_2021_02/577165142" TargetMode="External" /><Relationship Id="rId45" Type="http://schemas.openxmlformats.org/officeDocument/2006/relationships/hyperlink" Target="https://podminky.urs.cz/item/CS_URS_2021_02/591241111" TargetMode="External" /><Relationship Id="rId46" Type="http://schemas.openxmlformats.org/officeDocument/2006/relationships/hyperlink" Target="https://podminky.urs.cz/item/CS_URS_2021_02/58381007" TargetMode="External" /><Relationship Id="rId47" Type="http://schemas.openxmlformats.org/officeDocument/2006/relationships/hyperlink" Target="https://podminky.urs.cz/item/CS_URS_2021_02/596211112" TargetMode="External" /><Relationship Id="rId48" Type="http://schemas.openxmlformats.org/officeDocument/2006/relationships/hyperlink" Target="https://podminky.urs.cz/item/CS_URS_2021_02/59245018" TargetMode="External" /><Relationship Id="rId49" Type="http://schemas.openxmlformats.org/officeDocument/2006/relationships/hyperlink" Target="https://podminky.urs.cz/item/CS_URS_2021_02/59245008" TargetMode="External" /><Relationship Id="rId50" Type="http://schemas.openxmlformats.org/officeDocument/2006/relationships/hyperlink" Target="https://podminky.urs.cz/item/CS_URS_2021_02/59245006" TargetMode="External" /><Relationship Id="rId51" Type="http://schemas.openxmlformats.org/officeDocument/2006/relationships/hyperlink" Target="https://podminky.urs.cz/item/CS_URS_2021_02/596412212" TargetMode="External" /><Relationship Id="rId52" Type="http://schemas.openxmlformats.org/officeDocument/2006/relationships/hyperlink" Target="https://podminky.urs.cz/item/CS_URS_2021_02/59245030" TargetMode="External" /><Relationship Id="rId53" Type="http://schemas.openxmlformats.org/officeDocument/2006/relationships/hyperlink" Target="https://podminky.urs.cz/item/CS_URS_2021_02/871310310" TargetMode="External" /><Relationship Id="rId54" Type="http://schemas.openxmlformats.org/officeDocument/2006/relationships/hyperlink" Target="https://podminky.urs.cz/item/CS_URS_2021_02/28617003" TargetMode="External" /><Relationship Id="rId55" Type="http://schemas.openxmlformats.org/officeDocument/2006/relationships/hyperlink" Target="https://podminky.urs.cz/item/CS_URS_2021_02/877355211" TargetMode="External" /><Relationship Id="rId56" Type="http://schemas.openxmlformats.org/officeDocument/2006/relationships/hyperlink" Target="https://podminky.urs.cz/item/CS_URS_2021_02/895941111R" TargetMode="External" /><Relationship Id="rId57" Type="http://schemas.openxmlformats.org/officeDocument/2006/relationships/hyperlink" Target="https://podminky.urs.cz/item/CS_URS_2021_02/899304111" TargetMode="External" /><Relationship Id="rId58" Type="http://schemas.openxmlformats.org/officeDocument/2006/relationships/hyperlink" Target="https://podminky.urs.cz/item/CS_URS_2021_02/55241002" TargetMode="External" /><Relationship Id="rId59" Type="http://schemas.openxmlformats.org/officeDocument/2006/relationships/hyperlink" Target="https://podminky.urs.cz/item/CS_URS_2021_02/59224075" TargetMode="External" /><Relationship Id="rId60" Type="http://schemas.openxmlformats.org/officeDocument/2006/relationships/hyperlink" Target="https://podminky.urs.cz/item/CS_URS_2021_02/899331111" TargetMode="External" /><Relationship Id="rId61" Type="http://schemas.openxmlformats.org/officeDocument/2006/relationships/hyperlink" Target="https://podminky.urs.cz/item/CS_URS_2021_02/899431111" TargetMode="External" /><Relationship Id="rId62" Type="http://schemas.openxmlformats.org/officeDocument/2006/relationships/hyperlink" Target="https://podminky.urs.cz/item/CS_URS_2021_02/912211111" TargetMode="External" /><Relationship Id="rId63" Type="http://schemas.openxmlformats.org/officeDocument/2006/relationships/hyperlink" Target="https://podminky.urs.cz/item/CS_URS_2021_02/40445158" TargetMode="External" /><Relationship Id="rId64" Type="http://schemas.openxmlformats.org/officeDocument/2006/relationships/hyperlink" Target="https://podminky.urs.cz/item/CS_URS_2021_02/912521111" TargetMode="External" /><Relationship Id="rId65" Type="http://schemas.openxmlformats.org/officeDocument/2006/relationships/hyperlink" Target="https://podminky.urs.cz/item/CS_URS_2021_02/56288005" TargetMode="External" /><Relationship Id="rId66" Type="http://schemas.openxmlformats.org/officeDocument/2006/relationships/hyperlink" Target="https://podminky.urs.cz/item/CS_URS_2021_02/914111111" TargetMode="External" /><Relationship Id="rId67" Type="http://schemas.openxmlformats.org/officeDocument/2006/relationships/hyperlink" Target="https://podminky.urs.cz/item/CS_URS_2021_02/40445609" TargetMode="External" /><Relationship Id="rId68" Type="http://schemas.openxmlformats.org/officeDocument/2006/relationships/hyperlink" Target="https://podminky.urs.cz/item/CS_URS_2021_02/40445619" TargetMode="External" /><Relationship Id="rId69" Type="http://schemas.openxmlformats.org/officeDocument/2006/relationships/hyperlink" Target="https://podminky.urs.cz/item/CS_URS_2021_02/40445625" TargetMode="External" /><Relationship Id="rId70" Type="http://schemas.openxmlformats.org/officeDocument/2006/relationships/hyperlink" Target="https://podminky.urs.cz/item/CS_URS_2021_02/40445644" TargetMode="External" /><Relationship Id="rId71" Type="http://schemas.openxmlformats.org/officeDocument/2006/relationships/hyperlink" Target="https://podminky.urs.cz/item/CS_URS_2021_02/914111121" TargetMode="External" /><Relationship Id="rId72" Type="http://schemas.openxmlformats.org/officeDocument/2006/relationships/hyperlink" Target="https://podminky.urs.cz/item/CS_URS_2021_02/40445627" TargetMode="External" /><Relationship Id="rId73" Type="http://schemas.openxmlformats.org/officeDocument/2006/relationships/hyperlink" Target="https://podminky.urs.cz/item/CS_URS_2021_02/915121112" TargetMode="External" /><Relationship Id="rId74" Type="http://schemas.openxmlformats.org/officeDocument/2006/relationships/hyperlink" Target="https://podminky.urs.cz/item/CS_URS_2021_02/915121122" TargetMode="External" /><Relationship Id="rId75" Type="http://schemas.openxmlformats.org/officeDocument/2006/relationships/hyperlink" Target="https://podminky.urs.cz/item/CS_URS_2021_02/915131112" TargetMode="External" /><Relationship Id="rId76" Type="http://schemas.openxmlformats.org/officeDocument/2006/relationships/hyperlink" Target="https://podminky.urs.cz/item/CS_URS_2021_02/915221112" TargetMode="External" /><Relationship Id="rId77" Type="http://schemas.openxmlformats.org/officeDocument/2006/relationships/hyperlink" Target="https://podminky.urs.cz/item/CS_URS_2021_02/915221122" TargetMode="External" /><Relationship Id="rId78" Type="http://schemas.openxmlformats.org/officeDocument/2006/relationships/hyperlink" Target="https://podminky.urs.cz/item/CS_URS_2021_02/915231112" TargetMode="External" /><Relationship Id="rId79" Type="http://schemas.openxmlformats.org/officeDocument/2006/relationships/hyperlink" Target="https://podminky.urs.cz/item/CS_URS_2021_02/915611111" TargetMode="External" /><Relationship Id="rId80" Type="http://schemas.openxmlformats.org/officeDocument/2006/relationships/hyperlink" Target="https://podminky.urs.cz/item/CS_URS_2021_02/915621111" TargetMode="External" /><Relationship Id="rId81" Type="http://schemas.openxmlformats.org/officeDocument/2006/relationships/hyperlink" Target="https://podminky.urs.cz/item/CS_URS_2021_02/916132113" TargetMode="External" /><Relationship Id="rId82" Type="http://schemas.openxmlformats.org/officeDocument/2006/relationships/hyperlink" Target="https://podminky.urs.cz/item/CS_URS_2021_02/59217031" TargetMode="External" /><Relationship Id="rId83" Type="http://schemas.openxmlformats.org/officeDocument/2006/relationships/hyperlink" Target="https://podminky.urs.cz/item/CS_URS_2021_02/59217032" TargetMode="External" /><Relationship Id="rId84" Type="http://schemas.openxmlformats.org/officeDocument/2006/relationships/hyperlink" Target="https://podminky.urs.cz/item/CS_URS_2021_02/59217030" TargetMode="External" /><Relationship Id="rId85" Type="http://schemas.openxmlformats.org/officeDocument/2006/relationships/hyperlink" Target="https://podminky.urs.cz/item/CS_URS_2021_02/916133112" TargetMode="External" /><Relationship Id="rId86" Type="http://schemas.openxmlformats.org/officeDocument/2006/relationships/hyperlink" Target="https://podminky.urs.cz/item/CS_URS_2021_02/916231213" TargetMode="External" /><Relationship Id="rId87" Type="http://schemas.openxmlformats.org/officeDocument/2006/relationships/hyperlink" Target="https://podminky.urs.cz/item/CS_URS_2021_02/59217017" TargetMode="External" /><Relationship Id="rId88" Type="http://schemas.openxmlformats.org/officeDocument/2006/relationships/hyperlink" Target="https://podminky.urs.cz/item/CS_URS_2021_02/59217016" TargetMode="External" /><Relationship Id="rId89" Type="http://schemas.openxmlformats.org/officeDocument/2006/relationships/hyperlink" Target="https://podminky.urs.cz/item/CS_URS_2021_02/916241113" TargetMode="External" /><Relationship Id="rId90" Type="http://schemas.openxmlformats.org/officeDocument/2006/relationships/hyperlink" Target="https://podminky.urs.cz/item/CS_URS_2021_02/58380003" TargetMode="External" /><Relationship Id="rId91" Type="http://schemas.openxmlformats.org/officeDocument/2006/relationships/hyperlink" Target="https://podminky.urs.cz/item/CS_URS_2021_02/916431112" TargetMode="External" /><Relationship Id="rId92" Type="http://schemas.openxmlformats.org/officeDocument/2006/relationships/hyperlink" Target="https://podminky.urs.cz/item/CS_URS_2021_02/59217041" TargetMode="External" /><Relationship Id="rId93" Type="http://schemas.openxmlformats.org/officeDocument/2006/relationships/hyperlink" Target="https://podminky.urs.cz/item/CS_URS_2021_02/59217040" TargetMode="External" /><Relationship Id="rId94" Type="http://schemas.openxmlformats.org/officeDocument/2006/relationships/hyperlink" Target="https://podminky.urs.cz/item/CS_URS_2021_02/919112213" TargetMode="External" /><Relationship Id="rId95" Type="http://schemas.openxmlformats.org/officeDocument/2006/relationships/hyperlink" Target="https://podminky.urs.cz/item/CS_URS_2021_02/919121112" TargetMode="External" /><Relationship Id="rId96" Type="http://schemas.openxmlformats.org/officeDocument/2006/relationships/hyperlink" Target="https://podminky.urs.cz/item/CS_URS_2021_02/919726121" TargetMode="External" /><Relationship Id="rId97" Type="http://schemas.openxmlformats.org/officeDocument/2006/relationships/hyperlink" Target="https://podminky.urs.cz/item/CS_URS_2021_02/935113111" TargetMode="External" /><Relationship Id="rId98" Type="http://schemas.openxmlformats.org/officeDocument/2006/relationships/hyperlink" Target="https://podminky.urs.cz/item/CS_URS_2021_02/56241453" TargetMode="External" /><Relationship Id="rId99" Type="http://schemas.openxmlformats.org/officeDocument/2006/relationships/hyperlink" Target="https://podminky.urs.cz/item/CS_URS_2021_02/59227006" TargetMode="External" /><Relationship Id="rId100" Type="http://schemas.openxmlformats.org/officeDocument/2006/relationships/hyperlink" Target="https://podminky.urs.cz/item/CS_URS_2021_02/966006132" TargetMode="External" /><Relationship Id="rId101" Type="http://schemas.openxmlformats.org/officeDocument/2006/relationships/hyperlink" Target="https://podminky.urs.cz/item/CS_URS_2021_02/966052121" TargetMode="External" /><Relationship Id="rId102" Type="http://schemas.openxmlformats.org/officeDocument/2006/relationships/hyperlink" Target="https://podminky.urs.cz/item/CS_URS_2021_02/966071711" TargetMode="External" /><Relationship Id="rId103" Type="http://schemas.openxmlformats.org/officeDocument/2006/relationships/hyperlink" Target="https://podminky.urs.cz/item/CS_URS_2021_02/966071822" TargetMode="External" /><Relationship Id="rId104" Type="http://schemas.openxmlformats.org/officeDocument/2006/relationships/hyperlink" Target="https://podminky.urs.cz/item/CS_URS_2021_02/997221561" TargetMode="External" /><Relationship Id="rId105" Type="http://schemas.openxmlformats.org/officeDocument/2006/relationships/hyperlink" Target="https://podminky.urs.cz/item/CS_URS_2021_02/997221569" TargetMode="External" /><Relationship Id="rId106" Type="http://schemas.openxmlformats.org/officeDocument/2006/relationships/hyperlink" Target="https://podminky.urs.cz/item/CS_URS_2021_02/997221611" TargetMode="External" /><Relationship Id="rId107" Type="http://schemas.openxmlformats.org/officeDocument/2006/relationships/hyperlink" Target="https://podminky.urs.cz/item/CS_URS_2021_02/997221551" TargetMode="External" /><Relationship Id="rId108" Type="http://schemas.openxmlformats.org/officeDocument/2006/relationships/hyperlink" Target="https://podminky.urs.cz/item/CS_URS_2021_02/997221559" TargetMode="External" /><Relationship Id="rId109" Type="http://schemas.openxmlformats.org/officeDocument/2006/relationships/hyperlink" Target="https://podminky.urs.cz/item/CS_URS_2021_02/997221875" TargetMode="External" /><Relationship Id="rId110" Type="http://schemas.openxmlformats.org/officeDocument/2006/relationships/hyperlink" Target="https://podminky.urs.cz/item/CS_URS_2021_02/998225111" TargetMode="External" /><Relationship Id="rId1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35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015-2020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Rozšíření pozemní komunikace v Borkách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Borky ul. Brankovická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26. 8. 2021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Kolín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DI PROJEKT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>DI PROJEKT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'015-2020_1 - SO 101 Komun...'!J30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'015-2020_1 - SO 101 Komun...'!P90</f>
        <v>0</v>
      </c>
      <c r="AV55" s="122">
        <f>'015-2020_1 - SO 101 Komun...'!J33</f>
        <v>0</v>
      </c>
      <c r="AW55" s="122">
        <f>'015-2020_1 - SO 101 Komun...'!J34</f>
        <v>0</v>
      </c>
      <c r="AX55" s="122">
        <f>'015-2020_1 - SO 101 Komun...'!J35</f>
        <v>0</v>
      </c>
      <c r="AY55" s="122">
        <f>'015-2020_1 - SO 101 Komun...'!J36</f>
        <v>0</v>
      </c>
      <c r="AZ55" s="122">
        <f>'015-2020_1 - SO 101 Komun...'!F33</f>
        <v>0</v>
      </c>
      <c r="BA55" s="122">
        <f>'015-2020_1 - SO 101 Komun...'!F34</f>
        <v>0</v>
      </c>
      <c r="BB55" s="122">
        <f>'015-2020_1 - SO 101 Komun...'!F35</f>
        <v>0</v>
      </c>
      <c r="BC55" s="122">
        <f>'015-2020_1 - SO 101 Komun...'!F36</f>
        <v>0</v>
      </c>
      <c r="BD55" s="124">
        <f>'015-2020_1 - SO 101 Komun...'!F37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24.7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'015-2020_2 - Vedlejší roz...'!J30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6">
        <v>0</v>
      </c>
      <c r="AT56" s="127">
        <f>ROUND(SUM(AV56:AW56),2)</f>
        <v>0</v>
      </c>
      <c r="AU56" s="128">
        <f>'015-2020_2 - Vedlejší roz...'!P80</f>
        <v>0</v>
      </c>
      <c r="AV56" s="127">
        <f>'015-2020_2 - Vedlejší roz...'!J33</f>
        <v>0</v>
      </c>
      <c r="AW56" s="127">
        <f>'015-2020_2 - Vedlejší roz...'!J34</f>
        <v>0</v>
      </c>
      <c r="AX56" s="127">
        <f>'015-2020_2 - Vedlejší roz...'!J35</f>
        <v>0</v>
      </c>
      <c r="AY56" s="127">
        <f>'015-2020_2 - Vedlejší roz...'!J36</f>
        <v>0</v>
      </c>
      <c r="AZ56" s="127">
        <f>'015-2020_2 - Vedlejší roz...'!F33</f>
        <v>0</v>
      </c>
      <c r="BA56" s="127">
        <f>'015-2020_2 - Vedlejší roz...'!F34</f>
        <v>0</v>
      </c>
      <c r="BB56" s="127">
        <f>'015-2020_2 - Vedlejší roz...'!F35</f>
        <v>0</v>
      </c>
      <c r="BC56" s="127">
        <f>'015-2020_2 - Vedlejší roz...'!F36</f>
        <v>0</v>
      </c>
      <c r="BD56" s="129">
        <f>'015-2020_2 - Vedlejší roz...'!F37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5-2020_1 - SO 101 Komun...'!C2" display="/"/>
    <hyperlink ref="A56" location="'015-2020_2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Rozšíření pozemní komunikace v Borkách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26. 8. 2021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35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ROUND((SUM(BE90:BE686)),2)</f>
        <v>0</v>
      </c>
      <c r="G33" s="40"/>
      <c r="H33" s="40"/>
      <c r="I33" s="150">
        <v>0.21</v>
      </c>
      <c r="J33" s="149">
        <f>ROUND(((SUM(BE90:BE686))*I33),2)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ROUND((SUM(BF90:BF686)),2)</f>
        <v>0</v>
      </c>
      <c r="G34" s="40"/>
      <c r="H34" s="40"/>
      <c r="I34" s="150">
        <v>0.15</v>
      </c>
      <c r="J34" s="149">
        <f>ROUND(((SUM(BF90:BF686))*I34),2)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ROUND((SUM(BG90:BG686)),2)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ROUND((SUM(BH90:BH686)),2)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ROUND((SUM(BI90:BI686)),2)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Rozšíření pozemní komunikace v Borkách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015/2020_1 - SO 101 Komunikace ke sportovní hale a okružní křižovatka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Borky ul. Brankovická</v>
      </c>
      <c r="G52" s="42"/>
      <c r="H52" s="42"/>
      <c r="I52" s="34" t="s">
        <v>23</v>
      </c>
      <c r="J52" s="74" t="str">
        <f>IF(J12="","",J12)</f>
        <v>26. 8. 2021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DI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DI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96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</v>
      </c>
      <c r="E62" s="176"/>
      <c r="F62" s="176"/>
      <c r="G62" s="176"/>
      <c r="H62" s="176"/>
      <c r="I62" s="176"/>
      <c r="J62" s="177">
        <f>J250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</v>
      </c>
      <c r="E63" s="176"/>
      <c r="F63" s="176"/>
      <c r="G63" s="176"/>
      <c r="H63" s="176"/>
      <c r="I63" s="176"/>
      <c r="J63" s="177">
        <f>J255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99</v>
      </c>
      <c r="E64" s="176"/>
      <c r="F64" s="176"/>
      <c r="G64" s="176"/>
      <c r="H64" s="176"/>
      <c r="I64" s="176"/>
      <c r="J64" s="177">
        <f>J268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100</v>
      </c>
      <c r="E65" s="176"/>
      <c r="F65" s="176"/>
      <c r="G65" s="176"/>
      <c r="H65" s="176"/>
      <c r="I65" s="176"/>
      <c r="J65" s="177">
        <f>J278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101</v>
      </c>
      <c r="E66" s="176"/>
      <c r="F66" s="176"/>
      <c r="G66" s="176"/>
      <c r="H66" s="176"/>
      <c r="I66" s="176"/>
      <c r="J66" s="177">
        <f>J377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102</v>
      </c>
      <c r="E67" s="176"/>
      <c r="F67" s="176"/>
      <c r="G67" s="176"/>
      <c r="H67" s="176"/>
      <c r="I67" s="176"/>
      <c r="J67" s="177">
        <f>J455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3"/>
      <c r="C68" s="174"/>
      <c r="D68" s="175" t="s">
        <v>103</v>
      </c>
      <c r="E68" s="176"/>
      <c r="F68" s="176"/>
      <c r="G68" s="176"/>
      <c r="H68" s="176"/>
      <c r="I68" s="176"/>
      <c r="J68" s="177">
        <f>J660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104</v>
      </c>
      <c r="E69" s="176"/>
      <c r="F69" s="176"/>
      <c r="G69" s="176"/>
      <c r="H69" s="176"/>
      <c r="I69" s="176"/>
      <c r="J69" s="177">
        <f>J674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105</v>
      </c>
      <c r="E70" s="176"/>
      <c r="F70" s="176"/>
      <c r="G70" s="176"/>
      <c r="H70" s="176"/>
      <c r="I70" s="176"/>
      <c r="J70" s="177">
        <f>J684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106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Rozšíření pozemní komunikace v Borkách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89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015/2020_1 - SO 101 Komunikace ke sportovní hale a okružní křižovatka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>Borky ul. Brankovická</v>
      </c>
      <c r="G84" s="42"/>
      <c r="H84" s="42"/>
      <c r="I84" s="34" t="s">
        <v>23</v>
      </c>
      <c r="J84" s="74" t="str">
        <f>IF(J12="","",J12)</f>
        <v>26. 8. 2021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E15</f>
        <v>Město Kolín</v>
      </c>
      <c r="G86" s="42"/>
      <c r="H86" s="42"/>
      <c r="I86" s="34" t="s">
        <v>32</v>
      </c>
      <c r="J86" s="38" t="str">
        <f>E21</f>
        <v>DI PROJEKT s.r.o.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30</v>
      </c>
      <c r="D87" s="42"/>
      <c r="E87" s="42"/>
      <c r="F87" s="29" t="str">
        <f>IF(E18="","",E18)</f>
        <v>Vyplň údaj</v>
      </c>
      <c r="G87" s="42"/>
      <c r="H87" s="42"/>
      <c r="I87" s="34" t="s">
        <v>37</v>
      </c>
      <c r="J87" s="38" t="str">
        <f>E24</f>
        <v>DI PROJEKT s.r.o.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107</v>
      </c>
      <c r="D89" s="182" t="s">
        <v>59</v>
      </c>
      <c r="E89" s="182" t="s">
        <v>55</v>
      </c>
      <c r="F89" s="182" t="s">
        <v>56</v>
      </c>
      <c r="G89" s="182" t="s">
        <v>108</v>
      </c>
      <c r="H89" s="182" t="s">
        <v>109</v>
      </c>
      <c r="I89" s="182" t="s">
        <v>110</v>
      </c>
      <c r="J89" s="182" t="s">
        <v>93</v>
      </c>
      <c r="K89" s="183" t="s">
        <v>111</v>
      </c>
      <c r="L89" s="184"/>
      <c r="M89" s="94" t="s">
        <v>19</v>
      </c>
      <c r="N89" s="95" t="s">
        <v>44</v>
      </c>
      <c r="O89" s="95" t="s">
        <v>112</v>
      </c>
      <c r="P89" s="95" t="s">
        <v>113</v>
      </c>
      <c r="Q89" s="95" t="s">
        <v>114</v>
      </c>
      <c r="R89" s="95" t="s">
        <v>115</v>
      </c>
      <c r="S89" s="95" t="s">
        <v>116</v>
      </c>
      <c r="T89" s="96" t="s">
        <v>117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118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</f>
        <v>0</v>
      </c>
      <c r="Q90" s="98"/>
      <c r="R90" s="187">
        <f>R91</f>
        <v>884.1150562736</v>
      </c>
      <c r="S90" s="98"/>
      <c r="T90" s="188">
        <f>T91</f>
        <v>516.39724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73</v>
      </c>
      <c r="AU90" s="19" t="s">
        <v>94</v>
      </c>
      <c r="BK90" s="189">
        <f>BK91</f>
        <v>0</v>
      </c>
    </row>
    <row r="91" spans="1:63" s="12" customFormat="1" ht="25.9" customHeight="1">
      <c r="A91" s="12"/>
      <c r="B91" s="190"/>
      <c r="C91" s="191"/>
      <c r="D91" s="192" t="s">
        <v>73</v>
      </c>
      <c r="E91" s="193" t="s">
        <v>119</v>
      </c>
      <c r="F91" s="193" t="s">
        <v>120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P92+P250+P255+P268+P278+P377+P455+P674+P684</f>
        <v>0</v>
      </c>
      <c r="Q91" s="198"/>
      <c r="R91" s="199">
        <f>R92+R250+R255+R268+R278+R377+R455+R674+R684</f>
        <v>884.1150562736</v>
      </c>
      <c r="S91" s="198"/>
      <c r="T91" s="200">
        <f>T92+T250+T255+T268+T278+T377+T455+T674+T684</f>
        <v>516.39724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82</v>
      </c>
      <c r="AT91" s="202" t="s">
        <v>73</v>
      </c>
      <c r="AU91" s="202" t="s">
        <v>74</v>
      </c>
      <c r="AY91" s="201" t="s">
        <v>121</v>
      </c>
      <c r="BK91" s="203">
        <f>BK92+BK250+BK255+BK268+BK278+BK377+BK455+BK674+BK684</f>
        <v>0</v>
      </c>
    </row>
    <row r="92" spans="1:63" s="12" customFormat="1" ht="22.8" customHeight="1">
      <c r="A92" s="12"/>
      <c r="B92" s="190"/>
      <c r="C92" s="191"/>
      <c r="D92" s="192" t="s">
        <v>73</v>
      </c>
      <c r="E92" s="204" t="s">
        <v>82</v>
      </c>
      <c r="F92" s="204" t="s">
        <v>122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SUM(P93:P249)</f>
        <v>0</v>
      </c>
      <c r="Q92" s="198"/>
      <c r="R92" s="199">
        <f>SUM(R93:R249)</f>
        <v>423.11264838</v>
      </c>
      <c r="S92" s="198"/>
      <c r="T92" s="200">
        <f>SUM(T93:T249)</f>
        <v>512.59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73</v>
      </c>
      <c r="AU92" s="202" t="s">
        <v>82</v>
      </c>
      <c r="AY92" s="201" t="s">
        <v>121</v>
      </c>
      <c r="BK92" s="203">
        <f>SUM(BK93:BK249)</f>
        <v>0</v>
      </c>
    </row>
    <row r="93" spans="1:65" s="2" customFormat="1" ht="16.5" customHeight="1">
      <c r="A93" s="40"/>
      <c r="B93" s="41"/>
      <c r="C93" s="206" t="s">
        <v>82</v>
      </c>
      <c r="D93" s="206" t="s">
        <v>123</v>
      </c>
      <c r="E93" s="207" t="s">
        <v>124</v>
      </c>
      <c r="F93" s="208" t="s">
        <v>125</v>
      </c>
      <c r="G93" s="209" t="s">
        <v>126</v>
      </c>
      <c r="H93" s="210">
        <v>1659</v>
      </c>
      <c r="I93" s="211"/>
      <c r="J93" s="212">
        <f>ROUND(I93*H93,2)</f>
        <v>0</v>
      </c>
      <c r="K93" s="208" t="s">
        <v>127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128</v>
      </c>
      <c r="AT93" s="217" t="s">
        <v>123</v>
      </c>
      <c r="AU93" s="217" t="s">
        <v>84</v>
      </c>
      <c r="AY93" s="19" t="s">
        <v>121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128</v>
      </c>
      <c r="BM93" s="217" t="s">
        <v>129</v>
      </c>
    </row>
    <row r="94" spans="1:47" s="2" customFormat="1" ht="12">
      <c r="A94" s="40"/>
      <c r="B94" s="41"/>
      <c r="C94" s="42"/>
      <c r="D94" s="219" t="s">
        <v>130</v>
      </c>
      <c r="E94" s="42"/>
      <c r="F94" s="220" t="s">
        <v>131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130</v>
      </c>
      <c r="AU94" s="19" t="s">
        <v>84</v>
      </c>
    </row>
    <row r="95" spans="1:51" s="13" customFormat="1" ht="12">
      <c r="A95" s="13"/>
      <c r="B95" s="224"/>
      <c r="C95" s="225"/>
      <c r="D95" s="226" t="s">
        <v>132</v>
      </c>
      <c r="E95" s="227" t="s">
        <v>19</v>
      </c>
      <c r="F95" s="228" t="s">
        <v>133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132</v>
      </c>
      <c r="AU95" s="234" t="s">
        <v>84</v>
      </c>
      <c r="AV95" s="13" t="s">
        <v>82</v>
      </c>
      <c r="AW95" s="13" t="s">
        <v>36</v>
      </c>
      <c r="AX95" s="13" t="s">
        <v>74</v>
      </c>
      <c r="AY95" s="234" t="s">
        <v>121</v>
      </c>
    </row>
    <row r="96" spans="1:51" s="14" customFormat="1" ht="12">
      <c r="A96" s="14"/>
      <c r="B96" s="235"/>
      <c r="C96" s="236"/>
      <c r="D96" s="226" t="s">
        <v>132</v>
      </c>
      <c r="E96" s="237" t="s">
        <v>19</v>
      </c>
      <c r="F96" s="238" t="s">
        <v>134</v>
      </c>
      <c r="G96" s="236"/>
      <c r="H96" s="239">
        <v>1659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132</v>
      </c>
      <c r="AU96" s="245" t="s">
        <v>84</v>
      </c>
      <c r="AV96" s="14" t="s">
        <v>84</v>
      </c>
      <c r="AW96" s="14" t="s">
        <v>36</v>
      </c>
      <c r="AX96" s="14" t="s">
        <v>82</v>
      </c>
      <c r="AY96" s="245" t="s">
        <v>121</v>
      </c>
    </row>
    <row r="97" spans="1:65" s="2" customFormat="1" ht="21.75" customHeight="1">
      <c r="A97" s="40"/>
      <c r="B97" s="41"/>
      <c r="C97" s="206" t="s">
        <v>84</v>
      </c>
      <c r="D97" s="206" t="s">
        <v>123</v>
      </c>
      <c r="E97" s="207" t="s">
        <v>135</v>
      </c>
      <c r="F97" s="208" t="s">
        <v>136</v>
      </c>
      <c r="G97" s="209" t="s">
        <v>137</v>
      </c>
      <c r="H97" s="210">
        <v>6</v>
      </c>
      <c r="I97" s="211"/>
      <c r="J97" s="212">
        <f>ROUND(I97*H97,2)</f>
        <v>0</v>
      </c>
      <c r="K97" s="208" t="s">
        <v>127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128</v>
      </c>
      <c r="AT97" s="217" t="s">
        <v>123</v>
      </c>
      <c r="AU97" s="217" t="s">
        <v>84</v>
      </c>
      <c r="AY97" s="19" t="s">
        <v>121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128</v>
      </c>
      <c r="BM97" s="217" t="s">
        <v>138</v>
      </c>
    </row>
    <row r="98" spans="1:47" s="2" customFormat="1" ht="12">
      <c r="A98" s="40"/>
      <c r="B98" s="41"/>
      <c r="C98" s="42"/>
      <c r="D98" s="219" t="s">
        <v>130</v>
      </c>
      <c r="E98" s="42"/>
      <c r="F98" s="220" t="s">
        <v>139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130</v>
      </c>
      <c r="AU98" s="19" t="s">
        <v>84</v>
      </c>
    </row>
    <row r="99" spans="1:51" s="13" customFormat="1" ht="12">
      <c r="A99" s="13"/>
      <c r="B99" s="224"/>
      <c r="C99" s="225"/>
      <c r="D99" s="226" t="s">
        <v>132</v>
      </c>
      <c r="E99" s="227" t="s">
        <v>19</v>
      </c>
      <c r="F99" s="228" t="s">
        <v>133</v>
      </c>
      <c r="G99" s="225"/>
      <c r="H99" s="227" t="s">
        <v>19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132</v>
      </c>
      <c r="AU99" s="234" t="s">
        <v>84</v>
      </c>
      <c r="AV99" s="13" t="s">
        <v>82</v>
      </c>
      <c r="AW99" s="13" t="s">
        <v>36</v>
      </c>
      <c r="AX99" s="13" t="s">
        <v>74</v>
      </c>
      <c r="AY99" s="234" t="s">
        <v>121</v>
      </c>
    </row>
    <row r="100" spans="1:51" s="14" customFormat="1" ht="12">
      <c r="A100" s="14"/>
      <c r="B100" s="235"/>
      <c r="C100" s="236"/>
      <c r="D100" s="226" t="s">
        <v>132</v>
      </c>
      <c r="E100" s="237" t="s">
        <v>19</v>
      </c>
      <c r="F100" s="238" t="s">
        <v>140</v>
      </c>
      <c r="G100" s="236"/>
      <c r="H100" s="239">
        <v>6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132</v>
      </c>
      <c r="AU100" s="245" t="s">
        <v>84</v>
      </c>
      <c r="AV100" s="14" t="s">
        <v>84</v>
      </c>
      <c r="AW100" s="14" t="s">
        <v>36</v>
      </c>
      <c r="AX100" s="14" t="s">
        <v>82</v>
      </c>
      <c r="AY100" s="245" t="s">
        <v>121</v>
      </c>
    </row>
    <row r="101" spans="1:65" s="2" customFormat="1" ht="21.75" customHeight="1">
      <c r="A101" s="40"/>
      <c r="B101" s="41"/>
      <c r="C101" s="206" t="s">
        <v>141</v>
      </c>
      <c r="D101" s="206" t="s">
        <v>123</v>
      </c>
      <c r="E101" s="207" t="s">
        <v>142</v>
      </c>
      <c r="F101" s="208" t="s">
        <v>143</v>
      </c>
      <c r="G101" s="209" t="s">
        <v>137</v>
      </c>
      <c r="H101" s="210">
        <v>66</v>
      </c>
      <c r="I101" s="211"/>
      <c r="J101" s="212">
        <f>ROUND(I101*H101,2)</f>
        <v>0</v>
      </c>
      <c r="K101" s="208" t="s">
        <v>127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128</v>
      </c>
      <c r="AT101" s="217" t="s">
        <v>123</v>
      </c>
      <c r="AU101" s="217" t="s">
        <v>84</v>
      </c>
      <c r="AY101" s="19" t="s">
        <v>121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128</v>
      </c>
      <c r="BM101" s="217" t="s">
        <v>144</v>
      </c>
    </row>
    <row r="102" spans="1:47" s="2" customFormat="1" ht="12">
      <c r="A102" s="40"/>
      <c r="B102" s="41"/>
      <c r="C102" s="42"/>
      <c r="D102" s="219" t="s">
        <v>130</v>
      </c>
      <c r="E102" s="42"/>
      <c r="F102" s="220" t="s">
        <v>145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130</v>
      </c>
      <c r="AU102" s="19" t="s">
        <v>84</v>
      </c>
    </row>
    <row r="103" spans="1:51" s="13" customFormat="1" ht="12">
      <c r="A103" s="13"/>
      <c r="B103" s="224"/>
      <c r="C103" s="225"/>
      <c r="D103" s="226" t="s">
        <v>132</v>
      </c>
      <c r="E103" s="227" t="s">
        <v>19</v>
      </c>
      <c r="F103" s="228" t="s">
        <v>133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132</v>
      </c>
      <c r="AU103" s="234" t="s">
        <v>84</v>
      </c>
      <c r="AV103" s="13" t="s">
        <v>82</v>
      </c>
      <c r="AW103" s="13" t="s">
        <v>36</v>
      </c>
      <c r="AX103" s="13" t="s">
        <v>74</v>
      </c>
      <c r="AY103" s="234" t="s">
        <v>121</v>
      </c>
    </row>
    <row r="104" spans="1:51" s="14" customFormat="1" ht="12">
      <c r="A104" s="14"/>
      <c r="B104" s="235"/>
      <c r="C104" s="236"/>
      <c r="D104" s="226" t="s">
        <v>132</v>
      </c>
      <c r="E104" s="237" t="s">
        <v>19</v>
      </c>
      <c r="F104" s="238" t="s">
        <v>146</v>
      </c>
      <c r="G104" s="236"/>
      <c r="H104" s="239">
        <v>6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132</v>
      </c>
      <c r="AU104" s="245" t="s">
        <v>84</v>
      </c>
      <c r="AV104" s="14" t="s">
        <v>84</v>
      </c>
      <c r="AW104" s="14" t="s">
        <v>36</v>
      </c>
      <c r="AX104" s="14" t="s">
        <v>74</v>
      </c>
      <c r="AY104" s="245" t="s">
        <v>121</v>
      </c>
    </row>
    <row r="105" spans="1:51" s="14" customFormat="1" ht="12">
      <c r="A105" s="14"/>
      <c r="B105" s="235"/>
      <c r="C105" s="236"/>
      <c r="D105" s="226" t="s">
        <v>132</v>
      </c>
      <c r="E105" s="237" t="s">
        <v>19</v>
      </c>
      <c r="F105" s="238" t="s">
        <v>147</v>
      </c>
      <c r="G105" s="236"/>
      <c r="H105" s="239">
        <v>60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132</v>
      </c>
      <c r="AU105" s="245" t="s">
        <v>84</v>
      </c>
      <c r="AV105" s="14" t="s">
        <v>84</v>
      </c>
      <c r="AW105" s="14" t="s">
        <v>36</v>
      </c>
      <c r="AX105" s="14" t="s">
        <v>74</v>
      </c>
      <c r="AY105" s="245" t="s">
        <v>121</v>
      </c>
    </row>
    <row r="106" spans="1:51" s="15" customFormat="1" ht="12">
      <c r="A106" s="15"/>
      <c r="B106" s="246"/>
      <c r="C106" s="247"/>
      <c r="D106" s="226" t="s">
        <v>132</v>
      </c>
      <c r="E106" s="248" t="s">
        <v>19</v>
      </c>
      <c r="F106" s="249" t="s">
        <v>148</v>
      </c>
      <c r="G106" s="247"/>
      <c r="H106" s="250">
        <v>66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6" t="s">
        <v>132</v>
      </c>
      <c r="AU106" s="256" t="s">
        <v>84</v>
      </c>
      <c r="AV106" s="15" t="s">
        <v>128</v>
      </c>
      <c r="AW106" s="15" t="s">
        <v>36</v>
      </c>
      <c r="AX106" s="15" t="s">
        <v>82</v>
      </c>
      <c r="AY106" s="256" t="s">
        <v>121</v>
      </c>
    </row>
    <row r="107" spans="1:65" s="2" customFormat="1" ht="24.15" customHeight="1">
      <c r="A107" s="40"/>
      <c r="B107" s="41"/>
      <c r="C107" s="206" t="s">
        <v>128</v>
      </c>
      <c r="D107" s="206" t="s">
        <v>123</v>
      </c>
      <c r="E107" s="207" t="s">
        <v>149</v>
      </c>
      <c r="F107" s="208" t="s">
        <v>150</v>
      </c>
      <c r="G107" s="209" t="s">
        <v>126</v>
      </c>
      <c r="H107" s="210">
        <v>1701</v>
      </c>
      <c r="I107" s="211"/>
      <c r="J107" s="212">
        <f>ROUND(I107*H107,2)</f>
        <v>0</v>
      </c>
      <c r="K107" s="208" t="s">
        <v>127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9.222E-05</v>
      </c>
      <c r="R107" s="215">
        <f>Q107*H107</f>
        <v>0.15686622</v>
      </c>
      <c r="S107" s="215">
        <v>0.23</v>
      </c>
      <c r="T107" s="216">
        <f>S107*H107</f>
        <v>391.23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128</v>
      </c>
      <c r="AT107" s="217" t="s">
        <v>123</v>
      </c>
      <c r="AU107" s="217" t="s">
        <v>84</v>
      </c>
      <c r="AY107" s="19" t="s">
        <v>121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128</v>
      </c>
      <c r="BM107" s="217" t="s">
        <v>151</v>
      </c>
    </row>
    <row r="108" spans="1:47" s="2" customFormat="1" ht="12">
      <c r="A108" s="40"/>
      <c r="B108" s="41"/>
      <c r="C108" s="42"/>
      <c r="D108" s="219" t="s">
        <v>130</v>
      </c>
      <c r="E108" s="42"/>
      <c r="F108" s="220" t="s">
        <v>152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130</v>
      </c>
      <c r="AU108" s="19" t="s">
        <v>84</v>
      </c>
    </row>
    <row r="109" spans="1:51" s="13" customFormat="1" ht="12">
      <c r="A109" s="13"/>
      <c r="B109" s="224"/>
      <c r="C109" s="225"/>
      <c r="D109" s="226" t="s">
        <v>132</v>
      </c>
      <c r="E109" s="227" t="s">
        <v>19</v>
      </c>
      <c r="F109" s="228" t="s">
        <v>133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132</v>
      </c>
      <c r="AU109" s="234" t="s">
        <v>84</v>
      </c>
      <c r="AV109" s="13" t="s">
        <v>82</v>
      </c>
      <c r="AW109" s="13" t="s">
        <v>36</v>
      </c>
      <c r="AX109" s="13" t="s">
        <v>74</v>
      </c>
      <c r="AY109" s="234" t="s">
        <v>121</v>
      </c>
    </row>
    <row r="110" spans="1:51" s="14" customFormat="1" ht="12">
      <c r="A110" s="14"/>
      <c r="B110" s="235"/>
      <c r="C110" s="236"/>
      <c r="D110" s="226" t="s">
        <v>132</v>
      </c>
      <c r="E110" s="237" t="s">
        <v>19</v>
      </c>
      <c r="F110" s="238" t="s">
        <v>153</v>
      </c>
      <c r="G110" s="236"/>
      <c r="H110" s="239">
        <v>1701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132</v>
      </c>
      <c r="AU110" s="245" t="s">
        <v>84</v>
      </c>
      <c r="AV110" s="14" t="s">
        <v>84</v>
      </c>
      <c r="AW110" s="14" t="s">
        <v>36</v>
      </c>
      <c r="AX110" s="14" t="s">
        <v>82</v>
      </c>
      <c r="AY110" s="245" t="s">
        <v>121</v>
      </c>
    </row>
    <row r="111" spans="1:65" s="2" customFormat="1" ht="24.15" customHeight="1">
      <c r="A111" s="40"/>
      <c r="B111" s="41"/>
      <c r="C111" s="206" t="s">
        <v>154</v>
      </c>
      <c r="D111" s="206" t="s">
        <v>123</v>
      </c>
      <c r="E111" s="207" t="s">
        <v>155</v>
      </c>
      <c r="F111" s="208" t="s">
        <v>156</v>
      </c>
      <c r="G111" s="209" t="s">
        <v>157</v>
      </c>
      <c r="H111" s="210">
        <v>592</v>
      </c>
      <c r="I111" s="211"/>
      <c r="J111" s="212">
        <f>ROUND(I111*H111,2)</f>
        <v>0</v>
      </c>
      <c r="K111" s="208" t="s">
        <v>127</v>
      </c>
      <c r="L111" s="46"/>
      <c r="M111" s="213" t="s">
        <v>19</v>
      </c>
      <c r="N111" s="214" t="s">
        <v>45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0.205</v>
      </c>
      <c r="T111" s="216">
        <f>S111*H111</f>
        <v>121.36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128</v>
      </c>
      <c r="AT111" s="217" t="s">
        <v>123</v>
      </c>
      <c r="AU111" s="217" t="s">
        <v>84</v>
      </c>
      <c r="AY111" s="19" t="s">
        <v>121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82</v>
      </c>
      <c r="BK111" s="218">
        <f>ROUND(I111*H111,2)</f>
        <v>0</v>
      </c>
      <c r="BL111" s="19" t="s">
        <v>128</v>
      </c>
      <c r="BM111" s="217" t="s">
        <v>158</v>
      </c>
    </row>
    <row r="112" spans="1:47" s="2" customFormat="1" ht="12">
      <c r="A112" s="40"/>
      <c r="B112" s="41"/>
      <c r="C112" s="42"/>
      <c r="D112" s="219" t="s">
        <v>130</v>
      </c>
      <c r="E112" s="42"/>
      <c r="F112" s="220" t="s">
        <v>159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130</v>
      </c>
      <c r="AU112" s="19" t="s">
        <v>84</v>
      </c>
    </row>
    <row r="113" spans="1:51" s="13" customFormat="1" ht="12">
      <c r="A113" s="13"/>
      <c r="B113" s="224"/>
      <c r="C113" s="225"/>
      <c r="D113" s="226" t="s">
        <v>132</v>
      </c>
      <c r="E113" s="227" t="s">
        <v>19</v>
      </c>
      <c r="F113" s="228" t="s">
        <v>133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132</v>
      </c>
      <c r="AU113" s="234" t="s">
        <v>84</v>
      </c>
      <c r="AV113" s="13" t="s">
        <v>82</v>
      </c>
      <c r="AW113" s="13" t="s">
        <v>36</v>
      </c>
      <c r="AX113" s="13" t="s">
        <v>74</v>
      </c>
      <c r="AY113" s="234" t="s">
        <v>121</v>
      </c>
    </row>
    <row r="114" spans="1:51" s="14" customFormat="1" ht="12">
      <c r="A114" s="14"/>
      <c r="B114" s="235"/>
      <c r="C114" s="236"/>
      <c r="D114" s="226" t="s">
        <v>132</v>
      </c>
      <c r="E114" s="237" t="s">
        <v>19</v>
      </c>
      <c r="F114" s="238" t="s">
        <v>160</v>
      </c>
      <c r="G114" s="236"/>
      <c r="H114" s="239">
        <v>592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132</v>
      </c>
      <c r="AU114" s="245" t="s">
        <v>84</v>
      </c>
      <c r="AV114" s="14" t="s">
        <v>84</v>
      </c>
      <c r="AW114" s="14" t="s">
        <v>36</v>
      </c>
      <c r="AX114" s="14" t="s">
        <v>82</v>
      </c>
      <c r="AY114" s="245" t="s">
        <v>121</v>
      </c>
    </row>
    <row r="115" spans="1:65" s="2" customFormat="1" ht="21.75" customHeight="1">
      <c r="A115" s="40"/>
      <c r="B115" s="41"/>
      <c r="C115" s="206" t="s">
        <v>161</v>
      </c>
      <c r="D115" s="206" t="s">
        <v>123</v>
      </c>
      <c r="E115" s="207" t="s">
        <v>162</v>
      </c>
      <c r="F115" s="208" t="s">
        <v>163</v>
      </c>
      <c r="G115" s="209" t="s">
        <v>164</v>
      </c>
      <c r="H115" s="210">
        <v>2526.65</v>
      </c>
      <c r="I115" s="211"/>
      <c r="J115" s="212">
        <f>ROUND(I115*H115,2)</f>
        <v>0</v>
      </c>
      <c r="K115" s="208" t="s">
        <v>127</v>
      </c>
      <c r="L115" s="46"/>
      <c r="M115" s="213" t="s">
        <v>19</v>
      </c>
      <c r="N115" s="214" t="s">
        <v>45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128</v>
      </c>
      <c r="AT115" s="217" t="s">
        <v>123</v>
      </c>
      <c r="AU115" s="217" t="s">
        <v>84</v>
      </c>
      <c r="AY115" s="19" t="s">
        <v>121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128</v>
      </c>
      <c r="BM115" s="217" t="s">
        <v>165</v>
      </c>
    </row>
    <row r="116" spans="1:47" s="2" customFormat="1" ht="12">
      <c r="A116" s="40"/>
      <c r="B116" s="41"/>
      <c r="C116" s="42"/>
      <c r="D116" s="219" t="s">
        <v>130</v>
      </c>
      <c r="E116" s="42"/>
      <c r="F116" s="220" t="s">
        <v>166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130</v>
      </c>
      <c r="AU116" s="19" t="s">
        <v>84</v>
      </c>
    </row>
    <row r="117" spans="1:51" s="13" customFormat="1" ht="12">
      <c r="A117" s="13"/>
      <c r="B117" s="224"/>
      <c r="C117" s="225"/>
      <c r="D117" s="226" t="s">
        <v>132</v>
      </c>
      <c r="E117" s="227" t="s">
        <v>19</v>
      </c>
      <c r="F117" s="228" t="s">
        <v>167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132</v>
      </c>
      <c r="AU117" s="234" t="s">
        <v>84</v>
      </c>
      <c r="AV117" s="13" t="s">
        <v>82</v>
      </c>
      <c r="AW117" s="13" t="s">
        <v>36</v>
      </c>
      <c r="AX117" s="13" t="s">
        <v>74</v>
      </c>
      <c r="AY117" s="234" t="s">
        <v>121</v>
      </c>
    </row>
    <row r="118" spans="1:51" s="14" customFormat="1" ht="12">
      <c r="A118" s="14"/>
      <c r="B118" s="235"/>
      <c r="C118" s="236"/>
      <c r="D118" s="226" t="s">
        <v>132</v>
      </c>
      <c r="E118" s="237" t="s">
        <v>19</v>
      </c>
      <c r="F118" s="238" t="s">
        <v>168</v>
      </c>
      <c r="G118" s="236"/>
      <c r="H118" s="239">
        <v>680.4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132</v>
      </c>
      <c r="AU118" s="245" t="s">
        <v>84</v>
      </c>
      <c r="AV118" s="14" t="s">
        <v>84</v>
      </c>
      <c r="AW118" s="14" t="s">
        <v>36</v>
      </c>
      <c r="AX118" s="14" t="s">
        <v>74</v>
      </c>
      <c r="AY118" s="245" t="s">
        <v>121</v>
      </c>
    </row>
    <row r="119" spans="1:51" s="14" customFormat="1" ht="12">
      <c r="A119" s="14"/>
      <c r="B119" s="235"/>
      <c r="C119" s="236"/>
      <c r="D119" s="226" t="s">
        <v>132</v>
      </c>
      <c r="E119" s="237" t="s">
        <v>19</v>
      </c>
      <c r="F119" s="238" t="s">
        <v>169</v>
      </c>
      <c r="G119" s="236"/>
      <c r="H119" s="239">
        <v>577.15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132</v>
      </c>
      <c r="AU119" s="245" t="s">
        <v>84</v>
      </c>
      <c r="AV119" s="14" t="s">
        <v>84</v>
      </c>
      <c r="AW119" s="14" t="s">
        <v>36</v>
      </c>
      <c r="AX119" s="14" t="s">
        <v>74</v>
      </c>
      <c r="AY119" s="245" t="s">
        <v>121</v>
      </c>
    </row>
    <row r="120" spans="1:51" s="14" customFormat="1" ht="12">
      <c r="A120" s="14"/>
      <c r="B120" s="235"/>
      <c r="C120" s="236"/>
      <c r="D120" s="226" t="s">
        <v>132</v>
      </c>
      <c r="E120" s="237" t="s">
        <v>19</v>
      </c>
      <c r="F120" s="238" t="s">
        <v>170</v>
      </c>
      <c r="G120" s="236"/>
      <c r="H120" s="239">
        <v>30.1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132</v>
      </c>
      <c r="AU120" s="245" t="s">
        <v>84</v>
      </c>
      <c r="AV120" s="14" t="s">
        <v>84</v>
      </c>
      <c r="AW120" s="14" t="s">
        <v>36</v>
      </c>
      <c r="AX120" s="14" t="s">
        <v>74</v>
      </c>
      <c r="AY120" s="245" t="s">
        <v>121</v>
      </c>
    </row>
    <row r="121" spans="1:51" s="16" customFormat="1" ht="12">
      <c r="A121" s="16"/>
      <c r="B121" s="257"/>
      <c r="C121" s="258"/>
      <c r="D121" s="226" t="s">
        <v>132</v>
      </c>
      <c r="E121" s="259" t="s">
        <v>19</v>
      </c>
      <c r="F121" s="260" t="s">
        <v>171</v>
      </c>
      <c r="G121" s="258"/>
      <c r="H121" s="261">
        <v>1287.6499999999999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67" t="s">
        <v>132</v>
      </c>
      <c r="AU121" s="267" t="s">
        <v>84</v>
      </c>
      <c r="AV121" s="16" t="s">
        <v>141</v>
      </c>
      <c r="AW121" s="16" t="s">
        <v>36</v>
      </c>
      <c r="AX121" s="16" t="s">
        <v>74</v>
      </c>
      <c r="AY121" s="267" t="s">
        <v>121</v>
      </c>
    </row>
    <row r="122" spans="1:51" s="14" customFormat="1" ht="12">
      <c r="A122" s="14"/>
      <c r="B122" s="235"/>
      <c r="C122" s="236"/>
      <c r="D122" s="226" t="s">
        <v>132</v>
      </c>
      <c r="E122" s="237" t="s">
        <v>19</v>
      </c>
      <c r="F122" s="238" t="s">
        <v>172</v>
      </c>
      <c r="G122" s="236"/>
      <c r="H122" s="239">
        <v>910.8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132</v>
      </c>
      <c r="AU122" s="245" t="s">
        <v>84</v>
      </c>
      <c r="AV122" s="14" t="s">
        <v>84</v>
      </c>
      <c r="AW122" s="14" t="s">
        <v>36</v>
      </c>
      <c r="AX122" s="14" t="s">
        <v>74</v>
      </c>
      <c r="AY122" s="245" t="s">
        <v>121</v>
      </c>
    </row>
    <row r="123" spans="1:51" s="14" customFormat="1" ht="12">
      <c r="A123" s="14"/>
      <c r="B123" s="235"/>
      <c r="C123" s="236"/>
      <c r="D123" s="226" t="s">
        <v>132</v>
      </c>
      <c r="E123" s="237" t="s">
        <v>19</v>
      </c>
      <c r="F123" s="238" t="s">
        <v>173</v>
      </c>
      <c r="G123" s="236"/>
      <c r="H123" s="239">
        <v>198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132</v>
      </c>
      <c r="AU123" s="245" t="s">
        <v>84</v>
      </c>
      <c r="AV123" s="14" t="s">
        <v>84</v>
      </c>
      <c r="AW123" s="14" t="s">
        <v>36</v>
      </c>
      <c r="AX123" s="14" t="s">
        <v>74</v>
      </c>
      <c r="AY123" s="245" t="s">
        <v>121</v>
      </c>
    </row>
    <row r="124" spans="1:51" s="14" customFormat="1" ht="12">
      <c r="A124" s="14"/>
      <c r="B124" s="235"/>
      <c r="C124" s="236"/>
      <c r="D124" s="226" t="s">
        <v>132</v>
      </c>
      <c r="E124" s="237" t="s">
        <v>19</v>
      </c>
      <c r="F124" s="238" t="s">
        <v>174</v>
      </c>
      <c r="G124" s="236"/>
      <c r="H124" s="239">
        <v>105.6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132</v>
      </c>
      <c r="AU124" s="245" t="s">
        <v>84</v>
      </c>
      <c r="AV124" s="14" t="s">
        <v>84</v>
      </c>
      <c r="AW124" s="14" t="s">
        <v>36</v>
      </c>
      <c r="AX124" s="14" t="s">
        <v>74</v>
      </c>
      <c r="AY124" s="245" t="s">
        <v>121</v>
      </c>
    </row>
    <row r="125" spans="1:51" s="14" customFormat="1" ht="12">
      <c r="A125" s="14"/>
      <c r="B125" s="235"/>
      <c r="C125" s="236"/>
      <c r="D125" s="226" t="s">
        <v>132</v>
      </c>
      <c r="E125" s="237" t="s">
        <v>19</v>
      </c>
      <c r="F125" s="238" t="s">
        <v>175</v>
      </c>
      <c r="G125" s="236"/>
      <c r="H125" s="239">
        <v>24.6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132</v>
      </c>
      <c r="AU125" s="245" t="s">
        <v>84</v>
      </c>
      <c r="AV125" s="14" t="s">
        <v>84</v>
      </c>
      <c r="AW125" s="14" t="s">
        <v>36</v>
      </c>
      <c r="AX125" s="14" t="s">
        <v>74</v>
      </c>
      <c r="AY125" s="245" t="s">
        <v>121</v>
      </c>
    </row>
    <row r="126" spans="1:51" s="16" customFormat="1" ht="12">
      <c r="A126" s="16"/>
      <c r="B126" s="257"/>
      <c r="C126" s="258"/>
      <c r="D126" s="226" t="s">
        <v>132</v>
      </c>
      <c r="E126" s="259" t="s">
        <v>19</v>
      </c>
      <c r="F126" s="260" t="s">
        <v>171</v>
      </c>
      <c r="G126" s="258"/>
      <c r="H126" s="261">
        <v>1238.9999999999998</v>
      </c>
      <c r="I126" s="262"/>
      <c r="J126" s="258"/>
      <c r="K126" s="258"/>
      <c r="L126" s="263"/>
      <c r="M126" s="264"/>
      <c r="N126" s="265"/>
      <c r="O126" s="265"/>
      <c r="P126" s="265"/>
      <c r="Q126" s="265"/>
      <c r="R126" s="265"/>
      <c r="S126" s="265"/>
      <c r="T126" s="26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67" t="s">
        <v>132</v>
      </c>
      <c r="AU126" s="267" t="s">
        <v>84</v>
      </c>
      <c r="AV126" s="16" t="s">
        <v>141</v>
      </c>
      <c r="AW126" s="16" t="s">
        <v>36</v>
      </c>
      <c r="AX126" s="16" t="s">
        <v>74</v>
      </c>
      <c r="AY126" s="267" t="s">
        <v>121</v>
      </c>
    </row>
    <row r="127" spans="1:51" s="15" customFormat="1" ht="12">
      <c r="A127" s="15"/>
      <c r="B127" s="246"/>
      <c r="C127" s="247"/>
      <c r="D127" s="226" t="s">
        <v>132</v>
      </c>
      <c r="E127" s="248" t="s">
        <v>19</v>
      </c>
      <c r="F127" s="249" t="s">
        <v>148</v>
      </c>
      <c r="G127" s="247"/>
      <c r="H127" s="250">
        <v>2526.6499999999996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132</v>
      </c>
      <c r="AU127" s="256" t="s">
        <v>84</v>
      </c>
      <c r="AV127" s="15" t="s">
        <v>128</v>
      </c>
      <c r="AW127" s="15" t="s">
        <v>36</v>
      </c>
      <c r="AX127" s="15" t="s">
        <v>82</v>
      </c>
      <c r="AY127" s="256" t="s">
        <v>121</v>
      </c>
    </row>
    <row r="128" spans="1:65" s="2" customFormat="1" ht="16.5" customHeight="1">
      <c r="A128" s="40"/>
      <c r="B128" s="41"/>
      <c r="C128" s="206" t="s">
        <v>176</v>
      </c>
      <c r="D128" s="206" t="s">
        <v>123</v>
      </c>
      <c r="E128" s="207" t="s">
        <v>177</v>
      </c>
      <c r="F128" s="208" t="s">
        <v>178</v>
      </c>
      <c r="G128" s="209" t="s">
        <v>157</v>
      </c>
      <c r="H128" s="210">
        <v>10.5</v>
      </c>
      <c r="I128" s="211"/>
      <c r="J128" s="212">
        <f>ROUND(I128*H128,2)</f>
        <v>0</v>
      </c>
      <c r="K128" s="208" t="s">
        <v>127</v>
      </c>
      <c r="L128" s="46"/>
      <c r="M128" s="213" t="s">
        <v>19</v>
      </c>
      <c r="N128" s="214" t="s">
        <v>45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128</v>
      </c>
      <c r="AT128" s="217" t="s">
        <v>123</v>
      </c>
      <c r="AU128" s="217" t="s">
        <v>84</v>
      </c>
      <c r="AY128" s="19" t="s">
        <v>121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82</v>
      </c>
      <c r="BK128" s="218">
        <f>ROUND(I128*H128,2)</f>
        <v>0</v>
      </c>
      <c r="BL128" s="19" t="s">
        <v>128</v>
      </c>
      <c r="BM128" s="217" t="s">
        <v>179</v>
      </c>
    </row>
    <row r="129" spans="1:47" s="2" customFormat="1" ht="12">
      <c r="A129" s="40"/>
      <c r="B129" s="41"/>
      <c r="C129" s="42"/>
      <c r="D129" s="219" t="s">
        <v>130</v>
      </c>
      <c r="E129" s="42"/>
      <c r="F129" s="220" t="s">
        <v>180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130</v>
      </c>
      <c r="AU129" s="19" t="s">
        <v>84</v>
      </c>
    </row>
    <row r="130" spans="1:51" s="13" customFormat="1" ht="12">
      <c r="A130" s="13"/>
      <c r="B130" s="224"/>
      <c r="C130" s="225"/>
      <c r="D130" s="226" t="s">
        <v>132</v>
      </c>
      <c r="E130" s="227" t="s">
        <v>19</v>
      </c>
      <c r="F130" s="228" t="s">
        <v>133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132</v>
      </c>
      <c r="AU130" s="234" t="s">
        <v>84</v>
      </c>
      <c r="AV130" s="13" t="s">
        <v>82</v>
      </c>
      <c r="AW130" s="13" t="s">
        <v>36</v>
      </c>
      <c r="AX130" s="13" t="s">
        <v>74</v>
      </c>
      <c r="AY130" s="234" t="s">
        <v>121</v>
      </c>
    </row>
    <row r="131" spans="1:51" s="14" customFormat="1" ht="12">
      <c r="A131" s="14"/>
      <c r="B131" s="235"/>
      <c r="C131" s="236"/>
      <c r="D131" s="226" t="s">
        <v>132</v>
      </c>
      <c r="E131" s="237" t="s">
        <v>19</v>
      </c>
      <c r="F131" s="238" t="s">
        <v>181</v>
      </c>
      <c r="G131" s="236"/>
      <c r="H131" s="239">
        <v>10.5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132</v>
      </c>
      <c r="AU131" s="245" t="s">
        <v>84</v>
      </c>
      <c r="AV131" s="14" t="s">
        <v>84</v>
      </c>
      <c r="AW131" s="14" t="s">
        <v>36</v>
      </c>
      <c r="AX131" s="14" t="s">
        <v>82</v>
      </c>
      <c r="AY131" s="245" t="s">
        <v>121</v>
      </c>
    </row>
    <row r="132" spans="1:65" s="2" customFormat="1" ht="16.5" customHeight="1">
      <c r="A132" s="40"/>
      <c r="B132" s="41"/>
      <c r="C132" s="206" t="s">
        <v>182</v>
      </c>
      <c r="D132" s="206" t="s">
        <v>123</v>
      </c>
      <c r="E132" s="207" t="s">
        <v>183</v>
      </c>
      <c r="F132" s="208" t="s">
        <v>184</v>
      </c>
      <c r="G132" s="209" t="s">
        <v>157</v>
      </c>
      <c r="H132" s="210">
        <v>12</v>
      </c>
      <c r="I132" s="211"/>
      <c r="J132" s="212">
        <f>ROUND(I132*H132,2)</f>
        <v>0</v>
      </c>
      <c r="K132" s="208" t="s">
        <v>127</v>
      </c>
      <c r="L132" s="46"/>
      <c r="M132" s="213" t="s">
        <v>19</v>
      </c>
      <c r="N132" s="214" t="s">
        <v>45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128</v>
      </c>
      <c r="AT132" s="217" t="s">
        <v>123</v>
      </c>
      <c r="AU132" s="217" t="s">
        <v>84</v>
      </c>
      <c r="AY132" s="19" t="s">
        <v>121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128</v>
      </c>
      <c r="BM132" s="217" t="s">
        <v>185</v>
      </c>
    </row>
    <row r="133" spans="1:47" s="2" customFormat="1" ht="12">
      <c r="A133" s="40"/>
      <c r="B133" s="41"/>
      <c r="C133" s="42"/>
      <c r="D133" s="219" t="s">
        <v>130</v>
      </c>
      <c r="E133" s="42"/>
      <c r="F133" s="220" t="s">
        <v>186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130</v>
      </c>
      <c r="AU133" s="19" t="s">
        <v>84</v>
      </c>
    </row>
    <row r="134" spans="1:51" s="13" customFormat="1" ht="12">
      <c r="A134" s="13"/>
      <c r="B134" s="224"/>
      <c r="C134" s="225"/>
      <c r="D134" s="226" t="s">
        <v>132</v>
      </c>
      <c r="E134" s="227" t="s">
        <v>19</v>
      </c>
      <c r="F134" s="228" t="s">
        <v>133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132</v>
      </c>
      <c r="AU134" s="234" t="s">
        <v>84</v>
      </c>
      <c r="AV134" s="13" t="s">
        <v>82</v>
      </c>
      <c r="AW134" s="13" t="s">
        <v>36</v>
      </c>
      <c r="AX134" s="13" t="s">
        <v>74</v>
      </c>
      <c r="AY134" s="234" t="s">
        <v>121</v>
      </c>
    </row>
    <row r="135" spans="1:51" s="14" customFormat="1" ht="12">
      <c r="A135" s="14"/>
      <c r="B135" s="235"/>
      <c r="C135" s="236"/>
      <c r="D135" s="226" t="s">
        <v>132</v>
      </c>
      <c r="E135" s="237" t="s">
        <v>19</v>
      </c>
      <c r="F135" s="238" t="s">
        <v>187</v>
      </c>
      <c r="G135" s="236"/>
      <c r="H135" s="239">
        <v>12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132</v>
      </c>
      <c r="AU135" s="245" t="s">
        <v>84</v>
      </c>
      <c r="AV135" s="14" t="s">
        <v>84</v>
      </c>
      <c r="AW135" s="14" t="s">
        <v>36</v>
      </c>
      <c r="AX135" s="14" t="s">
        <v>82</v>
      </c>
      <c r="AY135" s="245" t="s">
        <v>121</v>
      </c>
    </row>
    <row r="136" spans="1:65" s="2" customFormat="1" ht="24.15" customHeight="1">
      <c r="A136" s="40"/>
      <c r="B136" s="41"/>
      <c r="C136" s="206" t="s">
        <v>188</v>
      </c>
      <c r="D136" s="206" t="s">
        <v>123</v>
      </c>
      <c r="E136" s="207" t="s">
        <v>189</v>
      </c>
      <c r="F136" s="208" t="s">
        <v>190</v>
      </c>
      <c r="G136" s="209" t="s">
        <v>164</v>
      </c>
      <c r="H136" s="210">
        <v>235</v>
      </c>
      <c r="I136" s="211"/>
      <c r="J136" s="212">
        <f>ROUND(I136*H136,2)</f>
        <v>0</v>
      </c>
      <c r="K136" s="208" t="s">
        <v>127</v>
      </c>
      <c r="L136" s="46"/>
      <c r="M136" s="213" t="s">
        <v>19</v>
      </c>
      <c r="N136" s="214" t="s">
        <v>45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128</v>
      </c>
      <c r="AT136" s="217" t="s">
        <v>123</v>
      </c>
      <c r="AU136" s="217" t="s">
        <v>84</v>
      </c>
      <c r="AY136" s="19" t="s">
        <v>121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128</v>
      </c>
      <c r="BM136" s="217" t="s">
        <v>191</v>
      </c>
    </row>
    <row r="137" spans="1:47" s="2" customFormat="1" ht="12">
      <c r="A137" s="40"/>
      <c r="B137" s="41"/>
      <c r="C137" s="42"/>
      <c r="D137" s="219" t="s">
        <v>130</v>
      </c>
      <c r="E137" s="42"/>
      <c r="F137" s="220" t="s">
        <v>192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130</v>
      </c>
      <c r="AU137" s="19" t="s">
        <v>84</v>
      </c>
    </row>
    <row r="138" spans="1:51" s="13" customFormat="1" ht="12">
      <c r="A138" s="13"/>
      <c r="B138" s="224"/>
      <c r="C138" s="225"/>
      <c r="D138" s="226" t="s">
        <v>132</v>
      </c>
      <c r="E138" s="227" t="s">
        <v>19</v>
      </c>
      <c r="F138" s="228" t="s">
        <v>167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132</v>
      </c>
      <c r="AU138" s="234" t="s">
        <v>84</v>
      </c>
      <c r="AV138" s="13" t="s">
        <v>82</v>
      </c>
      <c r="AW138" s="13" t="s">
        <v>36</v>
      </c>
      <c r="AX138" s="13" t="s">
        <v>74</v>
      </c>
      <c r="AY138" s="234" t="s">
        <v>121</v>
      </c>
    </row>
    <row r="139" spans="1:51" s="14" customFormat="1" ht="12">
      <c r="A139" s="14"/>
      <c r="B139" s="235"/>
      <c r="C139" s="236"/>
      <c r="D139" s="226" t="s">
        <v>132</v>
      </c>
      <c r="E139" s="237" t="s">
        <v>19</v>
      </c>
      <c r="F139" s="238" t="s">
        <v>193</v>
      </c>
      <c r="G139" s="236"/>
      <c r="H139" s="239">
        <v>235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132</v>
      </c>
      <c r="AU139" s="245" t="s">
        <v>84</v>
      </c>
      <c r="AV139" s="14" t="s">
        <v>84</v>
      </c>
      <c r="AW139" s="14" t="s">
        <v>36</v>
      </c>
      <c r="AX139" s="14" t="s">
        <v>82</v>
      </c>
      <c r="AY139" s="245" t="s">
        <v>121</v>
      </c>
    </row>
    <row r="140" spans="1:65" s="2" customFormat="1" ht="24.15" customHeight="1">
      <c r="A140" s="40"/>
      <c r="B140" s="41"/>
      <c r="C140" s="206" t="s">
        <v>194</v>
      </c>
      <c r="D140" s="206" t="s">
        <v>123</v>
      </c>
      <c r="E140" s="207" t="s">
        <v>195</v>
      </c>
      <c r="F140" s="208" t="s">
        <v>196</v>
      </c>
      <c r="G140" s="209" t="s">
        <v>164</v>
      </c>
      <c r="H140" s="210">
        <v>28.5</v>
      </c>
      <c r="I140" s="211"/>
      <c r="J140" s="212">
        <f>ROUND(I140*H140,2)</f>
        <v>0</v>
      </c>
      <c r="K140" s="208" t="s">
        <v>127</v>
      </c>
      <c r="L140" s="46"/>
      <c r="M140" s="213" t="s">
        <v>19</v>
      </c>
      <c r="N140" s="214" t="s">
        <v>45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128</v>
      </c>
      <c r="AT140" s="217" t="s">
        <v>123</v>
      </c>
      <c r="AU140" s="217" t="s">
        <v>84</v>
      </c>
      <c r="AY140" s="19" t="s">
        <v>121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82</v>
      </c>
      <c r="BK140" s="218">
        <f>ROUND(I140*H140,2)</f>
        <v>0</v>
      </c>
      <c r="BL140" s="19" t="s">
        <v>128</v>
      </c>
      <c r="BM140" s="217" t="s">
        <v>197</v>
      </c>
    </row>
    <row r="141" spans="1:47" s="2" customFormat="1" ht="12">
      <c r="A141" s="40"/>
      <c r="B141" s="41"/>
      <c r="C141" s="42"/>
      <c r="D141" s="219" t="s">
        <v>130</v>
      </c>
      <c r="E141" s="42"/>
      <c r="F141" s="220" t="s">
        <v>198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130</v>
      </c>
      <c r="AU141" s="19" t="s">
        <v>84</v>
      </c>
    </row>
    <row r="142" spans="1:51" s="14" customFormat="1" ht="12">
      <c r="A142" s="14"/>
      <c r="B142" s="235"/>
      <c r="C142" s="236"/>
      <c r="D142" s="226" t="s">
        <v>132</v>
      </c>
      <c r="E142" s="237" t="s">
        <v>19</v>
      </c>
      <c r="F142" s="238" t="s">
        <v>199</v>
      </c>
      <c r="G142" s="236"/>
      <c r="H142" s="239">
        <v>28.5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132</v>
      </c>
      <c r="AU142" s="245" t="s">
        <v>84</v>
      </c>
      <c r="AV142" s="14" t="s">
        <v>84</v>
      </c>
      <c r="AW142" s="14" t="s">
        <v>36</v>
      </c>
      <c r="AX142" s="14" t="s">
        <v>82</v>
      </c>
      <c r="AY142" s="245" t="s">
        <v>121</v>
      </c>
    </row>
    <row r="143" spans="1:65" s="2" customFormat="1" ht="16.5" customHeight="1">
      <c r="A143" s="40"/>
      <c r="B143" s="41"/>
      <c r="C143" s="206" t="s">
        <v>200</v>
      </c>
      <c r="D143" s="206" t="s">
        <v>123</v>
      </c>
      <c r="E143" s="207" t="s">
        <v>201</v>
      </c>
      <c r="F143" s="208" t="s">
        <v>202</v>
      </c>
      <c r="G143" s="209" t="s">
        <v>126</v>
      </c>
      <c r="H143" s="210">
        <v>198</v>
      </c>
      <c r="I143" s="211"/>
      <c r="J143" s="212">
        <f>ROUND(I143*H143,2)</f>
        <v>0</v>
      </c>
      <c r="K143" s="208" t="s">
        <v>127</v>
      </c>
      <c r="L143" s="46"/>
      <c r="M143" s="213" t="s">
        <v>19</v>
      </c>
      <c r="N143" s="214" t="s">
        <v>45</v>
      </c>
      <c r="O143" s="86"/>
      <c r="P143" s="215">
        <f>O143*H143</f>
        <v>0</v>
      </c>
      <c r="Q143" s="215">
        <v>0.00621892</v>
      </c>
      <c r="R143" s="215">
        <f>Q143*H143</f>
        <v>1.23134616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128</v>
      </c>
      <c r="AT143" s="217" t="s">
        <v>123</v>
      </c>
      <c r="AU143" s="217" t="s">
        <v>84</v>
      </c>
      <c r="AY143" s="19" t="s">
        <v>121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82</v>
      </c>
      <c r="BK143" s="218">
        <f>ROUND(I143*H143,2)</f>
        <v>0</v>
      </c>
      <c r="BL143" s="19" t="s">
        <v>128</v>
      </c>
      <c r="BM143" s="217" t="s">
        <v>203</v>
      </c>
    </row>
    <row r="144" spans="1:47" s="2" customFormat="1" ht="12">
      <c r="A144" s="40"/>
      <c r="B144" s="41"/>
      <c r="C144" s="42"/>
      <c r="D144" s="219" t="s">
        <v>130</v>
      </c>
      <c r="E144" s="42"/>
      <c r="F144" s="220" t="s">
        <v>204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130</v>
      </c>
      <c r="AU144" s="19" t="s">
        <v>84</v>
      </c>
    </row>
    <row r="145" spans="1:51" s="14" customFormat="1" ht="12">
      <c r="A145" s="14"/>
      <c r="B145" s="235"/>
      <c r="C145" s="236"/>
      <c r="D145" s="226" t="s">
        <v>132</v>
      </c>
      <c r="E145" s="237" t="s">
        <v>19</v>
      </c>
      <c r="F145" s="238" t="s">
        <v>205</v>
      </c>
      <c r="G145" s="236"/>
      <c r="H145" s="239">
        <v>198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132</v>
      </c>
      <c r="AU145" s="245" t="s">
        <v>84</v>
      </c>
      <c r="AV145" s="14" t="s">
        <v>84</v>
      </c>
      <c r="AW145" s="14" t="s">
        <v>36</v>
      </c>
      <c r="AX145" s="14" t="s">
        <v>82</v>
      </c>
      <c r="AY145" s="245" t="s">
        <v>121</v>
      </c>
    </row>
    <row r="146" spans="1:65" s="2" customFormat="1" ht="24.15" customHeight="1">
      <c r="A146" s="40"/>
      <c r="B146" s="41"/>
      <c r="C146" s="206" t="s">
        <v>206</v>
      </c>
      <c r="D146" s="206" t="s">
        <v>123</v>
      </c>
      <c r="E146" s="207" t="s">
        <v>207</v>
      </c>
      <c r="F146" s="208" t="s">
        <v>208</v>
      </c>
      <c r="G146" s="209" t="s">
        <v>126</v>
      </c>
      <c r="H146" s="210">
        <v>198</v>
      </c>
      <c r="I146" s="211"/>
      <c r="J146" s="212">
        <f>ROUND(I146*H146,2)</f>
        <v>0</v>
      </c>
      <c r="K146" s="208" t="s">
        <v>127</v>
      </c>
      <c r="L146" s="46"/>
      <c r="M146" s="213" t="s">
        <v>19</v>
      </c>
      <c r="N146" s="214" t="s">
        <v>45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128</v>
      </c>
      <c r="AT146" s="217" t="s">
        <v>123</v>
      </c>
      <c r="AU146" s="217" t="s">
        <v>84</v>
      </c>
      <c r="AY146" s="19" t="s">
        <v>121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82</v>
      </c>
      <c r="BK146" s="218">
        <f>ROUND(I146*H146,2)</f>
        <v>0</v>
      </c>
      <c r="BL146" s="19" t="s">
        <v>128</v>
      </c>
      <c r="BM146" s="217" t="s">
        <v>209</v>
      </c>
    </row>
    <row r="147" spans="1:47" s="2" customFormat="1" ht="12">
      <c r="A147" s="40"/>
      <c r="B147" s="41"/>
      <c r="C147" s="42"/>
      <c r="D147" s="219" t="s">
        <v>130</v>
      </c>
      <c r="E147" s="42"/>
      <c r="F147" s="220" t="s">
        <v>210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130</v>
      </c>
      <c r="AU147" s="19" t="s">
        <v>84</v>
      </c>
    </row>
    <row r="148" spans="1:65" s="2" customFormat="1" ht="37.8" customHeight="1">
      <c r="A148" s="40"/>
      <c r="B148" s="41"/>
      <c r="C148" s="206" t="s">
        <v>211</v>
      </c>
      <c r="D148" s="206" t="s">
        <v>123</v>
      </c>
      <c r="E148" s="207" t="s">
        <v>212</v>
      </c>
      <c r="F148" s="208" t="s">
        <v>213</v>
      </c>
      <c r="G148" s="209" t="s">
        <v>164</v>
      </c>
      <c r="H148" s="210">
        <v>2869.15</v>
      </c>
      <c r="I148" s="211"/>
      <c r="J148" s="212">
        <f>ROUND(I148*H148,2)</f>
        <v>0</v>
      </c>
      <c r="K148" s="208" t="s">
        <v>127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128</v>
      </c>
      <c r="AT148" s="217" t="s">
        <v>123</v>
      </c>
      <c r="AU148" s="217" t="s">
        <v>84</v>
      </c>
      <c r="AY148" s="19" t="s">
        <v>121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128</v>
      </c>
      <c r="BM148" s="217" t="s">
        <v>214</v>
      </c>
    </row>
    <row r="149" spans="1:47" s="2" customFormat="1" ht="12">
      <c r="A149" s="40"/>
      <c r="B149" s="41"/>
      <c r="C149" s="42"/>
      <c r="D149" s="219" t="s">
        <v>130</v>
      </c>
      <c r="E149" s="42"/>
      <c r="F149" s="220" t="s">
        <v>215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130</v>
      </c>
      <c r="AU149" s="19" t="s">
        <v>84</v>
      </c>
    </row>
    <row r="150" spans="1:51" s="14" customFormat="1" ht="12">
      <c r="A150" s="14"/>
      <c r="B150" s="235"/>
      <c r="C150" s="236"/>
      <c r="D150" s="226" t="s">
        <v>132</v>
      </c>
      <c r="E150" s="237" t="s">
        <v>19</v>
      </c>
      <c r="F150" s="238" t="s">
        <v>216</v>
      </c>
      <c r="G150" s="236"/>
      <c r="H150" s="239">
        <v>2526.65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132</v>
      </c>
      <c r="AU150" s="245" t="s">
        <v>84</v>
      </c>
      <c r="AV150" s="14" t="s">
        <v>84</v>
      </c>
      <c r="AW150" s="14" t="s">
        <v>36</v>
      </c>
      <c r="AX150" s="14" t="s">
        <v>74</v>
      </c>
      <c r="AY150" s="245" t="s">
        <v>121</v>
      </c>
    </row>
    <row r="151" spans="1:51" s="14" customFormat="1" ht="12">
      <c r="A151" s="14"/>
      <c r="B151" s="235"/>
      <c r="C151" s="236"/>
      <c r="D151" s="226" t="s">
        <v>132</v>
      </c>
      <c r="E151" s="237" t="s">
        <v>19</v>
      </c>
      <c r="F151" s="238" t="s">
        <v>217</v>
      </c>
      <c r="G151" s="236"/>
      <c r="H151" s="239">
        <v>257.5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132</v>
      </c>
      <c r="AU151" s="245" t="s">
        <v>84</v>
      </c>
      <c r="AV151" s="14" t="s">
        <v>84</v>
      </c>
      <c r="AW151" s="14" t="s">
        <v>36</v>
      </c>
      <c r="AX151" s="14" t="s">
        <v>74</v>
      </c>
      <c r="AY151" s="245" t="s">
        <v>121</v>
      </c>
    </row>
    <row r="152" spans="1:51" s="14" customFormat="1" ht="12">
      <c r="A152" s="14"/>
      <c r="B152" s="235"/>
      <c r="C152" s="236"/>
      <c r="D152" s="226" t="s">
        <v>132</v>
      </c>
      <c r="E152" s="237" t="s">
        <v>19</v>
      </c>
      <c r="F152" s="238" t="s">
        <v>218</v>
      </c>
      <c r="G152" s="236"/>
      <c r="H152" s="239">
        <v>198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132</v>
      </c>
      <c r="AU152" s="245" t="s">
        <v>84</v>
      </c>
      <c r="AV152" s="14" t="s">
        <v>84</v>
      </c>
      <c r="AW152" s="14" t="s">
        <v>36</v>
      </c>
      <c r="AX152" s="14" t="s">
        <v>74</v>
      </c>
      <c r="AY152" s="245" t="s">
        <v>121</v>
      </c>
    </row>
    <row r="153" spans="1:51" s="16" customFormat="1" ht="12">
      <c r="A153" s="16"/>
      <c r="B153" s="257"/>
      <c r="C153" s="258"/>
      <c r="D153" s="226" t="s">
        <v>132</v>
      </c>
      <c r="E153" s="259" t="s">
        <v>19</v>
      </c>
      <c r="F153" s="260" t="s">
        <v>171</v>
      </c>
      <c r="G153" s="258"/>
      <c r="H153" s="261">
        <v>2982.15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67" t="s">
        <v>132</v>
      </c>
      <c r="AU153" s="267" t="s">
        <v>84</v>
      </c>
      <c r="AV153" s="16" t="s">
        <v>141</v>
      </c>
      <c r="AW153" s="16" t="s">
        <v>36</v>
      </c>
      <c r="AX153" s="16" t="s">
        <v>74</v>
      </c>
      <c r="AY153" s="267" t="s">
        <v>121</v>
      </c>
    </row>
    <row r="154" spans="1:51" s="14" customFormat="1" ht="12">
      <c r="A154" s="14"/>
      <c r="B154" s="235"/>
      <c r="C154" s="236"/>
      <c r="D154" s="226" t="s">
        <v>132</v>
      </c>
      <c r="E154" s="237" t="s">
        <v>19</v>
      </c>
      <c r="F154" s="238" t="s">
        <v>219</v>
      </c>
      <c r="G154" s="236"/>
      <c r="H154" s="239">
        <v>-113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132</v>
      </c>
      <c r="AU154" s="245" t="s">
        <v>84</v>
      </c>
      <c r="AV154" s="14" t="s">
        <v>84</v>
      </c>
      <c r="AW154" s="14" t="s">
        <v>36</v>
      </c>
      <c r="AX154" s="14" t="s">
        <v>74</v>
      </c>
      <c r="AY154" s="245" t="s">
        <v>121</v>
      </c>
    </row>
    <row r="155" spans="1:51" s="16" customFormat="1" ht="12">
      <c r="A155" s="16"/>
      <c r="B155" s="257"/>
      <c r="C155" s="258"/>
      <c r="D155" s="226" t="s">
        <v>132</v>
      </c>
      <c r="E155" s="259" t="s">
        <v>19</v>
      </c>
      <c r="F155" s="260" t="s">
        <v>171</v>
      </c>
      <c r="G155" s="258"/>
      <c r="H155" s="261">
        <v>-113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67" t="s">
        <v>132</v>
      </c>
      <c r="AU155" s="267" t="s">
        <v>84</v>
      </c>
      <c r="AV155" s="16" t="s">
        <v>141</v>
      </c>
      <c r="AW155" s="16" t="s">
        <v>36</v>
      </c>
      <c r="AX155" s="16" t="s">
        <v>74</v>
      </c>
      <c r="AY155" s="267" t="s">
        <v>121</v>
      </c>
    </row>
    <row r="156" spans="1:51" s="15" customFormat="1" ht="12">
      <c r="A156" s="15"/>
      <c r="B156" s="246"/>
      <c r="C156" s="247"/>
      <c r="D156" s="226" t="s">
        <v>132</v>
      </c>
      <c r="E156" s="248" t="s">
        <v>19</v>
      </c>
      <c r="F156" s="249" t="s">
        <v>148</v>
      </c>
      <c r="G156" s="247"/>
      <c r="H156" s="250">
        <v>2869.15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6" t="s">
        <v>132</v>
      </c>
      <c r="AU156" s="256" t="s">
        <v>84</v>
      </c>
      <c r="AV156" s="15" t="s">
        <v>128</v>
      </c>
      <c r="AW156" s="15" t="s">
        <v>36</v>
      </c>
      <c r="AX156" s="15" t="s">
        <v>82</v>
      </c>
      <c r="AY156" s="256" t="s">
        <v>121</v>
      </c>
    </row>
    <row r="157" spans="1:65" s="2" customFormat="1" ht="37.8" customHeight="1">
      <c r="A157" s="40"/>
      <c r="B157" s="41"/>
      <c r="C157" s="206" t="s">
        <v>220</v>
      </c>
      <c r="D157" s="206" t="s">
        <v>123</v>
      </c>
      <c r="E157" s="207" t="s">
        <v>221</v>
      </c>
      <c r="F157" s="208" t="s">
        <v>222</v>
      </c>
      <c r="G157" s="209" t="s">
        <v>164</v>
      </c>
      <c r="H157" s="210">
        <v>5738.3</v>
      </c>
      <c r="I157" s="211"/>
      <c r="J157" s="212">
        <f>ROUND(I157*H157,2)</f>
        <v>0</v>
      </c>
      <c r="K157" s="208" t="s">
        <v>127</v>
      </c>
      <c r="L157" s="46"/>
      <c r="M157" s="213" t="s">
        <v>19</v>
      </c>
      <c r="N157" s="214" t="s">
        <v>45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128</v>
      </c>
      <c r="AT157" s="217" t="s">
        <v>123</v>
      </c>
      <c r="AU157" s="217" t="s">
        <v>84</v>
      </c>
      <c r="AY157" s="19" t="s">
        <v>121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82</v>
      </c>
      <c r="BK157" s="218">
        <f>ROUND(I157*H157,2)</f>
        <v>0</v>
      </c>
      <c r="BL157" s="19" t="s">
        <v>128</v>
      </c>
      <c r="BM157" s="217" t="s">
        <v>223</v>
      </c>
    </row>
    <row r="158" spans="1:47" s="2" customFormat="1" ht="12">
      <c r="A158" s="40"/>
      <c r="B158" s="41"/>
      <c r="C158" s="42"/>
      <c r="D158" s="219" t="s">
        <v>130</v>
      </c>
      <c r="E158" s="42"/>
      <c r="F158" s="220" t="s">
        <v>224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130</v>
      </c>
      <c r="AU158" s="19" t="s">
        <v>84</v>
      </c>
    </row>
    <row r="159" spans="1:51" s="13" customFormat="1" ht="12">
      <c r="A159" s="13"/>
      <c r="B159" s="224"/>
      <c r="C159" s="225"/>
      <c r="D159" s="226" t="s">
        <v>132</v>
      </c>
      <c r="E159" s="227" t="s">
        <v>19</v>
      </c>
      <c r="F159" s="228" t="s">
        <v>225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132</v>
      </c>
      <c r="AU159" s="234" t="s">
        <v>84</v>
      </c>
      <c r="AV159" s="13" t="s">
        <v>82</v>
      </c>
      <c r="AW159" s="13" t="s">
        <v>36</v>
      </c>
      <c r="AX159" s="13" t="s">
        <v>74</v>
      </c>
      <c r="AY159" s="234" t="s">
        <v>121</v>
      </c>
    </row>
    <row r="160" spans="1:51" s="14" customFormat="1" ht="12">
      <c r="A160" s="14"/>
      <c r="B160" s="235"/>
      <c r="C160" s="236"/>
      <c r="D160" s="226" t="s">
        <v>132</v>
      </c>
      <c r="E160" s="237" t="s">
        <v>19</v>
      </c>
      <c r="F160" s="238" t="s">
        <v>226</v>
      </c>
      <c r="G160" s="236"/>
      <c r="H160" s="239">
        <v>5053.3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132</v>
      </c>
      <c r="AU160" s="245" t="s">
        <v>84</v>
      </c>
      <c r="AV160" s="14" t="s">
        <v>84</v>
      </c>
      <c r="AW160" s="14" t="s">
        <v>36</v>
      </c>
      <c r="AX160" s="14" t="s">
        <v>74</v>
      </c>
      <c r="AY160" s="245" t="s">
        <v>121</v>
      </c>
    </row>
    <row r="161" spans="1:51" s="14" customFormat="1" ht="12">
      <c r="A161" s="14"/>
      <c r="B161" s="235"/>
      <c r="C161" s="236"/>
      <c r="D161" s="226" t="s">
        <v>132</v>
      </c>
      <c r="E161" s="237" t="s">
        <v>19</v>
      </c>
      <c r="F161" s="238" t="s">
        <v>227</v>
      </c>
      <c r="G161" s="236"/>
      <c r="H161" s="239">
        <v>515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132</v>
      </c>
      <c r="AU161" s="245" t="s">
        <v>84</v>
      </c>
      <c r="AV161" s="14" t="s">
        <v>84</v>
      </c>
      <c r="AW161" s="14" t="s">
        <v>36</v>
      </c>
      <c r="AX161" s="14" t="s">
        <v>74</v>
      </c>
      <c r="AY161" s="245" t="s">
        <v>121</v>
      </c>
    </row>
    <row r="162" spans="1:51" s="14" customFormat="1" ht="12">
      <c r="A162" s="14"/>
      <c r="B162" s="235"/>
      <c r="C162" s="236"/>
      <c r="D162" s="226" t="s">
        <v>132</v>
      </c>
      <c r="E162" s="237" t="s">
        <v>19</v>
      </c>
      <c r="F162" s="238" t="s">
        <v>228</v>
      </c>
      <c r="G162" s="236"/>
      <c r="H162" s="239">
        <v>396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132</v>
      </c>
      <c r="AU162" s="245" t="s">
        <v>84</v>
      </c>
      <c r="AV162" s="14" t="s">
        <v>84</v>
      </c>
      <c r="AW162" s="14" t="s">
        <v>36</v>
      </c>
      <c r="AX162" s="14" t="s">
        <v>74</v>
      </c>
      <c r="AY162" s="245" t="s">
        <v>121</v>
      </c>
    </row>
    <row r="163" spans="1:51" s="16" customFormat="1" ht="12">
      <c r="A163" s="16"/>
      <c r="B163" s="257"/>
      <c r="C163" s="258"/>
      <c r="D163" s="226" t="s">
        <v>132</v>
      </c>
      <c r="E163" s="259" t="s">
        <v>19</v>
      </c>
      <c r="F163" s="260" t="s">
        <v>171</v>
      </c>
      <c r="G163" s="258"/>
      <c r="H163" s="261">
        <v>5964.3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67" t="s">
        <v>132</v>
      </c>
      <c r="AU163" s="267" t="s">
        <v>84</v>
      </c>
      <c r="AV163" s="16" t="s">
        <v>141</v>
      </c>
      <c r="AW163" s="16" t="s">
        <v>36</v>
      </c>
      <c r="AX163" s="16" t="s">
        <v>74</v>
      </c>
      <c r="AY163" s="267" t="s">
        <v>121</v>
      </c>
    </row>
    <row r="164" spans="1:51" s="14" customFormat="1" ht="12">
      <c r="A164" s="14"/>
      <c r="B164" s="235"/>
      <c r="C164" s="236"/>
      <c r="D164" s="226" t="s">
        <v>132</v>
      </c>
      <c r="E164" s="237" t="s">
        <v>19</v>
      </c>
      <c r="F164" s="238" t="s">
        <v>229</v>
      </c>
      <c r="G164" s="236"/>
      <c r="H164" s="239">
        <v>-226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132</v>
      </c>
      <c r="AU164" s="245" t="s">
        <v>84</v>
      </c>
      <c r="AV164" s="14" t="s">
        <v>84</v>
      </c>
      <c r="AW164" s="14" t="s">
        <v>36</v>
      </c>
      <c r="AX164" s="14" t="s">
        <v>74</v>
      </c>
      <c r="AY164" s="245" t="s">
        <v>121</v>
      </c>
    </row>
    <row r="165" spans="1:51" s="16" customFormat="1" ht="12">
      <c r="A165" s="16"/>
      <c r="B165" s="257"/>
      <c r="C165" s="258"/>
      <c r="D165" s="226" t="s">
        <v>132</v>
      </c>
      <c r="E165" s="259" t="s">
        <v>19</v>
      </c>
      <c r="F165" s="260" t="s">
        <v>171</v>
      </c>
      <c r="G165" s="258"/>
      <c r="H165" s="261">
        <v>-226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67" t="s">
        <v>132</v>
      </c>
      <c r="AU165" s="267" t="s">
        <v>84</v>
      </c>
      <c r="AV165" s="16" t="s">
        <v>141</v>
      </c>
      <c r="AW165" s="16" t="s">
        <v>36</v>
      </c>
      <c r="AX165" s="16" t="s">
        <v>74</v>
      </c>
      <c r="AY165" s="267" t="s">
        <v>121</v>
      </c>
    </row>
    <row r="166" spans="1:51" s="15" customFormat="1" ht="12">
      <c r="A166" s="15"/>
      <c r="B166" s="246"/>
      <c r="C166" s="247"/>
      <c r="D166" s="226" t="s">
        <v>132</v>
      </c>
      <c r="E166" s="248" t="s">
        <v>19</v>
      </c>
      <c r="F166" s="249" t="s">
        <v>148</v>
      </c>
      <c r="G166" s="247"/>
      <c r="H166" s="250">
        <v>5738.3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6" t="s">
        <v>132</v>
      </c>
      <c r="AU166" s="256" t="s">
        <v>84</v>
      </c>
      <c r="AV166" s="15" t="s">
        <v>128</v>
      </c>
      <c r="AW166" s="15" t="s">
        <v>36</v>
      </c>
      <c r="AX166" s="15" t="s">
        <v>82</v>
      </c>
      <c r="AY166" s="256" t="s">
        <v>121</v>
      </c>
    </row>
    <row r="167" spans="1:65" s="2" customFormat="1" ht="24.15" customHeight="1">
      <c r="A167" s="40"/>
      <c r="B167" s="41"/>
      <c r="C167" s="206" t="s">
        <v>8</v>
      </c>
      <c r="D167" s="206" t="s">
        <v>123</v>
      </c>
      <c r="E167" s="207" t="s">
        <v>230</v>
      </c>
      <c r="F167" s="208" t="s">
        <v>231</v>
      </c>
      <c r="G167" s="209" t="s">
        <v>232</v>
      </c>
      <c r="H167" s="210">
        <v>5164.47</v>
      </c>
      <c r="I167" s="211"/>
      <c r="J167" s="212">
        <f>ROUND(I167*H167,2)</f>
        <v>0</v>
      </c>
      <c r="K167" s="208" t="s">
        <v>127</v>
      </c>
      <c r="L167" s="46"/>
      <c r="M167" s="213" t="s">
        <v>19</v>
      </c>
      <c r="N167" s="214" t="s">
        <v>45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128</v>
      </c>
      <c r="AT167" s="217" t="s">
        <v>123</v>
      </c>
      <c r="AU167" s="217" t="s">
        <v>84</v>
      </c>
      <c r="AY167" s="19" t="s">
        <v>121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82</v>
      </c>
      <c r="BK167" s="218">
        <f>ROUND(I167*H167,2)</f>
        <v>0</v>
      </c>
      <c r="BL167" s="19" t="s">
        <v>128</v>
      </c>
      <c r="BM167" s="217" t="s">
        <v>233</v>
      </c>
    </row>
    <row r="168" spans="1:47" s="2" customFormat="1" ht="12">
      <c r="A168" s="40"/>
      <c r="B168" s="41"/>
      <c r="C168" s="42"/>
      <c r="D168" s="219" t="s">
        <v>130</v>
      </c>
      <c r="E168" s="42"/>
      <c r="F168" s="220" t="s">
        <v>234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130</v>
      </c>
      <c r="AU168" s="19" t="s">
        <v>84</v>
      </c>
    </row>
    <row r="169" spans="1:51" s="14" customFormat="1" ht="12">
      <c r="A169" s="14"/>
      <c r="B169" s="235"/>
      <c r="C169" s="236"/>
      <c r="D169" s="226" t="s">
        <v>132</v>
      </c>
      <c r="E169" s="237" t="s">
        <v>19</v>
      </c>
      <c r="F169" s="238" t="s">
        <v>235</v>
      </c>
      <c r="G169" s="236"/>
      <c r="H169" s="239">
        <v>4547.97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132</v>
      </c>
      <c r="AU169" s="245" t="s">
        <v>84</v>
      </c>
      <c r="AV169" s="14" t="s">
        <v>84</v>
      </c>
      <c r="AW169" s="14" t="s">
        <v>36</v>
      </c>
      <c r="AX169" s="14" t="s">
        <v>74</v>
      </c>
      <c r="AY169" s="245" t="s">
        <v>121</v>
      </c>
    </row>
    <row r="170" spans="1:51" s="14" customFormat="1" ht="12">
      <c r="A170" s="14"/>
      <c r="B170" s="235"/>
      <c r="C170" s="236"/>
      <c r="D170" s="226" t="s">
        <v>132</v>
      </c>
      <c r="E170" s="237" t="s">
        <v>19</v>
      </c>
      <c r="F170" s="238" t="s">
        <v>236</v>
      </c>
      <c r="G170" s="236"/>
      <c r="H170" s="239">
        <v>463.5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132</v>
      </c>
      <c r="AU170" s="245" t="s">
        <v>84</v>
      </c>
      <c r="AV170" s="14" t="s">
        <v>84</v>
      </c>
      <c r="AW170" s="14" t="s">
        <v>36</v>
      </c>
      <c r="AX170" s="14" t="s">
        <v>74</v>
      </c>
      <c r="AY170" s="245" t="s">
        <v>121</v>
      </c>
    </row>
    <row r="171" spans="1:51" s="14" customFormat="1" ht="12">
      <c r="A171" s="14"/>
      <c r="B171" s="235"/>
      <c r="C171" s="236"/>
      <c r="D171" s="226" t="s">
        <v>132</v>
      </c>
      <c r="E171" s="237" t="s">
        <v>19</v>
      </c>
      <c r="F171" s="238" t="s">
        <v>237</v>
      </c>
      <c r="G171" s="236"/>
      <c r="H171" s="239">
        <v>356.4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132</v>
      </c>
      <c r="AU171" s="245" t="s">
        <v>84</v>
      </c>
      <c r="AV171" s="14" t="s">
        <v>84</v>
      </c>
      <c r="AW171" s="14" t="s">
        <v>36</v>
      </c>
      <c r="AX171" s="14" t="s">
        <v>74</v>
      </c>
      <c r="AY171" s="245" t="s">
        <v>121</v>
      </c>
    </row>
    <row r="172" spans="1:51" s="16" customFormat="1" ht="12">
      <c r="A172" s="16"/>
      <c r="B172" s="257"/>
      <c r="C172" s="258"/>
      <c r="D172" s="226" t="s">
        <v>132</v>
      </c>
      <c r="E172" s="259" t="s">
        <v>19</v>
      </c>
      <c r="F172" s="260" t="s">
        <v>171</v>
      </c>
      <c r="G172" s="258"/>
      <c r="H172" s="261">
        <v>5367.87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67" t="s">
        <v>132</v>
      </c>
      <c r="AU172" s="267" t="s">
        <v>84</v>
      </c>
      <c r="AV172" s="16" t="s">
        <v>141</v>
      </c>
      <c r="AW172" s="16" t="s">
        <v>36</v>
      </c>
      <c r="AX172" s="16" t="s">
        <v>74</v>
      </c>
      <c r="AY172" s="267" t="s">
        <v>121</v>
      </c>
    </row>
    <row r="173" spans="1:51" s="14" customFormat="1" ht="12">
      <c r="A173" s="14"/>
      <c r="B173" s="235"/>
      <c r="C173" s="236"/>
      <c r="D173" s="226" t="s">
        <v>132</v>
      </c>
      <c r="E173" s="237" t="s">
        <v>19</v>
      </c>
      <c r="F173" s="238" t="s">
        <v>238</v>
      </c>
      <c r="G173" s="236"/>
      <c r="H173" s="239">
        <v>-203.4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132</v>
      </c>
      <c r="AU173" s="245" t="s">
        <v>84</v>
      </c>
      <c r="AV173" s="14" t="s">
        <v>84</v>
      </c>
      <c r="AW173" s="14" t="s">
        <v>36</v>
      </c>
      <c r="AX173" s="14" t="s">
        <v>74</v>
      </c>
      <c r="AY173" s="245" t="s">
        <v>121</v>
      </c>
    </row>
    <row r="174" spans="1:51" s="16" customFormat="1" ht="12">
      <c r="A174" s="16"/>
      <c r="B174" s="257"/>
      <c r="C174" s="258"/>
      <c r="D174" s="226" t="s">
        <v>132</v>
      </c>
      <c r="E174" s="259" t="s">
        <v>19</v>
      </c>
      <c r="F174" s="260" t="s">
        <v>171</v>
      </c>
      <c r="G174" s="258"/>
      <c r="H174" s="261">
        <v>-203.4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67" t="s">
        <v>132</v>
      </c>
      <c r="AU174" s="267" t="s">
        <v>84</v>
      </c>
      <c r="AV174" s="16" t="s">
        <v>141</v>
      </c>
      <c r="AW174" s="16" t="s">
        <v>36</v>
      </c>
      <c r="AX174" s="16" t="s">
        <v>74</v>
      </c>
      <c r="AY174" s="267" t="s">
        <v>121</v>
      </c>
    </row>
    <row r="175" spans="1:51" s="15" customFormat="1" ht="12">
      <c r="A175" s="15"/>
      <c r="B175" s="246"/>
      <c r="C175" s="247"/>
      <c r="D175" s="226" t="s">
        <v>132</v>
      </c>
      <c r="E175" s="248" t="s">
        <v>19</v>
      </c>
      <c r="F175" s="249" t="s">
        <v>148</v>
      </c>
      <c r="G175" s="247"/>
      <c r="H175" s="250">
        <v>5164.47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6" t="s">
        <v>132</v>
      </c>
      <c r="AU175" s="256" t="s">
        <v>84</v>
      </c>
      <c r="AV175" s="15" t="s">
        <v>128</v>
      </c>
      <c r="AW175" s="15" t="s">
        <v>36</v>
      </c>
      <c r="AX175" s="15" t="s">
        <v>82</v>
      </c>
      <c r="AY175" s="256" t="s">
        <v>121</v>
      </c>
    </row>
    <row r="176" spans="1:65" s="2" customFormat="1" ht="24.15" customHeight="1">
      <c r="A176" s="40"/>
      <c r="B176" s="41"/>
      <c r="C176" s="206" t="s">
        <v>239</v>
      </c>
      <c r="D176" s="206" t="s">
        <v>123</v>
      </c>
      <c r="E176" s="207" t="s">
        <v>240</v>
      </c>
      <c r="F176" s="208" t="s">
        <v>241</v>
      </c>
      <c r="G176" s="209" t="s">
        <v>164</v>
      </c>
      <c r="H176" s="210">
        <v>2869.15</v>
      </c>
      <c r="I176" s="211"/>
      <c r="J176" s="212">
        <f>ROUND(I176*H176,2)</f>
        <v>0</v>
      </c>
      <c r="K176" s="208" t="s">
        <v>127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128</v>
      </c>
      <c r="AT176" s="217" t="s">
        <v>123</v>
      </c>
      <c r="AU176" s="217" t="s">
        <v>84</v>
      </c>
      <c r="AY176" s="19" t="s">
        <v>121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128</v>
      </c>
      <c r="BM176" s="217" t="s">
        <v>242</v>
      </c>
    </row>
    <row r="177" spans="1:47" s="2" customFormat="1" ht="12">
      <c r="A177" s="40"/>
      <c r="B177" s="41"/>
      <c r="C177" s="42"/>
      <c r="D177" s="219" t="s">
        <v>130</v>
      </c>
      <c r="E177" s="42"/>
      <c r="F177" s="220" t="s">
        <v>243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130</v>
      </c>
      <c r="AU177" s="19" t="s">
        <v>84</v>
      </c>
    </row>
    <row r="178" spans="1:51" s="14" customFormat="1" ht="12">
      <c r="A178" s="14"/>
      <c r="B178" s="235"/>
      <c r="C178" s="236"/>
      <c r="D178" s="226" t="s">
        <v>132</v>
      </c>
      <c r="E178" s="237" t="s">
        <v>19</v>
      </c>
      <c r="F178" s="238" t="s">
        <v>216</v>
      </c>
      <c r="G178" s="236"/>
      <c r="H178" s="239">
        <v>2526.65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132</v>
      </c>
      <c r="AU178" s="245" t="s">
        <v>84</v>
      </c>
      <c r="AV178" s="14" t="s">
        <v>84</v>
      </c>
      <c r="AW178" s="14" t="s">
        <v>36</v>
      </c>
      <c r="AX178" s="14" t="s">
        <v>74</v>
      </c>
      <c r="AY178" s="245" t="s">
        <v>121</v>
      </c>
    </row>
    <row r="179" spans="1:51" s="14" customFormat="1" ht="12">
      <c r="A179" s="14"/>
      <c r="B179" s="235"/>
      <c r="C179" s="236"/>
      <c r="D179" s="226" t="s">
        <v>132</v>
      </c>
      <c r="E179" s="237" t="s">
        <v>19</v>
      </c>
      <c r="F179" s="238" t="s">
        <v>217</v>
      </c>
      <c r="G179" s="236"/>
      <c r="H179" s="239">
        <v>257.5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132</v>
      </c>
      <c r="AU179" s="245" t="s">
        <v>84</v>
      </c>
      <c r="AV179" s="14" t="s">
        <v>84</v>
      </c>
      <c r="AW179" s="14" t="s">
        <v>36</v>
      </c>
      <c r="AX179" s="14" t="s">
        <v>74</v>
      </c>
      <c r="AY179" s="245" t="s">
        <v>121</v>
      </c>
    </row>
    <row r="180" spans="1:51" s="14" customFormat="1" ht="12">
      <c r="A180" s="14"/>
      <c r="B180" s="235"/>
      <c r="C180" s="236"/>
      <c r="D180" s="226" t="s">
        <v>132</v>
      </c>
      <c r="E180" s="237" t="s">
        <v>19</v>
      </c>
      <c r="F180" s="238" t="s">
        <v>218</v>
      </c>
      <c r="G180" s="236"/>
      <c r="H180" s="239">
        <v>198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132</v>
      </c>
      <c r="AU180" s="245" t="s">
        <v>84</v>
      </c>
      <c r="AV180" s="14" t="s">
        <v>84</v>
      </c>
      <c r="AW180" s="14" t="s">
        <v>36</v>
      </c>
      <c r="AX180" s="14" t="s">
        <v>74</v>
      </c>
      <c r="AY180" s="245" t="s">
        <v>121</v>
      </c>
    </row>
    <row r="181" spans="1:51" s="16" customFormat="1" ht="12">
      <c r="A181" s="16"/>
      <c r="B181" s="257"/>
      <c r="C181" s="258"/>
      <c r="D181" s="226" t="s">
        <v>132</v>
      </c>
      <c r="E181" s="259" t="s">
        <v>19</v>
      </c>
      <c r="F181" s="260" t="s">
        <v>171</v>
      </c>
      <c r="G181" s="258"/>
      <c r="H181" s="261">
        <v>2982.15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67" t="s">
        <v>132</v>
      </c>
      <c r="AU181" s="267" t="s">
        <v>84</v>
      </c>
      <c r="AV181" s="16" t="s">
        <v>141</v>
      </c>
      <c r="AW181" s="16" t="s">
        <v>36</v>
      </c>
      <c r="AX181" s="16" t="s">
        <v>74</v>
      </c>
      <c r="AY181" s="267" t="s">
        <v>121</v>
      </c>
    </row>
    <row r="182" spans="1:51" s="14" customFormat="1" ht="12">
      <c r="A182" s="14"/>
      <c r="B182" s="235"/>
      <c r="C182" s="236"/>
      <c r="D182" s="226" t="s">
        <v>132</v>
      </c>
      <c r="E182" s="237" t="s">
        <v>19</v>
      </c>
      <c r="F182" s="238" t="s">
        <v>219</v>
      </c>
      <c r="G182" s="236"/>
      <c r="H182" s="239">
        <v>-113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132</v>
      </c>
      <c r="AU182" s="245" t="s">
        <v>84</v>
      </c>
      <c r="AV182" s="14" t="s">
        <v>84</v>
      </c>
      <c r="AW182" s="14" t="s">
        <v>36</v>
      </c>
      <c r="AX182" s="14" t="s">
        <v>74</v>
      </c>
      <c r="AY182" s="245" t="s">
        <v>121</v>
      </c>
    </row>
    <row r="183" spans="1:51" s="16" customFormat="1" ht="12">
      <c r="A183" s="16"/>
      <c r="B183" s="257"/>
      <c r="C183" s="258"/>
      <c r="D183" s="226" t="s">
        <v>132</v>
      </c>
      <c r="E183" s="259" t="s">
        <v>19</v>
      </c>
      <c r="F183" s="260" t="s">
        <v>171</v>
      </c>
      <c r="G183" s="258"/>
      <c r="H183" s="261">
        <v>-113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67" t="s">
        <v>132</v>
      </c>
      <c r="AU183" s="267" t="s">
        <v>84</v>
      </c>
      <c r="AV183" s="16" t="s">
        <v>141</v>
      </c>
      <c r="AW183" s="16" t="s">
        <v>36</v>
      </c>
      <c r="AX183" s="16" t="s">
        <v>74</v>
      </c>
      <c r="AY183" s="267" t="s">
        <v>121</v>
      </c>
    </row>
    <row r="184" spans="1:51" s="15" customFormat="1" ht="12">
      <c r="A184" s="15"/>
      <c r="B184" s="246"/>
      <c r="C184" s="247"/>
      <c r="D184" s="226" t="s">
        <v>132</v>
      </c>
      <c r="E184" s="248" t="s">
        <v>19</v>
      </c>
      <c r="F184" s="249" t="s">
        <v>148</v>
      </c>
      <c r="G184" s="247"/>
      <c r="H184" s="250">
        <v>2869.15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132</v>
      </c>
      <c r="AU184" s="256" t="s">
        <v>84</v>
      </c>
      <c r="AV184" s="15" t="s">
        <v>128</v>
      </c>
      <c r="AW184" s="15" t="s">
        <v>36</v>
      </c>
      <c r="AX184" s="15" t="s">
        <v>82</v>
      </c>
      <c r="AY184" s="256" t="s">
        <v>121</v>
      </c>
    </row>
    <row r="185" spans="1:65" s="2" customFormat="1" ht="24.15" customHeight="1">
      <c r="A185" s="40"/>
      <c r="B185" s="41"/>
      <c r="C185" s="206" t="s">
        <v>244</v>
      </c>
      <c r="D185" s="206" t="s">
        <v>123</v>
      </c>
      <c r="E185" s="207" t="s">
        <v>245</v>
      </c>
      <c r="F185" s="208" t="s">
        <v>246</v>
      </c>
      <c r="G185" s="209" t="s">
        <v>164</v>
      </c>
      <c r="H185" s="210">
        <v>113</v>
      </c>
      <c r="I185" s="211"/>
      <c r="J185" s="212">
        <f>ROUND(I185*H185,2)</f>
        <v>0</v>
      </c>
      <c r="K185" s="208" t="s">
        <v>127</v>
      </c>
      <c r="L185" s="46"/>
      <c r="M185" s="213" t="s">
        <v>19</v>
      </c>
      <c r="N185" s="214" t="s">
        <v>45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128</v>
      </c>
      <c r="AT185" s="217" t="s">
        <v>123</v>
      </c>
      <c r="AU185" s="217" t="s">
        <v>84</v>
      </c>
      <c r="AY185" s="19" t="s">
        <v>121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128</v>
      </c>
      <c r="BM185" s="217" t="s">
        <v>247</v>
      </c>
    </row>
    <row r="186" spans="1:47" s="2" customFormat="1" ht="12">
      <c r="A186" s="40"/>
      <c r="B186" s="41"/>
      <c r="C186" s="42"/>
      <c r="D186" s="219" t="s">
        <v>130</v>
      </c>
      <c r="E186" s="42"/>
      <c r="F186" s="220" t="s">
        <v>248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130</v>
      </c>
      <c r="AU186" s="19" t="s">
        <v>84</v>
      </c>
    </row>
    <row r="187" spans="1:51" s="13" customFormat="1" ht="12">
      <c r="A187" s="13"/>
      <c r="B187" s="224"/>
      <c r="C187" s="225"/>
      <c r="D187" s="226" t="s">
        <v>132</v>
      </c>
      <c r="E187" s="227" t="s">
        <v>19</v>
      </c>
      <c r="F187" s="228" t="s">
        <v>167</v>
      </c>
      <c r="G187" s="225"/>
      <c r="H187" s="227" t="s">
        <v>19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132</v>
      </c>
      <c r="AU187" s="234" t="s">
        <v>84</v>
      </c>
      <c r="AV187" s="13" t="s">
        <v>82</v>
      </c>
      <c r="AW187" s="13" t="s">
        <v>36</v>
      </c>
      <c r="AX187" s="13" t="s">
        <v>74</v>
      </c>
      <c r="AY187" s="234" t="s">
        <v>121</v>
      </c>
    </row>
    <row r="188" spans="1:51" s="14" customFormat="1" ht="12">
      <c r="A188" s="14"/>
      <c r="B188" s="235"/>
      <c r="C188" s="236"/>
      <c r="D188" s="226" t="s">
        <v>132</v>
      </c>
      <c r="E188" s="237" t="s">
        <v>19</v>
      </c>
      <c r="F188" s="238" t="s">
        <v>249</v>
      </c>
      <c r="G188" s="236"/>
      <c r="H188" s="239">
        <v>113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132</v>
      </c>
      <c r="AU188" s="245" t="s">
        <v>84</v>
      </c>
      <c r="AV188" s="14" t="s">
        <v>84</v>
      </c>
      <c r="AW188" s="14" t="s">
        <v>36</v>
      </c>
      <c r="AX188" s="14" t="s">
        <v>82</v>
      </c>
      <c r="AY188" s="245" t="s">
        <v>121</v>
      </c>
    </row>
    <row r="189" spans="1:65" s="2" customFormat="1" ht="37.8" customHeight="1">
      <c r="A189" s="40"/>
      <c r="B189" s="41"/>
      <c r="C189" s="206" t="s">
        <v>250</v>
      </c>
      <c r="D189" s="206" t="s">
        <v>123</v>
      </c>
      <c r="E189" s="207" t="s">
        <v>251</v>
      </c>
      <c r="F189" s="208" t="s">
        <v>252</v>
      </c>
      <c r="G189" s="209" t="s">
        <v>164</v>
      </c>
      <c r="H189" s="210">
        <v>6.65</v>
      </c>
      <c r="I189" s="211"/>
      <c r="J189" s="212">
        <f>ROUND(I189*H189,2)</f>
        <v>0</v>
      </c>
      <c r="K189" s="208" t="s">
        <v>127</v>
      </c>
      <c r="L189" s="46"/>
      <c r="M189" s="213" t="s">
        <v>19</v>
      </c>
      <c r="N189" s="214" t="s">
        <v>45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128</v>
      </c>
      <c r="AT189" s="217" t="s">
        <v>123</v>
      </c>
      <c r="AU189" s="217" t="s">
        <v>84</v>
      </c>
      <c r="AY189" s="19" t="s">
        <v>121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82</v>
      </c>
      <c r="BK189" s="218">
        <f>ROUND(I189*H189,2)</f>
        <v>0</v>
      </c>
      <c r="BL189" s="19" t="s">
        <v>128</v>
      </c>
      <c r="BM189" s="217" t="s">
        <v>253</v>
      </c>
    </row>
    <row r="190" spans="1:47" s="2" customFormat="1" ht="12">
      <c r="A190" s="40"/>
      <c r="B190" s="41"/>
      <c r="C190" s="42"/>
      <c r="D190" s="219" t="s">
        <v>130</v>
      </c>
      <c r="E190" s="42"/>
      <c r="F190" s="220" t="s">
        <v>254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130</v>
      </c>
      <c r="AU190" s="19" t="s">
        <v>84</v>
      </c>
    </row>
    <row r="191" spans="1:51" s="13" customFormat="1" ht="12">
      <c r="A191" s="13"/>
      <c r="B191" s="224"/>
      <c r="C191" s="225"/>
      <c r="D191" s="226" t="s">
        <v>132</v>
      </c>
      <c r="E191" s="227" t="s">
        <v>19</v>
      </c>
      <c r="F191" s="228" t="s">
        <v>167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132</v>
      </c>
      <c r="AU191" s="234" t="s">
        <v>84</v>
      </c>
      <c r="AV191" s="13" t="s">
        <v>82</v>
      </c>
      <c r="AW191" s="13" t="s">
        <v>36</v>
      </c>
      <c r="AX191" s="13" t="s">
        <v>74</v>
      </c>
      <c r="AY191" s="234" t="s">
        <v>121</v>
      </c>
    </row>
    <row r="192" spans="1:51" s="14" customFormat="1" ht="12">
      <c r="A192" s="14"/>
      <c r="B192" s="235"/>
      <c r="C192" s="236"/>
      <c r="D192" s="226" t="s">
        <v>132</v>
      </c>
      <c r="E192" s="237" t="s">
        <v>19</v>
      </c>
      <c r="F192" s="238" t="s">
        <v>255</v>
      </c>
      <c r="G192" s="236"/>
      <c r="H192" s="239">
        <v>6.65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132</v>
      </c>
      <c r="AU192" s="245" t="s">
        <v>84</v>
      </c>
      <c r="AV192" s="14" t="s">
        <v>84</v>
      </c>
      <c r="AW192" s="14" t="s">
        <v>36</v>
      </c>
      <c r="AX192" s="14" t="s">
        <v>82</v>
      </c>
      <c r="AY192" s="245" t="s">
        <v>121</v>
      </c>
    </row>
    <row r="193" spans="1:65" s="2" customFormat="1" ht="16.5" customHeight="1">
      <c r="A193" s="40"/>
      <c r="B193" s="41"/>
      <c r="C193" s="268" t="s">
        <v>256</v>
      </c>
      <c r="D193" s="268" t="s">
        <v>257</v>
      </c>
      <c r="E193" s="269" t="s">
        <v>258</v>
      </c>
      <c r="F193" s="270" t="s">
        <v>259</v>
      </c>
      <c r="G193" s="271" t="s">
        <v>232</v>
      </c>
      <c r="H193" s="272">
        <v>13.3</v>
      </c>
      <c r="I193" s="273"/>
      <c r="J193" s="274">
        <f>ROUND(I193*H193,2)</f>
        <v>0</v>
      </c>
      <c r="K193" s="270" t="s">
        <v>127</v>
      </c>
      <c r="L193" s="275"/>
      <c r="M193" s="276" t="s">
        <v>19</v>
      </c>
      <c r="N193" s="277" t="s">
        <v>45</v>
      </c>
      <c r="O193" s="86"/>
      <c r="P193" s="215">
        <f>O193*H193</f>
        <v>0</v>
      </c>
      <c r="Q193" s="215">
        <v>1</v>
      </c>
      <c r="R193" s="215">
        <f>Q193*H193</f>
        <v>13.3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182</v>
      </c>
      <c r="AT193" s="217" t="s">
        <v>257</v>
      </c>
      <c r="AU193" s="217" t="s">
        <v>84</v>
      </c>
      <c r="AY193" s="19" t="s">
        <v>121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82</v>
      </c>
      <c r="BK193" s="218">
        <f>ROUND(I193*H193,2)</f>
        <v>0</v>
      </c>
      <c r="BL193" s="19" t="s">
        <v>128</v>
      </c>
      <c r="BM193" s="217" t="s">
        <v>260</v>
      </c>
    </row>
    <row r="194" spans="1:47" s="2" customFormat="1" ht="12">
      <c r="A194" s="40"/>
      <c r="B194" s="41"/>
      <c r="C194" s="42"/>
      <c r="D194" s="219" t="s">
        <v>130</v>
      </c>
      <c r="E194" s="42"/>
      <c r="F194" s="220" t="s">
        <v>261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130</v>
      </c>
      <c r="AU194" s="19" t="s">
        <v>84</v>
      </c>
    </row>
    <row r="195" spans="1:51" s="14" customFormat="1" ht="12">
      <c r="A195" s="14"/>
      <c r="B195" s="235"/>
      <c r="C195" s="236"/>
      <c r="D195" s="226" t="s">
        <v>132</v>
      </c>
      <c r="E195" s="236"/>
      <c r="F195" s="238" t="s">
        <v>262</v>
      </c>
      <c r="G195" s="236"/>
      <c r="H195" s="239">
        <v>13.3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132</v>
      </c>
      <c r="AU195" s="245" t="s">
        <v>84</v>
      </c>
      <c r="AV195" s="14" t="s">
        <v>84</v>
      </c>
      <c r="AW195" s="14" t="s">
        <v>4</v>
      </c>
      <c r="AX195" s="14" t="s">
        <v>82</v>
      </c>
      <c r="AY195" s="245" t="s">
        <v>121</v>
      </c>
    </row>
    <row r="196" spans="1:65" s="2" customFormat="1" ht="37.8" customHeight="1">
      <c r="A196" s="40"/>
      <c r="B196" s="41"/>
      <c r="C196" s="206" t="s">
        <v>263</v>
      </c>
      <c r="D196" s="206" t="s">
        <v>123</v>
      </c>
      <c r="E196" s="207" t="s">
        <v>264</v>
      </c>
      <c r="F196" s="208" t="s">
        <v>265</v>
      </c>
      <c r="G196" s="209" t="s">
        <v>164</v>
      </c>
      <c r="H196" s="210">
        <v>94</v>
      </c>
      <c r="I196" s="211"/>
      <c r="J196" s="212">
        <f>ROUND(I196*H196,2)</f>
        <v>0</v>
      </c>
      <c r="K196" s="208" t="s">
        <v>127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128</v>
      </c>
      <c r="AT196" s="217" t="s">
        <v>123</v>
      </c>
      <c r="AU196" s="217" t="s">
        <v>84</v>
      </c>
      <c r="AY196" s="19" t="s">
        <v>121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128</v>
      </c>
      <c r="BM196" s="217" t="s">
        <v>266</v>
      </c>
    </row>
    <row r="197" spans="1:47" s="2" customFormat="1" ht="12">
      <c r="A197" s="40"/>
      <c r="B197" s="41"/>
      <c r="C197" s="42"/>
      <c r="D197" s="219" t="s">
        <v>130</v>
      </c>
      <c r="E197" s="42"/>
      <c r="F197" s="220" t="s">
        <v>267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130</v>
      </c>
      <c r="AU197" s="19" t="s">
        <v>84</v>
      </c>
    </row>
    <row r="198" spans="1:51" s="13" customFormat="1" ht="12">
      <c r="A198" s="13"/>
      <c r="B198" s="224"/>
      <c r="C198" s="225"/>
      <c r="D198" s="226" t="s">
        <v>132</v>
      </c>
      <c r="E198" s="227" t="s">
        <v>19</v>
      </c>
      <c r="F198" s="228" t="s">
        <v>167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132</v>
      </c>
      <c r="AU198" s="234" t="s">
        <v>84</v>
      </c>
      <c r="AV198" s="13" t="s">
        <v>82</v>
      </c>
      <c r="AW198" s="13" t="s">
        <v>36</v>
      </c>
      <c r="AX198" s="13" t="s">
        <v>74</v>
      </c>
      <c r="AY198" s="234" t="s">
        <v>121</v>
      </c>
    </row>
    <row r="199" spans="1:51" s="14" customFormat="1" ht="12">
      <c r="A199" s="14"/>
      <c r="B199" s="235"/>
      <c r="C199" s="236"/>
      <c r="D199" s="226" t="s">
        <v>132</v>
      </c>
      <c r="E199" s="237" t="s">
        <v>19</v>
      </c>
      <c r="F199" s="238" t="s">
        <v>268</v>
      </c>
      <c r="G199" s="236"/>
      <c r="H199" s="239">
        <v>94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132</v>
      </c>
      <c r="AU199" s="245" t="s">
        <v>84</v>
      </c>
      <c r="AV199" s="14" t="s">
        <v>84</v>
      </c>
      <c r="AW199" s="14" t="s">
        <v>36</v>
      </c>
      <c r="AX199" s="14" t="s">
        <v>82</v>
      </c>
      <c r="AY199" s="245" t="s">
        <v>121</v>
      </c>
    </row>
    <row r="200" spans="1:65" s="2" customFormat="1" ht="16.5" customHeight="1">
      <c r="A200" s="40"/>
      <c r="B200" s="41"/>
      <c r="C200" s="268" t="s">
        <v>7</v>
      </c>
      <c r="D200" s="268" t="s">
        <v>257</v>
      </c>
      <c r="E200" s="269" t="s">
        <v>269</v>
      </c>
      <c r="F200" s="270" t="s">
        <v>270</v>
      </c>
      <c r="G200" s="271" t="s">
        <v>232</v>
      </c>
      <c r="H200" s="272">
        <v>188</v>
      </c>
      <c r="I200" s="273"/>
      <c r="J200" s="274">
        <f>ROUND(I200*H200,2)</f>
        <v>0</v>
      </c>
      <c r="K200" s="270" t="s">
        <v>127</v>
      </c>
      <c r="L200" s="275"/>
      <c r="M200" s="276" t="s">
        <v>19</v>
      </c>
      <c r="N200" s="277" t="s">
        <v>45</v>
      </c>
      <c r="O200" s="86"/>
      <c r="P200" s="215">
        <f>O200*H200</f>
        <v>0</v>
      </c>
      <c r="Q200" s="215">
        <v>1</v>
      </c>
      <c r="R200" s="215">
        <f>Q200*H200</f>
        <v>188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182</v>
      </c>
      <c r="AT200" s="217" t="s">
        <v>257</v>
      </c>
      <c r="AU200" s="217" t="s">
        <v>84</v>
      </c>
      <c r="AY200" s="19" t="s">
        <v>121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128</v>
      </c>
      <c r="BM200" s="217" t="s">
        <v>271</v>
      </c>
    </row>
    <row r="201" spans="1:47" s="2" customFormat="1" ht="12">
      <c r="A201" s="40"/>
      <c r="B201" s="41"/>
      <c r="C201" s="42"/>
      <c r="D201" s="219" t="s">
        <v>130</v>
      </c>
      <c r="E201" s="42"/>
      <c r="F201" s="220" t="s">
        <v>272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130</v>
      </c>
      <c r="AU201" s="19" t="s">
        <v>84</v>
      </c>
    </row>
    <row r="202" spans="1:51" s="13" customFormat="1" ht="12">
      <c r="A202" s="13"/>
      <c r="B202" s="224"/>
      <c r="C202" s="225"/>
      <c r="D202" s="226" t="s">
        <v>132</v>
      </c>
      <c r="E202" s="227" t="s">
        <v>19</v>
      </c>
      <c r="F202" s="228" t="s">
        <v>167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132</v>
      </c>
      <c r="AU202" s="234" t="s">
        <v>84</v>
      </c>
      <c r="AV202" s="13" t="s">
        <v>82</v>
      </c>
      <c r="AW202" s="13" t="s">
        <v>36</v>
      </c>
      <c r="AX202" s="13" t="s">
        <v>74</v>
      </c>
      <c r="AY202" s="234" t="s">
        <v>121</v>
      </c>
    </row>
    <row r="203" spans="1:51" s="14" customFormat="1" ht="12">
      <c r="A203" s="14"/>
      <c r="B203" s="235"/>
      <c r="C203" s="236"/>
      <c r="D203" s="226" t="s">
        <v>132</v>
      </c>
      <c r="E203" s="237" t="s">
        <v>19</v>
      </c>
      <c r="F203" s="238" t="s">
        <v>273</v>
      </c>
      <c r="G203" s="236"/>
      <c r="H203" s="239">
        <v>94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132</v>
      </c>
      <c r="AU203" s="245" t="s">
        <v>84</v>
      </c>
      <c r="AV203" s="14" t="s">
        <v>84</v>
      </c>
      <c r="AW203" s="14" t="s">
        <v>36</v>
      </c>
      <c r="AX203" s="14" t="s">
        <v>82</v>
      </c>
      <c r="AY203" s="245" t="s">
        <v>121</v>
      </c>
    </row>
    <row r="204" spans="1:51" s="14" customFormat="1" ht="12">
      <c r="A204" s="14"/>
      <c r="B204" s="235"/>
      <c r="C204" s="236"/>
      <c r="D204" s="226" t="s">
        <v>132</v>
      </c>
      <c r="E204" s="236"/>
      <c r="F204" s="238" t="s">
        <v>274</v>
      </c>
      <c r="G204" s="236"/>
      <c r="H204" s="239">
        <v>188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132</v>
      </c>
      <c r="AU204" s="245" t="s">
        <v>84</v>
      </c>
      <c r="AV204" s="14" t="s">
        <v>84</v>
      </c>
      <c r="AW204" s="14" t="s">
        <v>4</v>
      </c>
      <c r="AX204" s="14" t="s">
        <v>82</v>
      </c>
      <c r="AY204" s="245" t="s">
        <v>121</v>
      </c>
    </row>
    <row r="205" spans="1:65" s="2" customFormat="1" ht="24.15" customHeight="1">
      <c r="A205" s="40"/>
      <c r="B205" s="41"/>
      <c r="C205" s="206" t="s">
        <v>275</v>
      </c>
      <c r="D205" s="206" t="s">
        <v>123</v>
      </c>
      <c r="E205" s="207" t="s">
        <v>276</v>
      </c>
      <c r="F205" s="208" t="s">
        <v>277</v>
      </c>
      <c r="G205" s="209" t="s">
        <v>126</v>
      </c>
      <c r="H205" s="210">
        <v>1167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45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128</v>
      </c>
      <c r="AT205" s="217" t="s">
        <v>123</v>
      </c>
      <c r="AU205" s="217" t="s">
        <v>84</v>
      </c>
      <c r="AY205" s="19" t="s">
        <v>121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82</v>
      </c>
      <c r="BK205" s="218">
        <f>ROUND(I205*H205,2)</f>
        <v>0</v>
      </c>
      <c r="BL205" s="19" t="s">
        <v>128</v>
      </c>
      <c r="BM205" s="217" t="s">
        <v>278</v>
      </c>
    </row>
    <row r="206" spans="1:51" s="13" customFormat="1" ht="12">
      <c r="A206" s="13"/>
      <c r="B206" s="224"/>
      <c r="C206" s="225"/>
      <c r="D206" s="226" t="s">
        <v>132</v>
      </c>
      <c r="E206" s="227" t="s">
        <v>19</v>
      </c>
      <c r="F206" s="228" t="s">
        <v>167</v>
      </c>
      <c r="G206" s="225"/>
      <c r="H206" s="227" t="s">
        <v>19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132</v>
      </c>
      <c r="AU206" s="234" t="s">
        <v>84</v>
      </c>
      <c r="AV206" s="13" t="s">
        <v>82</v>
      </c>
      <c r="AW206" s="13" t="s">
        <v>36</v>
      </c>
      <c r="AX206" s="13" t="s">
        <v>74</v>
      </c>
      <c r="AY206" s="234" t="s">
        <v>121</v>
      </c>
    </row>
    <row r="207" spans="1:51" s="14" customFormat="1" ht="12">
      <c r="A207" s="14"/>
      <c r="B207" s="235"/>
      <c r="C207" s="236"/>
      <c r="D207" s="226" t="s">
        <v>132</v>
      </c>
      <c r="E207" s="237" t="s">
        <v>19</v>
      </c>
      <c r="F207" s="238" t="s">
        <v>279</v>
      </c>
      <c r="G207" s="236"/>
      <c r="H207" s="239">
        <v>1167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132</v>
      </c>
      <c r="AU207" s="245" t="s">
        <v>84</v>
      </c>
      <c r="AV207" s="14" t="s">
        <v>84</v>
      </c>
      <c r="AW207" s="14" t="s">
        <v>36</v>
      </c>
      <c r="AX207" s="14" t="s">
        <v>82</v>
      </c>
      <c r="AY207" s="245" t="s">
        <v>121</v>
      </c>
    </row>
    <row r="208" spans="1:65" s="2" customFormat="1" ht="16.5" customHeight="1">
      <c r="A208" s="40"/>
      <c r="B208" s="41"/>
      <c r="C208" s="268" t="s">
        <v>280</v>
      </c>
      <c r="D208" s="268" t="s">
        <v>257</v>
      </c>
      <c r="E208" s="269" t="s">
        <v>281</v>
      </c>
      <c r="F208" s="270" t="s">
        <v>282</v>
      </c>
      <c r="G208" s="271" t="s">
        <v>232</v>
      </c>
      <c r="H208" s="272">
        <v>210.06</v>
      </c>
      <c r="I208" s="273"/>
      <c r="J208" s="274">
        <f>ROUND(I208*H208,2)</f>
        <v>0</v>
      </c>
      <c r="K208" s="270" t="s">
        <v>127</v>
      </c>
      <c r="L208" s="275"/>
      <c r="M208" s="276" t="s">
        <v>19</v>
      </c>
      <c r="N208" s="277" t="s">
        <v>45</v>
      </c>
      <c r="O208" s="86"/>
      <c r="P208" s="215">
        <f>O208*H208</f>
        <v>0</v>
      </c>
      <c r="Q208" s="215">
        <v>1</v>
      </c>
      <c r="R208" s="215">
        <f>Q208*H208</f>
        <v>210.06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182</v>
      </c>
      <c r="AT208" s="217" t="s">
        <v>257</v>
      </c>
      <c r="AU208" s="217" t="s">
        <v>84</v>
      </c>
      <c r="AY208" s="19" t="s">
        <v>121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128</v>
      </c>
      <c r="BM208" s="217" t="s">
        <v>283</v>
      </c>
    </row>
    <row r="209" spans="1:47" s="2" customFormat="1" ht="12">
      <c r="A209" s="40"/>
      <c r="B209" s="41"/>
      <c r="C209" s="42"/>
      <c r="D209" s="219" t="s">
        <v>130</v>
      </c>
      <c r="E209" s="42"/>
      <c r="F209" s="220" t="s">
        <v>284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130</v>
      </c>
      <c r="AU209" s="19" t="s">
        <v>84</v>
      </c>
    </row>
    <row r="210" spans="1:51" s="13" customFormat="1" ht="12">
      <c r="A210" s="13"/>
      <c r="B210" s="224"/>
      <c r="C210" s="225"/>
      <c r="D210" s="226" t="s">
        <v>132</v>
      </c>
      <c r="E210" s="227" t="s">
        <v>19</v>
      </c>
      <c r="F210" s="228" t="s">
        <v>167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132</v>
      </c>
      <c r="AU210" s="234" t="s">
        <v>84</v>
      </c>
      <c r="AV210" s="13" t="s">
        <v>82</v>
      </c>
      <c r="AW210" s="13" t="s">
        <v>36</v>
      </c>
      <c r="AX210" s="13" t="s">
        <v>74</v>
      </c>
      <c r="AY210" s="234" t="s">
        <v>121</v>
      </c>
    </row>
    <row r="211" spans="1:51" s="14" customFormat="1" ht="12">
      <c r="A211" s="14"/>
      <c r="B211" s="235"/>
      <c r="C211" s="236"/>
      <c r="D211" s="226" t="s">
        <v>132</v>
      </c>
      <c r="E211" s="237" t="s">
        <v>19</v>
      </c>
      <c r="F211" s="238" t="s">
        <v>285</v>
      </c>
      <c r="G211" s="236"/>
      <c r="H211" s="239">
        <v>210.06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132</v>
      </c>
      <c r="AU211" s="245" t="s">
        <v>84</v>
      </c>
      <c r="AV211" s="14" t="s">
        <v>84</v>
      </c>
      <c r="AW211" s="14" t="s">
        <v>36</v>
      </c>
      <c r="AX211" s="14" t="s">
        <v>82</v>
      </c>
      <c r="AY211" s="245" t="s">
        <v>121</v>
      </c>
    </row>
    <row r="212" spans="1:65" s="2" customFormat="1" ht="24.15" customHeight="1">
      <c r="A212" s="40"/>
      <c r="B212" s="41"/>
      <c r="C212" s="206" t="s">
        <v>286</v>
      </c>
      <c r="D212" s="206" t="s">
        <v>123</v>
      </c>
      <c r="E212" s="207" t="s">
        <v>287</v>
      </c>
      <c r="F212" s="208" t="s">
        <v>288</v>
      </c>
      <c r="G212" s="209" t="s">
        <v>126</v>
      </c>
      <c r="H212" s="210">
        <v>1167</v>
      </c>
      <c r="I212" s="211"/>
      <c r="J212" s="212">
        <f>ROUND(I212*H212,2)</f>
        <v>0</v>
      </c>
      <c r="K212" s="208" t="s">
        <v>127</v>
      </c>
      <c r="L212" s="46"/>
      <c r="M212" s="213" t="s">
        <v>19</v>
      </c>
      <c r="N212" s="214" t="s">
        <v>45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128</v>
      </c>
      <c r="AT212" s="217" t="s">
        <v>123</v>
      </c>
      <c r="AU212" s="217" t="s">
        <v>84</v>
      </c>
      <c r="AY212" s="19" t="s">
        <v>121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82</v>
      </c>
      <c r="BK212" s="218">
        <f>ROUND(I212*H212,2)</f>
        <v>0</v>
      </c>
      <c r="BL212" s="19" t="s">
        <v>128</v>
      </c>
      <c r="BM212" s="217" t="s">
        <v>289</v>
      </c>
    </row>
    <row r="213" spans="1:47" s="2" customFormat="1" ht="12">
      <c r="A213" s="40"/>
      <c r="B213" s="41"/>
      <c r="C213" s="42"/>
      <c r="D213" s="219" t="s">
        <v>130</v>
      </c>
      <c r="E213" s="42"/>
      <c r="F213" s="220" t="s">
        <v>290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130</v>
      </c>
      <c r="AU213" s="19" t="s">
        <v>84</v>
      </c>
    </row>
    <row r="214" spans="1:51" s="13" customFormat="1" ht="12">
      <c r="A214" s="13"/>
      <c r="B214" s="224"/>
      <c r="C214" s="225"/>
      <c r="D214" s="226" t="s">
        <v>132</v>
      </c>
      <c r="E214" s="227" t="s">
        <v>19</v>
      </c>
      <c r="F214" s="228" t="s">
        <v>167</v>
      </c>
      <c r="G214" s="225"/>
      <c r="H214" s="227" t="s">
        <v>19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132</v>
      </c>
      <c r="AU214" s="234" t="s">
        <v>84</v>
      </c>
      <c r="AV214" s="13" t="s">
        <v>82</v>
      </c>
      <c r="AW214" s="13" t="s">
        <v>36</v>
      </c>
      <c r="AX214" s="13" t="s">
        <v>74</v>
      </c>
      <c r="AY214" s="234" t="s">
        <v>121</v>
      </c>
    </row>
    <row r="215" spans="1:51" s="14" customFormat="1" ht="12">
      <c r="A215" s="14"/>
      <c r="B215" s="235"/>
      <c r="C215" s="236"/>
      <c r="D215" s="226" t="s">
        <v>132</v>
      </c>
      <c r="E215" s="237" t="s">
        <v>19</v>
      </c>
      <c r="F215" s="238" t="s">
        <v>279</v>
      </c>
      <c r="G215" s="236"/>
      <c r="H215" s="239">
        <v>1167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132</v>
      </c>
      <c r="AU215" s="245" t="s">
        <v>84</v>
      </c>
      <c r="AV215" s="14" t="s">
        <v>84</v>
      </c>
      <c r="AW215" s="14" t="s">
        <v>36</v>
      </c>
      <c r="AX215" s="14" t="s">
        <v>82</v>
      </c>
      <c r="AY215" s="245" t="s">
        <v>121</v>
      </c>
    </row>
    <row r="216" spans="1:65" s="2" customFormat="1" ht="16.5" customHeight="1">
      <c r="A216" s="40"/>
      <c r="B216" s="41"/>
      <c r="C216" s="268" t="s">
        <v>291</v>
      </c>
      <c r="D216" s="268" t="s">
        <v>257</v>
      </c>
      <c r="E216" s="269" t="s">
        <v>292</v>
      </c>
      <c r="F216" s="270" t="s">
        <v>293</v>
      </c>
      <c r="G216" s="271" t="s">
        <v>294</v>
      </c>
      <c r="H216" s="272">
        <v>70.02</v>
      </c>
      <c r="I216" s="273"/>
      <c r="J216" s="274">
        <f>ROUND(I216*H216,2)</f>
        <v>0</v>
      </c>
      <c r="K216" s="270" t="s">
        <v>19</v>
      </c>
      <c r="L216" s="275"/>
      <c r="M216" s="276" t="s">
        <v>19</v>
      </c>
      <c r="N216" s="277" t="s">
        <v>45</v>
      </c>
      <c r="O216" s="86"/>
      <c r="P216" s="215">
        <f>O216*H216</f>
        <v>0</v>
      </c>
      <c r="Q216" s="215">
        <v>0.001</v>
      </c>
      <c r="R216" s="215">
        <f>Q216*H216</f>
        <v>0.07002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182</v>
      </c>
      <c r="AT216" s="217" t="s">
        <v>257</v>
      </c>
      <c r="AU216" s="217" t="s">
        <v>84</v>
      </c>
      <c r="AY216" s="19" t="s">
        <v>121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82</v>
      </c>
      <c r="BK216" s="218">
        <f>ROUND(I216*H216,2)</f>
        <v>0</v>
      </c>
      <c r="BL216" s="19" t="s">
        <v>128</v>
      </c>
      <c r="BM216" s="217" t="s">
        <v>295</v>
      </c>
    </row>
    <row r="217" spans="1:51" s="14" customFormat="1" ht="12">
      <c r="A217" s="14"/>
      <c r="B217" s="235"/>
      <c r="C217" s="236"/>
      <c r="D217" s="226" t="s">
        <v>132</v>
      </c>
      <c r="E217" s="237" t="s">
        <v>19</v>
      </c>
      <c r="F217" s="238" t="s">
        <v>296</v>
      </c>
      <c r="G217" s="236"/>
      <c r="H217" s="239">
        <v>70.02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132</v>
      </c>
      <c r="AU217" s="245" t="s">
        <v>84</v>
      </c>
      <c r="AV217" s="14" t="s">
        <v>84</v>
      </c>
      <c r="AW217" s="14" t="s">
        <v>36</v>
      </c>
      <c r="AX217" s="14" t="s">
        <v>82</v>
      </c>
      <c r="AY217" s="245" t="s">
        <v>121</v>
      </c>
    </row>
    <row r="218" spans="1:65" s="2" customFormat="1" ht="16.5" customHeight="1">
      <c r="A218" s="40"/>
      <c r="B218" s="41"/>
      <c r="C218" s="206" t="s">
        <v>297</v>
      </c>
      <c r="D218" s="206" t="s">
        <v>123</v>
      </c>
      <c r="E218" s="207" t="s">
        <v>298</v>
      </c>
      <c r="F218" s="208" t="s">
        <v>299</v>
      </c>
      <c r="G218" s="209" t="s">
        <v>126</v>
      </c>
      <c r="H218" s="210">
        <v>2761</v>
      </c>
      <c r="I218" s="211"/>
      <c r="J218" s="212">
        <f>ROUND(I218*H218,2)</f>
        <v>0</v>
      </c>
      <c r="K218" s="208" t="s">
        <v>19</v>
      </c>
      <c r="L218" s="46"/>
      <c r="M218" s="213" t="s">
        <v>19</v>
      </c>
      <c r="N218" s="214" t="s">
        <v>45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128</v>
      </c>
      <c r="AT218" s="217" t="s">
        <v>123</v>
      </c>
      <c r="AU218" s="217" t="s">
        <v>84</v>
      </c>
      <c r="AY218" s="19" t="s">
        <v>121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82</v>
      </c>
      <c r="BK218" s="218">
        <f>ROUND(I218*H218,2)</f>
        <v>0</v>
      </c>
      <c r="BL218" s="19" t="s">
        <v>128</v>
      </c>
      <c r="BM218" s="217" t="s">
        <v>300</v>
      </c>
    </row>
    <row r="219" spans="1:51" s="14" customFormat="1" ht="12">
      <c r="A219" s="14"/>
      <c r="B219" s="235"/>
      <c r="C219" s="236"/>
      <c r="D219" s="226" t="s">
        <v>132</v>
      </c>
      <c r="E219" s="237" t="s">
        <v>19</v>
      </c>
      <c r="F219" s="238" t="s">
        <v>301</v>
      </c>
      <c r="G219" s="236"/>
      <c r="H219" s="239">
        <v>2333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132</v>
      </c>
      <c r="AU219" s="245" t="s">
        <v>84</v>
      </c>
      <c r="AV219" s="14" t="s">
        <v>84</v>
      </c>
      <c r="AW219" s="14" t="s">
        <v>36</v>
      </c>
      <c r="AX219" s="14" t="s">
        <v>74</v>
      </c>
      <c r="AY219" s="245" t="s">
        <v>121</v>
      </c>
    </row>
    <row r="220" spans="1:51" s="14" customFormat="1" ht="12">
      <c r="A220" s="14"/>
      <c r="B220" s="235"/>
      <c r="C220" s="236"/>
      <c r="D220" s="226" t="s">
        <v>132</v>
      </c>
      <c r="E220" s="237" t="s">
        <v>19</v>
      </c>
      <c r="F220" s="238" t="s">
        <v>302</v>
      </c>
      <c r="G220" s="236"/>
      <c r="H220" s="239">
        <v>264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132</v>
      </c>
      <c r="AU220" s="245" t="s">
        <v>84</v>
      </c>
      <c r="AV220" s="14" t="s">
        <v>84</v>
      </c>
      <c r="AW220" s="14" t="s">
        <v>36</v>
      </c>
      <c r="AX220" s="14" t="s">
        <v>74</v>
      </c>
      <c r="AY220" s="245" t="s">
        <v>121</v>
      </c>
    </row>
    <row r="221" spans="1:51" s="14" customFormat="1" ht="12">
      <c r="A221" s="14"/>
      <c r="B221" s="235"/>
      <c r="C221" s="236"/>
      <c r="D221" s="226" t="s">
        <v>132</v>
      </c>
      <c r="E221" s="237" t="s">
        <v>19</v>
      </c>
      <c r="F221" s="238" t="s">
        <v>303</v>
      </c>
      <c r="G221" s="236"/>
      <c r="H221" s="239">
        <v>164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132</v>
      </c>
      <c r="AU221" s="245" t="s">
        <v>84</v>
      </c>
      <c r="AV221" s="14" t="s">
        <v>84</v>
      </c>
      <c r="AW221" s="14" t="s">
        <v>36</v>
      </c>
      <c r="AX221" s="14" t="s">
        <v>74</v>
      </c>
      <c r="AY221" s="245" t="s">
        <v>121</v>
      </c>
    </row>
    <row r="222" spans="1:51" s="15" customFormat="1" ht="12">
      <c r="A222" s="15"/>
      <c r="B222" s="246"/>
      <c r="C222" s="247"/>
      <c r="D222" s="226" t="s">
        <v>132</v>
      </c>
      <c r="E222" s="248" t="s">
        <v>19</v>
      </c>
      <c r="F222" s="249" t="s">
        <v>148</v>
      </c>
      <c r="G222" s="247"/>
      <c r="H222" s="250">
        <v>2761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132</v>
      </c>
      <c r="AU222" s="256" t="s">
        <v>84</v>
      </c>
      <c r="AV222" s="15" t="s">
        <v>128</v>
      </c>
      <c r="AW222" s="15" t="s">
        <v>36</v>
      </c>
      <c r="AX222" s="15" t="s">
        <v>82</v>
      </c>
      <c r="AY222" s="256" t="s">
        <v>121</v>
      </c>
    </row>
    <row r="223" spans="1:65" s="2" customFormat="1" ht="24.15" customHeight="1">
      <c r="A223" s="40"/>
      <c r="B223" s="41"/>
      <c r="C223" s="206" t="s">
        <v>304</v>
      </c>
      <c r="D223" s="206" t="s">
        <v>123</v>
      </c>
      <c r="E223" s="207" t="s">
        <v>305</v>
      </c>
      <c r="F223" s="208" t="s">
        <v>306</v>
      </c>
      <c r="G223" s="209" t="s">
        <v>137</v>
      </c>
      <c r="H223" s="210">
        <v>11</v>
      </c>
      <c r="I223" s="211"/>
      <c r="J223" s="212">
        <f>ROUND(I223*H223,2)</f>
        <v>0</v>
      </c>
      <c r="K223" s="208" t="s">
        <v>127</v>
      </c>
      <c r="L223" s="46"/>
      <c r="M223" s="213" t="s">
        <v>19</v>
      </c>
      <c r="N223" s="214" t="s">
        <v>45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128</v>
      </c>
      <c r="AT223" s="217" t="s">
        <v>123</v>
      </c>
      <c r="AU223" s="217" t="s">
        <v>84</v>
      </c>
      <c r="AY223" s="19" t="s">
        <v>121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82</v>
      </c>
      <c r="BK223" s="218">
        <f>ROUND(I223*H223,2)</f>
        <v>0</v>
      </c>
      <c r="BL223" s="19" t="s">
        <v>128</v>
      </c>
      <c r="BM223" s="217" t="s">
        <v>307</v>
      </c>
    </row>
    <row r="224" spans="1:47" s="2" customFormat="1" ht="12">
      <c r="A224" s="40"/>
      <c r="B224" s="41"/>
      <c r="C224" s="42"/>
      <c r="D224" s="219" t="s">
        <v>130</v>
      </c>
      <c r="E224" s="42"/>
      <c r="F224" s="220" t="s">
        <v>308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130</v>
      </c>
      <c r="AU224" s="19" t="s">
        <v>84</v>
      </c>
    </row>
    <row r="225" spans="1:51" s="14" customFormat="1" ht="12">
      <c r="A225" s="14"/>
      <c r="B225" s="235"/>
      <c r="C225" s="236"/>
      <c r="D225" s="226" t="s">
        <v>132</v>
      </c>
      <c r="E225" s="237" t="s">
        <v>19</v>
      </c>
      <c r="F225" s="238" t="s">
        <v>309</v>
      </c>
      <c r="G225" s="236"/>
      <c r="H225" s="239">
        <v>11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132</v>
      </c>
      <c r="AU225" s="245" t="s">
        <v>84</v>
      </c>
      <c r="AV225" s="14" t="s">
        <v>84</v>
      </c>
      <c r="AW225" s="14" t="s">
        <v>36</v>
      </c>
      <c r="AX225" s="14" t="s">
        <v>82</v>
      </c>
      <c r="AY225" s="245" t="s">
        <v>121</v>
      </c>
    </row>
    <row r="226" spans="1:65" s="2" customFormat="1" ht="21.75" customHeight="1">
      <c r="A226" s="40"/>
      <c r="B226" s="41"/>
      <c r="C226" s="206" t="s">
        <v>310</v>
      </c>
      <c r="D226" s="206" t="s">
        <v>123</v>
      </c>
      <c r="E226" s="207" t="s">
        <v>311</v>
      </c>
      <c r="F226" s="208" t="s">
        <v>312</v>
      </c>
      <c r="G226" s="209" t="s">
        <v>137</v>
      </c>
      <c r="H226" s="210">
        <v>11</v>
      </c>
      <c r="I226" s="211"/>
      <c r="J226" s="212">
        <f>ROUND(I226*H226,2)</f>
        <v>0</v>
      </c>
      <c r="K226" s="208" t="s">
        <v>127</v>
      </c>
      <c r="L226" s="46"/>
      <c r="M226" s="213" t="s">
        <v>19</v>
      </c>
      <c r="N226" s="214" t="s">
        <v>45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128</v>
      </c>
      <c r="AT226" s="217" t="s">
        <v>123</v>
      </c>
      <c r="AU226" s="217" t="s">
        <v>84</v>
      </c>
      <c r="AY226" s="19" t="s">
        <v>121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82</v>
      </c>
      <c r="BK226" s="218">
        <f>ROUND(I226*H226,2)</f>
        <v>0</v>
      </c>
      <c r="BL226" s="19" t="s">
        <v>128</v>
      </c>
      <c r="BM226" s="217" t="s">
        <v>313</v>
      </c>
    </row>
    <row r="227" spans="1:47" s="2" customFormat="1" ht="12">
      <c r="A227" s="40"/>
      <c r="B227" s="41"/>
      <c r="C227" s="42"/>
      <c r="D227" s="219" t="s">
        <v>130</v>
      </c>
      <c r="E227" s="42"/>
      <c r="F227" s="220" t="s">
        <v>314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130</v>
      </c>
      <c r="AU227" s="19" t="s">
        <v>84</v>
      </c>
    </row>
    <row r="228" spans="1:51" s="13" customFormat="1" ht="12">
      <c r="A228" s="13"/>
      <c r="B228" s="224"/>
      <c r="C228" s="225"/>
      <c r="D228" s="226" t="s">
        <v>132</v>
      </c>
      <c r="E228" s="227" t="s">
        <v>19</v>
      </c>
      <c r="F228" s="228" t="s">
        <v>133</v>
      </c>
      <c r="G228" s="225"/>
      <c r="H228" s="227" t="s">
        <v>19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132</v>
      </c>
      <c r="AU228" s="234" t="s">
        <v>84</v>
      </c>
      <c r="AV228" s="13" t="s">
        <v>82</v>
      </c>
      <c r="AW228" s="13" t="s">
        <v>36</v>
      </c>
      <c r="AX228" s="13" t="s">
        <v>74</v>
      </c>
      <c r="AY228" s="234" t="s">
        <v>121</v>
      </c>
    </row>
    <row r="229" spans="1:51" s="14" customFormat="1" ht="12">
      <c r="A229" s="14"/>
      <c r="B229" s="235"/>
      <c r="C229" s="236"/>
      <c r="D229" s="226" t="s">
        <v>132</v>
      </c>
      <c r="E229" s="237" t="s">
        <v>19</v>
      </c>
      <c r="F229" s="238" t="s">
        <v>315</v>
      </c>
      <c r="G229" s="236"/>
      <c r="H229" s="239">
        <v>11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132</v>
      </c>
      <c r="AU229" s="245" t="s">
        <v>84</v>
      </c>
      <c r="AV229" s="14" t="s">
        <v>84</v>
      </c>
      <c r="AW229" s="14" t="s">
        <v>36</v>
      </c>
      <c r="AX229" s="14" t="s">
        <v>82</v>
      </c>
      <c r="AY229" s="245" t="s">
        <v>121</v>
      </c>
    </row>
    <row r="230" spans="1:65" s="2" customFormat="1" ht="16.5" customHeight="1">
      <c r="A230" s="40"/>
      <c r="B230" s="41"/>
      <c r="C230" s="268" t="s">
        <v>316</v>
      </c>
      <c r="D230" s="268" t="s">
        <v>257</v>
      </c>
      <c r="E230" s="269" t="s">
        <v>317</v>
      </c>
      <c r="F230" s="270" t="s">
        <v>318</v>
      </c>
      <c r="G230" s="271" t="s">
        <v>164</v>
      </c>
      <c r="H230" s="272">
        <v>44.55</v>
      </c>
      <c r="I230" s="273"/>
      <c r="J230" s="274">
        <f>ROUND(I230*H230,2)</f>
        <v>0</v>
      </c>
      <c r="K230" s="270" t="s">
        <v>127</v>
      </c>
      <c r="L230" s="275"/>
      <c r="M230" s="276" t="s">
        <v>19</v>
      </c>
      <c r="N230" s="277" t="s">
        <v>45</v>
      </c>
      <c r="O230" s="86"/>
      <c r="P230" s="215">
        <f>O230*H230</f>
        <v>0</v>
      </c>
      <c r="Q230" s="215">
        <v>0.22</v>
      </c>
      <c r="R230" s="215">
        <f>Q230*H230</f>
        <v>9.801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182</v>
      </c>
      <c r="AT230" s="217" t="s">
        <v>257</v>
      </c>
      <c r="AU230" s="217" t="s">
        <v>84</v>
      </c>
      <c r="AY230" s="19" t="s">
        <v>121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82</v>
      </c>
      <c r="BK230" s="218">
        <f>ROUND(I230*H230,2)</f>
        <v>0</v>
      </c>
      <c r="BL230" s="19" t="s">
        <v>128</v>
      </c>
      <c r="BM230" s="217" t="s">
        <v>319</v>
      </c>
    </row>
    <row r="231" spans="1:47" s="2" customFormat="1" ht="12">
      <c r="A231" s="40"/>
      <c r="B231" s="41"/>
      <c r="C231" s="42"/>
      <c r="D231" s="219" t="s">
        <v>130</v>
      </c>
      <c r="E231" s="42"/>
      <c r="F231" s="220" t="s">
        <v>320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130</v>
      </c>
      <c r="AU231" s="19" t="s">
        <v>84</v>
      </c>
    </row>
    <row r="232" spans="1:51" s="13" customFormat="1" ht="12">
      <c r="A232" s="13"/>
      <c r="B232" s="224"/>
      <c r="C232" s="225"/>
      <c r="D232" s="226" t="s">
        <v>132</v>
      </c>
      <c r="E232" s="227" t="s">
        <v>19</v>
      </c>
      <c r="F232" s="228" t="s">
        <v>133</v>
      </c>
      <c r="G232" s="225"/>
      <c r="H232" s="227" t="s">
        <v>19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132</v>
      </c>
      <c r="AU232" s="234" t="s">
        <v>84</v>
      </c>
      <c r="AV232" s="13" t="s">
        <v>82</v>
      </c>
      <c r="AW232" s="13" t="s">
        <v>36</v>
      </c>
      <c r="AX232" s="13" t="s">
        <v>74</v>
      </c>
      <c r="AY232" s="234" t="s">
        <v>121</v>
      </c>
    </row>
    <row r="233" spans="1:51" s="14" customFormat="1" ht="12">
      <c r="A233" s="14"/>
      <c r="B233" s="235"/>
      <c r="C233" s="236"/>
      <c r="D233" s="226" t="s">
        <v>132</v>
      </c>
      <c r="E233" s="237" t="s">
        <v>19</v>
      </c>
      <c r="F233" s="238" t="s">
        <v>321</v>
      </c>
      <c r="G233" s="236"/>
      <c r="H233" s="239">
        <v>44.55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132</v>
      </c>
      <c r="AU233" s="245" t="s">
        <v>84</v>
      </c>
      <c r="AV233" s="14" t="s">
        <v>84</v>
      </c>
      <c r="AW233" s="14" t="s">
        <v>36</v>
      </c>
      <c r="AX233" s="14" t="s">
        <v>82</v>
      </c>
      <c r="AY233" s="245" t="s">
        <v>121</v>
      </c>
    </row>
    <row r="234" spans="1:65" s="2" customFormat="1" ht="24.15" customHeight="1">
      <c r="A234" s="40"/>
      <c r="B234" s="41"/>
      <c r="C234" s="206" t="s">
        <v>322</v>
      </c>
      <c r="D234" s="206" t="s">
        <v>123</v>
      </c>
      <c r="E234" s="207" t="s">
        <v>323</v>
      </c>
      <c r="F234" s="208" t="s">
        <v>324</v>
      </c>
      <c r="G234" s="209" t="s">
        <v>137</v>
      </c>
      <c r="H234" s="210">
        <v>11</v>
      </c>
      <c r="I234" s="211"/>
      <c r="J234" s="212">
        <f>ROUND(I234*H234,2)</f>
        <v>0</v>
      </c>
      <c r="K234" s="208" t="s">
        <v>127</v>
      </c>
      <c r="L234" s="46"/>
      <c r="M234" s="213" t="s">
        <v>19</v>
      </c>
      <c r="N234" s="214" t="s">
        <v>45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128</v>
      </c>
      <c r="AT234" s="217" t="s">
        <v>123</v>
      </c>
      <c r="AU234" s="217" t="s">
        <v>84</v>
      </c>
      <c r="AY234" s="19" t="s">
        <v>121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82</v>
      </c>
      <c r="BK234" s="218">
        <f>ROUND(I234*H234,2)</f>
        <v>0</v>
      </c>
      <c r="BL234" s="19" t="s">
        <v>128</v>
      </c>
      <c r="BM234" s="217" t="s">
        <v>325</v>
      </c>
    </row>
    <row r="235" spans="1:47" s="2" customFormat="1" ht="12">
      <c r="A235" s="40"/>
      <c r="B235" s="41"/>
      <c r="C235" s="42"/>
      <c r="D235" s="219" t="s">
        <v>130</v>
      </c>
      <c r="E235" s="42"/>
      <c r="F235" s="220" t="s">
        <v>326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130</v>
      </c>
      <c r="AU235" s="19" t="s">
        <v>84</v>
      </c>
    </row>
    <row r="236" spans="1:51" s="13" customFormat="1" ht="12">
      <c r="A236" s="13"/>
      <c r="B236" s="224"/>
      <c r="C236" s="225"/>
      <c r="D236" s="226" t="s">
        <v>132</v>
      </c>
      <c r="E236" s="227" t="s">
        <v>19</v>
      </c>
      <c r="F236" s="228" t="s">
        <v>133</v>
      </c>
      <c r="G236" s="225"/>
      <c r="H236" s="227" t="s">
        <v>19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132</v>
      </c>
      <c r="AU236" s="234" t="s">
        <v>84</v>
      </c>
      <c r="AV236" s="13" t="s">
        <v>82</v>
      </c>
      <c r="AW236" s="13" t="s">
        <v>36</v>
      </c>
      <c r="AX236" s="13" t="s">
        <v>74</v>
      </c>
      <c r="AY236" s="234" t="s">
        <v>121</v>
      </c>
    </row>
    <row r="237" spans="1:51" s="14" customFormat="1" ht="12">
      <c r="A237" s="14"/>
      <c r="B237" s="235"/>
      <c r="C237" s="236"/>
      <c r="D237" s="226" t="s">
        <v>132</v>
      </c>
      <c r="E237" s="237" t="s">
        <v>19</v>
      </c>
      <c r="F237" s="238" t="s">
        <v>327</v>
      </c>
      <c r="G237" s="236"/>
      <c r="H237" s="239">
        <v>10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132</v>
      </c>
      <c r="AU237" s="245" t="s">
        <v>84</v>
      </c>
      <c r="AV237" s="14" t="s">
        <v>84</v>
      </c>
      <c r="AW237" s="14" t="s">
        <v>36</v>
      </c>
      <c r="AX237" s="14" t="s">
        <v>74</v>
      </c>
      <c r="AY237" s="245" t="s">
        <v>121</v>
      </c>
    </row>
    <row r="238" spans="1:51" s="14" customFormat="1" ht="12">
      <c r="A238" s="14"/>
      <c r="B238" s="235"/>
      <c r="C238" s="236"/>
      <c r="D238" s="226" t="s">
        <v>132</v>
      </c>
      <c r="E238" s="237" t="s">
        <v>19</v>
      </c>
      <c r="F238" s="238" t="s">
        <v>328</v>
      </c>
      <c r="G238" s="236"/>
      <c r="H238" s="239">
        <v>1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132</v>
      </c>
      <c r="AU238" s="245" t="s">
        <v>84</v>
      </c>
      <c r="AV238" s="14" t="s">
        <v>84</v>
      </c>
      <c r="AW238" s="14" t="s">
        <v>36</v>
      </c>
      <c r="AX238" s="14" t="s">
        <v>74</v>
      </c>
      <c r="AY238" s="245" t="s">
        <v>121</v>
      </c>
    </row>
    <row r="239" spans="1:51" s="15" customFormat="1" ht="12">
      <c r="A239" s="15"/>
      <c r="B239" s="246"/>
      <c r="C239" s="247"/>
      <c r="D239" s="226" t="s">
        <v>132</v>
      </c>
      <c r="E239" s="248" t="s">
        <v>19</v>
      </c>
      <c r="F239" s="249" t="s">
        <v>148</v>
      </c>
      <c r="G239" s="247"/>
      <c r="H239" s="250">
        <v>11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132</v>
      </c>
      <c r="AU239" s="256" t="s">
        <v>84</v>
      </c>
      <c r="AV239" s="15" t="s">
        <v>128</v>
      </c>
      <c r="AW239" s="15" t="s">
        <v>36</v>
      </c>
      <c r="AX239" s="15" t="s">
        <v>82</v>
      </c>
      <c r="AY239" s="256" t="s">
        <v>121</v>
      </c>
    </row>
    <row r="240" spans="1:65" s="2" customFormat="1" ht="16.5" customHeight="1">
      <c r="A240" s="40"/>
      <c r="B240" s="41"/>
      <c r="C240" s="268" t="s">
        <v>329</v>
      </c>
      <c r="D240" s="268" t="s">
        <v>257</v>
      </c>
      <c r="E240" s="269" t="s">
        <v>330</v>
      </c>
      <c r="F240" s="270" t="s">
        <v>331</v>
      </c>
      <c r="G240" s="271" t="s">
        <v>137</v>
      </c>
      <c r="H240" s="272">
        <v>10</v>
      </c>
      <c r="I240" s="273"/>
      <c r="J240" s="274">
        <f>ROUND(I240*H240,2)</f>
        <v>0</v>
      </c>
      <c r="K240" s="270" t="s">
        <v>19</v>
      </c>
      <c r="L240" s="275"/>
      <c r="M240" s="276" t="s">
        <v>19</v>
      </c>
      <c r="N240" s="277" t="s">
        <v>45</v>
      </c>
      <c r="O240" s="86"/>
      <c r="P240" s="215">
        <f>O240*H240</f>
        <v>0</v>
      </c>
      <c r="Q240" s="215">
        <v>0.027</v>
      </c>
      <c r="R240" s="215">
        <f>Q240*H240</f>
        <v>0.27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182</v>
      </c>
      <c r="AT240" s="217" t="s">
        <v>257</v>
      </c>
      <c r="AU240" s="217" t="s">
        <v>84</v>
      </c>
      <c r="AY240" s="19" t="s">
        <v>121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82</v>
      </c>
      <c r="BK240" s="218">
        <f>ROUND(I240*H240,2)</f>
        <v>0</v>
      </c>
      <c r="BL240" s="19" t="s">
        <v>128</v>
      </c>
      <c r="BM240" s="217" t="s">
        <v>332</v>
      </c>
    </row>
    <row r="241" spans="1:51" s="14" customFormat="1" ht="12">
      <c r="A241" s="14"/>
      <c r="B241" s="235"/>
      <c r="C241" s="236"/>
      <c r="D241" s="226" t="s">
        <v>132</v>
      </c>
      <c r="E241" s="237" t="s">
        <v>19</v>
      </c>
      <c r="F241" s="238" t="s">
        <v>333</v>
      </c>
      <c r="G241" s="236"/>
      <c r="H241" s="239">
        <v>10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132</v>
      </c>
      <c r="AU241" s="245" t="s">
        <v>84</v>
      </c>
      <c r="AV241" s="14" t="s">
        <v>84</v>
      </c>
      <c r="AW241" s="14" t="s">
        <v>36</v>
      </c>
      <c r="AX241" s="14" t="s">
        <v>82</v>
      </c>
      <c r="AY241" s="245" t="s">
        <v>121</v>
      </c>
    </row>
    <row r="242" spans="1:65" s="2" customFormat="1" ht="16.5" customHeight="1">
      <c r="A242" s="40"/>
      <c r="B242" s="41"/>
      <c r="C242" s="268" t="s">
        <v>334</v>
      </c>
      <c r="D242" s="268" t="s">
        <v>257</v>
      </c>
      <c r="E242" s="269" t="s">
        <v>335</v>
      </c>
      <c r="F242" s="270" t="s">
        <v>331</v>
      </c>
      <c r="G242" s="271" t="s">
        <v>137</v>
      </c>
      <c r="H242" s="272">
        <v>1</v>
      </c>
      <c r="I242" s="273"/>
      <c r="J242" s="274">
        <f>ROUND(I242*H242,2)</f>
        <v>0</v>
      </c>
      <c r="K242" s="270" t="s">
        <v>19</v>
      </c>
      <c r="L242" s="275"/>
      <c r="M242" s="276" t="s">
        <v>19</v>
      </c>
      <c r="N242" s="277" t="s">
        <v>45</v>
      </c>
      <c r="O242" s="86"/>
      <c r="P242" s="215">
        <f>O242*H242</f>
        <v>0</v>
      </c>
      <c r="Q242" s="215">
        <v>0.027</v>
      </c>
      <c r="R242" s="215">
        <f>Q242*H242</f>
        <v>0.027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182</v>
      </c>
      <c r="AT242" s="217" t="s">
        <v>257</v>
      </c>
      <c r="AU242" s="217" t="s">
        <v>84</v>
      </c>
      <c r="AY242" s="19" t="s">
        <v>121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82</v>
      </c>
      <c r="BK242" s="218">
        <f>ROUND(I242*H242,2)</f>
        <v>0</v>
      </c>
      <c r="BL242" s="19" t="s">
        <v>128</v>
      </c>
      <c r="BM242" s="217" t="s">
        <v>336</v>
      </c>
    </row>
    <row r="243" spans="1:51" s="14" customFormat="1" ht="12">
      <c r="A243" s="14"/>
      <c r="B243" s="235"/>
      <c r="C243" s="236"/>
      <c r="D243" s="226" t="s">
        <v>132</v>
      </c>
      <c r="E243" s="237" t="s">
        <v>19</v>
      </c>
      <c r="F243" s="238" t="s">
        <v>337</v>
      </c>
      <c r="G243" s="236"/>
      <c r="H243" s="239">
        <v>1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132</v>
      </c>
      <c r="AU243" s="245" t="s">
        <v>84</v>
      </c>
      <c r="AV243" s="14" t="s">
        <v>84</v>
      </c>
      <c r="AW243" s="14" t="s">
        <v>36</v>
      </c>
      <c r="AX243" s="14" t="s">
        <v>82</v>
      </c>
      <c r="AY243" s="245" t="s">
        <v>121</v>
      </c>
    </row>
    <row r="244" spans="1:65" s="2" customFormat="1" ht="16.5" customHeight="1">
      <c r="A244" s="40"/>
      <c r="B244" s="41"/>
      <c r="C244" s="206" t="s">
        <v>338</v>
      </c>
      <c r="D244" s="206" t="s">
        <v>123</v>
      </c>
      <c r="E244" s="207" t="s">
        <v>339</v>
      </c>
      <c r="F244" s="208" t="s">
        <v>340</v>
      </c>
      <c r="G244" s="209" t="s">
        <v>137</v>
      </c>
      <c r="H244" s="210">
        <v>33</v>
      </c>
      <c r="I244" s="211"/>
      <c r="J244" s="212">
        <f>ROUND(I244*H244,2)</f>
        <v>0</v>
      </c>
      <c r="K244" s="208" t="s">
        <v>127</v>
      </c>
      <c r="L244" s="46"/>
      <c r="M244" s="213" t="s">
        <v>19</v>
      </c>
      <c r="N244" s="214" t="s">
        <v>45</v>
      </c>
      <c r="O244" s="86"/>
      <c r="P244" s="215">
        <f>O244*H244</f>
        <v>0</v>
      </c>
      <c r="Q244" s="215">
        <v>5.2E-05</v>
      </c>
      <c r="R244" s="215">
        <f>Q244*H244</f>
        <v>0.0017159999999999999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128</v>
      </c>
      <c r="AT244" s="217" t="s">
        <v>123</v>
      </c>
      <c r="AU244" s="217" t="s">
        <v>84</v>
      </c>
      <c r="AY244" s="19" t="s">
        <v>121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82</v>
      </c>
      <c r="BK244" s="218">
        <f>ROUND(I244*H244,2)</f>
        <v>0</v>
      </c>
      <c r="BL244" s="19" t="s">
        <v>128</v>
      </c>
      <c r="BM244" s="217" t="s">
        <v>341</v>
      </c>
    </row>
    <row r="245" spans="1:47" s="2" customFormat="1" ht="12">
      <c r="A245" s="40"/>
      <c r="B245" s="41"/>
      <c r="C245" s="42"/>
      <c r="D245" s="219" t="s">
        <v>130</v>
      </c>
      <c r="E245" s="42"/>
      <c r="F245" s="220" t="s">
        <v>342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130</v>
      </c>
      <c r="AU245" s="19" t="s">
        <v>84</v>
      </c>
    </row>
    <row r="246" spans="1:51" s="14" customFormat="1" ht="12">
      <c r="A246" s="14"/>
      <c r="B246" s="235"/>
      <c r="C246" s="236"/>
      <c r="D246" s="226" t="s">
        <v>132</v>
      </c>
      <c r="E246" s="237" t="s">
        <v>19</v>
      </c>
      <c r="F246" s="238" t="s">
        <v>343</v>
      </c>
      <c r="G246" s="236"/>
      <c r="H246" s="239">
        <v>33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132</v>
      </c>
      <c r="AU246" s="245" t="s">
        <v>84</v>
      </c>
      <c r="AV246" s="14" t="s">
        <v>84</v>
      </c>
      <c r="AW246" s="14" t="s">
        <v>36</v>
      </c>
      <c r="AX246" s="14" t="s">
        <v>82</v>
      </c>
      <c r="AY246" s="245" t="s">
        <v>121</v>
      </c>
    </row>
    <row r="247" spans="1:65" s="2" customFormat="1" ht="16.5" customHeight="1">
      <c r="A247" s="40"/>
      <c r="B247" s="41"/>
      <c r="C247" s="268" t="s">
        <v>344</v>
      </c>
      <c r="D247" s="268" t="s">
        <v>257</v>
      </c>
      <c r="E247" s="269" t="s">
        <v>345</v>
      </c>
      <c r="F247" s="270" t="s">
        <v>346</v>
      </c>
      <c r="G247" s="271" t="s">
        <v>137</v>
      </c>
      <c r="H247" s="272">
        <v>33</v>
      </c>
      <c r="I247" s="273"/>
      <c r="J247" s="274">
        <f>ROUND(I247*H247,2)</f>
        <v>0</v>
      </c>
      <c r="K247" s="270" t="s">
        <v>127</v>
      </c>
      <c r="L247" s="275"/>
      <c r="M247" s="276" t="s">
        <v>19</v>
      </c>
      <c r="N247" s="277" t="s">
        <v>45</v>
      </c>
      <c r="O247" s="86"/>
      <c r="P247" s="215">
        <f>O247*H247</f>
        <v>0</v>
      </c>
      <c r="Q247" s="215">
        <v>0.0059</v>
      </c>
      <c r="R247" s="215">
        <f>Q247*H247</f>
        <v>0.19469999999999998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182</v>
      </c>
      <c r="AT247" s="217" t="s">
        <v>257</v>
      </c>
      <c r="AU247" s="217" t="s">
        <v>84</v>
      </c>
      <c r="AY247" s="19" t="s">
        <v>121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82</v>
      </c>
      <c r="BK247" s="218">
        <f>ROUND(I247*H247,2)</f>
        <v>0</v>
      </c>
      <c r="BL247" s="19" t="s">
        <v>128</v>
      </c>
      <c r="BM247" s="217" t="s">
        <v>347</v>
      </c>
    </row>
    <row r="248" spans="1:47" s="2" customFormat="1" ht="12">
      <c r="A248" s="40"/>
      <c r="B248" s="41"/>
      <c r="C248" s="42"/>
      <c r="D248" s="219" t="s">
        <v>130</v>
      </c>
      <c r="E248" s="42"/>
      <c r="F248" s="220" t="s">
        <v>348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130</v>
      </c>
      <c r="AU248" s="19" t="s">
        <v>84</v>
      </c>
    </row>
    <row r="249" spans="1:51" s="14" customFormat="1" ht="12">
      <c r="A249" s="14"/>
      <c r="B249" s="235"/>
      <c r="C249" s="236"/>
      <c r="D249" s="226" t="s">
        <v>132</v>
      </c>
      <c r="E249" s="237" t="s">
        <v>19</v>
      </c>
      <c r="F249" s="238" t="s">
        <v>343</v>
      </c>
      <c r="G249" s="236"/>
      <c r="H249" s="239">
        <v>33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132</v>
      </c>
      <c r="AU249" s="245" t="s">
        <v>84</v>
      </c>
      <c r="AV249" s="14" t="s">
        <v>84</v>
      </c>
      <c r="AW249" s="14" t="s">
        <v>36</v>
      </c>
      <c r="AX249" s="14" t="s">
        <v>82</v>
      </c>
      <c r="AY249" s="245" t="s">
        <v>121</v>
      </c>
    </row>
    <row r="250" spans="1:63" s="12" customFormat="1" ht="22.8" customHeight="1">
      <c r="A250" s="12"/>
      <c r="B250" s="190"/>
      <c r="C250" s="191"/>
      <c r="D250" s="192" t="s">
        <v>73</v>
      </c>
      <c r="E250" s="204" t="s">
        <v>84</v>
      </c>
      <c r="F250" s="204" t="s">
        <v>349</v>
      </c>
      <c r="G250" s="191"/>
      <c r="H250" s="191"/>
      <c r="I250" s="194"/>
      <c r="J250" s="205">
        <f>BK250</f>
        <v>0</v>
      </c>
      <c r="K250" s="191"/>
      <c r="L250" s="196"/>
      <c r="M250" s="197"/>
      <c r="N250" s="198"/>
      <c r="O250" s="198"/>
      <c r="P250" s="199">
        <f>SUM(P251:P254)</f>
        <v>0</v>
      </c>
      <c r="Q250" s="198"/>
      <c r="R250" s="199">
        <f>SUM(R251:R254)</f>
        <v>12.0211317996</v>
      </c>
      <c r="S250" s="198"/>
      <c r="T250" s="200">
        <f>SUM(T251:T254)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1" t="s">
        <v>82</v>
      </c>
      <c r="AT250" s="202" t="s">
        <v>73</v>
      </c>
      <c r="AU250" s="202" t="s">
        <v>82</v>
      </c>
      <c r="AY250" s="201" t="s">
        <v>121</v>
      </c>
      <c r="BK250" s="203">
        <f>SUM(BK251:BK254)</f>
        <v>0</v>
      </c>
    </row>
    <row r="251" spans="1:65" s="2" customFormat="1" ht="16.5" customHeight="1">
      <c r="A251" s="40"/>
      <c r="B251" s="41"/>
      <c r="C251" s="206" t="s">
        <v>350</v>
      </c>
      <c r="D251" s="206" t="s">
        <v>123</v>
      </c>
      <c r="E251" s="207" t="s">
        <v>351</v>
      </c>
      <c r="F251" s="208" t="s">
        <v>352</v>
      </c>
      <c r="G251" s="209" t="s">
        <v>164</v>
      </c>
      <c r="H251" s="210">
        <v>4.9</v>
      </c>
      <c r="I251" s="211"/>
      <c r="J251" s="212">
        <f>ROUND(I251*H251,2)</f>
        <v>0</v>
      </c>
      <c r="K251" s="208" t="s">
        <v>127</v>
      </c>
      <c r="L251" s="46"/>
      <c r="M251" s="213" t="s">
        <v>19</v>
      </c>
      <c r="N251" s="214" t="s">
        <v>45</v>
      </c>
      <c r="O251" s="86"/>
      <c r="P251" s="215">
        <f>O251*H251</f>
        <v>0</v>
      </c>
      <c r="Q251" s="215">
        <v>2.453292204</v>
      </c>
      <c r="R251" s="215">
        <f>Q251*H251</f>
        <v>12.0211317996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128</v>
      </c>
      <c r="AT251" s="217" t="s">
        <v>123</v>
      </c>
      <c r="AU251" s="217" t="s">
        <v>84</v>
      </c>
      <c r="AY251" s="19" t="s">
        <v>121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82</v>
      </c>
      <c r="BK251" s="218">
        <f>ROUND(I251*H251,2)</f>
        <v>0</v>
      </c>
      <c r="BL251" s="19" t="s">
        <v>128</v>
      </c>
      <c r="BM251" s="217" t="s">
        <v>353</v>
      </c>
    </row>
    <row r="252" spans="1:47" s="2" customFormat="1" ht="12">
      <c r="A252" s="40"/>
      <c r="B252" s="41"/>
      <c r="C252" s="42"/>
      <c r="D252" s="219" t="s">
        <v>130</v>
      </c>
      <c r="E252" s="42"/>
      <c r="F252" s="220" t="s">
        <v>354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130</v>
      </c>
      <c r="AU252" s="19" t="s">
        <v>84</v>
      </c>
    </row>
    <row r="253" spans="1:51" s="13" customFormat="1" ht="12">
      <c r="A253" s="13"/>
      <c r="B253" s="224"/>
      <c r="C253" s="225"/>
      <c r="D253" s="226" t="s">
        <v>132</v>
      </c>
      <c r="E253" s="227" t="s">
        <v>19</v>
      </c>
      <c r="F253" s="228" t="s">
        <v>167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132</v>
      </c>
      <c r="AU253" s="234" t="s">
        <v>84</v>
      </c>
      <c r="AV253" s="13" t="s">
        <v>82</v>
      </c>
      <c r="AW253" s="13" t="s">
        <v>36</v>
      </c>
      <c r="AX253" s="13" t="s">
        <v>74</v>
      </c>
      <c r="AY253" s="234" t="s">
        <v>121</v>
      </c>
    </row>
    <row r="254" spans="1:51" s="14" customFormat="1" ht="12">
      <c r="A254" s="14"/>
      <c r="B254" s="235"/>
      <c r="C254" s="236"/>
      <c r="D254" s="226" t="s">
        <v>132</v>
      </c>
      <c r="E254" s="237" t="s">
        <v>19</v>
      </c>
      <c r="F254" s="238" t="s">
        <v>355</v>
      </c>
      <c r="G254" s="236"/>
      <c r="H254" s="239">
        <v>4.9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132</v>
      </c>
      <c r="AU254" s="245" t="s">
        <v>84</v>
      </c>
      <c r="AV254" s="14" t="s">
        <v>84</v>
      </c>
      <c r="AW254" s="14" t="s">
        <v>36</v>
      </c>
      <c r="AX254" s="14" t="s">
        <v>82</v>
      </c>
      <c r="AY254" s="245" t="s">
        <v>121</v>
      </c>
    </row>
    <row r="255" spans="1:63" s="12" customFormat="1" ht="22.8" customHeight="1">
      <c r="A255" s="12"/>
      <c r="B255" s="190"/>
      <c r="C255" s="191"/>
      <c r="D255" s="192" t="s">
        <v>73</v>
      </c>
      <c r="E255" s="204" t="s">
        <v>141</v>
      </c>
      <c r="F255" s="204" t="s">
        <v>356</v>
      </c>
      <c r="G255" s="191"/>
      <c r="H255" s="191"/>
      <c r="I255" s="194"/>
      <c r="J255" s="205">
        <f>BK255</f>
        <v>0</v>
      </c>
      <c r="K255" s="191"/>
      <c r="L255" s="196"/>
      <c r="M255" s="197"/>
      <c r="N255" s="198"/>
      <c r="O255" s="198"/>
      <c r="P255" s="199">
        <f>SUM(P256:P267)</f>
        <v>0</v>
      </c>
      <c r="Q255" s="198"/>
      <c r="R255" s="199">
        <f>SUM(R256:R267)</f>
        <v>3.9209479999999997</v>
      </c>
      <c r="S255" s="198"/>
      <c r="T255" s="200">
        <f>SUM(T256:T267)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82</v>
      </c>
      <c r="AT255" s="202" t="s">
        <v>73</v>
      </c>
      <c r="AU255" s="202" t="s">
        <v>82</v>
      </c>
      <c r="AY255" s="201" t="s">
        <v>121</v>
      </c>
      <c r="BK255" s="203">
        <f>SUM(BK256:BK267)</f>
        <v>0</v>
      </c>
    </row>
    <row r="256" spans="1:65" s="2" customFormat="1" ht="24.15" customHeight="1">
      <c r="A256" s="40"/>
      <c r="B256" s="41"/>
      <c r="C256" s="206" t="s">
        <v>357</v>
      </c>
      <c r="D256" s="206" t="s">
        <v>123</v>
      </c>
      <c r="E256" s="207" t="s">
        <v>358</v>
      </c>
      <c r="F256" s="208" t="s">
        <v>359</v>
      </c>
      <c r="G256" s="209" t="s">
        <v>137</v>
      </c>
      <c r="H256" s="210">
        <v>21</v>
      </c>
      <c r="I256" s="211"/>
      <c r="J256" s="212">
        <f>ROUND(I256*H256,2)</f>
        <v>0</v>
      </c>
      <c r="K256" s="208" t="s">
        <v>127</v>
      </c>
      <c r="L256" s="46"/>
      <c r="M256" s="213" t="s">
        <v>19</v>
      </c>
      <c r="N256" s="214" t="s">
        <v>45</v>
      </c>
      <c r="O256" s="86"/>
      <c r="P256" s="215">
        <f>O256*H256</f>
        <v>0</v>
      </c>
      <c r="Q256" s="215">
        <v>0.174888</v>
      </c>
      <c r="R256" s="215">
        <f>Q256*H256</f>
        <v>3.6726479999999997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128</v>
      </c>
      <c r="AT256" s="217" t="s">
        <v>123</v>
      </c>
      <c r="AU256" s="217" t="s">
        <v>84</v>
      </c>
      <c r="AY256" s="19" t="s">
        <v>121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82</v>
      </c>
      <c r="BK256" s="218">
        <f>ROUND(I256*H256,2)</f>
        <v>0</v>
      </c>
      <c r="BL256" s="19" t="s">
        <v>128</v>
      </c>
      <c r="BM256" s="217" t="s">
        <v>360</v>
      </c>
    </row>
    <row r="257" spans="1:47" s="2" customFormat="1" ht="12">
      <c r="A257" s="40"/>
      <c r="B257" s="41"/>
      <c r="C257" s="42"/>
      <c r="D257" s="219" t="s">
        <v>130</v>
      </c>
      <c r="E257" s="42"/>
      <c r="F257" s="220" t="s">
        <v>361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130</v>
      </c>
      <c r="AU257" s="19" t="s">
        <v>84</v>
      </c>
    </row>
    <row r="258" spans="1:51" s="13" customFormat="1" ht="12">
      <c r="A258" s="13"/>
      <c r="B258" s="224"/>
      <c r="C258" s="225"/>
      <c r="D258" s="226" t="s">
        <v>132</v>
      </c>
      <c r="E258" s="227" t="s">
        <v>19</v>
      </c>
      <c r="F258" s="228" t="s">
        <v>133</v>
      </c>
      <c r="G258" s="225"/>
      <c r="H258" s="227" t="s">
        <v>19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132</v>
      </c>
      <c r="AU258" s="234" t="s">
        <v>84</v>
      </c>
      <c r="AV258" s="13" t="s">
        <v>82</v>
      </c>
      <c r="AW258" s="13" t="s">
        <v>36</v>
      </c>
      <c r="AX258" s="13" t="s">
        <v>74</v>
      </c>
      <c r="AY258" s="234" t="s">
        <v>121</v>
      </c>
    </row>
    <row r="259" spans="1:51" s="14" customFormat="1" ht="12">
      <c r="A259" s="14"/>
      <c r="B259" s="235"/>
      <c r="C259" s="236"/>
      <c r="D259" s="226" t="s">
        <v>132</v>
      </c>
      <c r="E259" s="237" t="s">
        <v>19</v>
      </c>
      <c r="F259" s="238" t="s">
        <v>362</v>
      </c>
      <c r="G259" s="236"/>
      <c r="H259" s="239">
        <v>21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132</v>
      </c>
      <c r="AU259" s="245" t="s">
        <v>84</v>
      </c>
      <c r="AV259" s="14" t="s">
        <v>84</v>
      </c>
      <c r="AW259" s="14" t="s">
        <v>36</v>
      </c>
      <c r="AX259" s="14" t="s">
        <v>82</v>
      </c>
      <c r="AY259" s="245" t="s">
        <v>121</v>
      </c>
    </row>
    <row r="260" spans="1:65" s="2" customFormat="1" ht="21.75" customHeight="1">
      <c r="A260" s="40"/>
      <c r="B260" s="41"/>
      <c r="C260" s="268" t="s">
        <v>363</v>
      </c>
      <c r="D260" s="268" t="s">
        <v>257</v>
      </c>
      <c r="E260" s="269" t="s">
        <v>364</v>
      </c>
      <c r="F260" s="270" t="s">
        <v>365</v>
      </c>
      <c r="G260" s="271" t="s">
        <v>137</v>
      </c>
      <c r="H260" s="272">
        <v>21</v>
      </c>
      <c r="I260" s="273"/>
      <c r="J260" s="274">
        <f>ROUND(I260*H260,2)</f>
        <v>0</v>
      </c>
      <c r="K260" s="270" t="s">
        <v>127</v>
      </c>
      <c r="L260" s="275"/>
      <c r="M260" s="276" t="s">
        <v>19</v>
      </c>
      <c r="N260" s="277" t="s">
        <v>45</v>
      </c>
      <c r="O260" s="86"/>
      <c r="P260" s="215">
        <f>O260*H260</f>
        <v>0</v>
      </c>
      <c r="Q260" s="215">
        <v>0.0071</v>
      </c>
      <c r="R260" s="215">
        <f>Q260*H260</f>
        <v>0.1491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182</v>
      </c>
      <c r="AT260" s="217" t="s">
        <v>257</v>
      </c>
      <c r="AU260" s="217" t="s">
        <v>84</v>
      </c>
      <c r="AY260" s="19" t="s">
        <v>121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82</v>
      </c>
      <c r="BK260" s="218">
        <f>ROUND(I260*H260,2)</f>
        <v>0</v>
      </c>
      <c r="BL260" s="19" t="s">
        <v>128</v>
      </c>
      <c r="BM260" s="217" t="s">
        <v>366</v>
      </c>
    </row>
    <row r="261" spans="1:47" s="2" customFormat="1" ht="12">
      <c r="A261" s="40"/>
      <c r="B261" s="41"/>
      <c r="C261" s="42"/>
      <c r="D261" s="219" t="s">
        <v>130</v>
      </c>
      <c r="E261" s="42"/>
      <c r="F261" s="220" t="s">
        <v>367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130</v>
      </c>
      <c r="AU261" s="19" t="s">
        <v>84</v>
      </c>
    </row>
    <row r="262" spans="1:65" s="2" customFormat="1" ht="16.5" customHeight="1">
      <c r="A262" s="40"/>
      <c r="B262" s="41"/>
      <c r="C262" s="206" t="s">
        <v>368</v>
      </c>
      <c r="D262" s="206" t="s">
        <v>123</v>
      </c>
      <c r="E262" s="207" t="s">
        <v>369</v>
      </c>
      <c r="F262" s="208" t="s">
        <v>370</v>
      </c>
      <c r="G262" s="209" t="s">
        <v>157</v>
      </c>
      <c r="H262" s="210">
        <v>40</v>
      </c>
      <c r="I262" s="211"/>
      <c r="J262" s="212">
        <f>ROUND(I262*H262,2)</f>
        <v>0</v>
      </c>
      <c r="K262" s="208" t="s">
        <v>127</v>
      </c>
      <c r="L262" s="46"/>
      <c r="M262" s="213" t="s">
        <v>19</v>
      </c>
      <c r="N262" s="214" t="s">
        <v>45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128</v>
      </c>
      <c r="AT262" s="217" t="s">
        <v>123</v>
      </c>
      <c r="AU262" s="217" t="s">
        <v>84</v>
      </c>
      <c r="AY262" s="19" t="s">
        <v>121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82</v>
      </c>
      <c r="BK262" s="218">
        <f>ROUND(I262*H262,2)</f>
        <v>0</v>
      </c>
      <c r="BL262" s="19" t="s">
        <v>128</v>
      </c>
      <c r="BM262" s="217" t="s">
        <v>371</v>
      </c>
    </row>
    <row r="263" spans="1:47" s="2" customFormat="1" ht="12">
      <c r="A263" s="40"/>
      <c r="B263" s="41"/>
      <c r="C263" s="42"/>
      <c r="D263" s="219" t="s">
        <v>130</v>
      </c>
      <c r="E263" s="42"/>
      <c r="F263" s="220" t="s">
        <v>372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130</v>
      </c>
      <c r="AU263" s="19" t="s">
        <v>84</v>
      </c>
    </row>
    <row r="264" spans="1:51" s="13" customFormat="1" ht="12">
      <c r="A264" s="13"/>
      <c r="B264" s="224"/>
      <c r="C264" s="225"/>
      <c r="D264" s="226" t="s">
        <v>132</v>
      </c>
      <c r="E264" s="227" t="s">
        <v>19</v>
      </c>
      <c r="F264" s="228" t="s">
        <v>133</v>
      </c>
      <c r="G264" s="225"/>
      <c r="H264" s="227" t="s">
        <v>19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132</v>
      </c>
      <c r="AU264" s="234" t="s">
        <v>84</v>
      </c>
      <c r="AV264" s="13" t="s">
        <v>82</v>
      </c>
      <c r="AW264" s="13" t="s">
        <v>36</v>
      </c>
      <c r="AX264" s="13" t="s">
        <v>74</v>
      </c>
      <c r="AY264" s="234" t="s">
        <v>121</v>
      </c>
    </row>
    <row r="265" spans="1:51" s="14" customFormat="1" ht="12">
      <c r="A265" s="14"/>
      <c r="B265" s="235"/>
      <c r="C265" s="236"/>
      <c r="D265" s="226" t="s">
        <v>132</v>
      </c>
      <c r="E265" s="237" t="s">
        <v>19</v>
      </c>
      <c r="F265" s="238" t="s">
        <v>373</v>
      </c>
      <c r="G265" s="236"/>
      <c r="H265" s="239">
        <v>40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132</v>
      </c>
      <c r="AU265" s="245" t="s">
        <v>84</v>
      </c>
      <c r="AV265" s="14" t="s">
        <v>84</v>
      </c>
      <c r="AW265" s="14" t="s">
        <v>36</v>
      </c>
      <c r="AX265" s="14" t="s">
        <v>82</v>
      </c>
      <c r="AY265" s="245" t="s">
        <v>121</v>
      </c>
    </row>
    <row r="266" spans="1:65" s="2" customFormat="1" ht="16.5" customHeight="1">
      <c r="A266" s="40"/>
      <c r="B266" s="41"/>
      <c r="C266" s="268" t="s">
        <v>374</v>
      </c>
      <c r="D266" s="268" t="s">
        <v>257</v>
      </c>
      <c r="E266" s="269" t="s">
        <v>375</v>
      </c>
      <c r="F266" s="270" t="s">
        <v>376</v>
      </c>
      <c r="G266" s="271" t="s">
        <v>157</v>
      </c>
      <c r="H266" s="272">
        <v>40</v>
      </c>
      <c r="I266" s="273"/>
      <c r="J266" s="274">
        <f>ROUND(I266*H266,2)</f>
        <v>0</v>
      </c>
      <c r="K266" s="270" t="s">
        <v>127</v>
      </c>
      <c r="L266" s="275"/>
      <c r="M266" s="276" t="s">
        <v>19</v>
      </c>
      <c r="N266" s="277" t="s">
        <v>45</v>
      </c>
      <c r="O266" s="86"/>
      <c r="P266" s="215">
        <f>O266*H266</f>
        <v>0</v>
      </c>
      <c r="Q266" s="215">
        <v>0.00248</v>
      </c>
      <c r="R266" s="215">
        <f>Q266*H266</f>
        <v>0.0992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182</v>
      </c>
      <c r="AT266" s="217" t="s">
        <v>257</v>
      </c>
      <c r="AU266" s="217" t="s">
        <v>84</v>
      </c>
      <c r="AY266" s="19" t="s">
        <v>121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82</v>
      </c>
      <c r="BK266" s="218">
        <f>ROUND(I266*H266,2)</f>
        <v>0</v>
      </c>
      <c r="BL266" s="19" t="s">
        <v>128</v>
      </c>
      <c r="BM266" s="217" t="s">
        <v>377</v>
      </c>
    </row>
    <row r="267" spans="1:47" s="2" customFormat="1" ht="12">
      <c r="A267" s="40"/>
      <c r="B267" s="41"/>
      <c r="C267" s="42"/>
      <c r="D267" s="219" t="s">
        <v>130</v>
      </c>
      <c r="E267" s="42"/>
      <c r="F267" s="220" t="s">
        <v>378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130</v>
      </c>
      <c r="AU267" s="19" t="s">
        <v>84</v>
      </c>
    </row>
    <row r="268" spans="1:63" s="12" customFormat="1" ht="22.8" customHeight="1">
      <c r="A268" s="12"/>
      <c r="B268" s="190"/>
      <c r="C268" s="191"/>
      <c r="D268" s="192" t="s">
        <v>73</v>
      </c>
      <c r="E268" s="204" t="s">
        <v>128</v>
      </c>
      <c r="F268" s="204" t="s">
        <v>379</v>
      </c>
      <c r="G268" s="191"/>
      <c r="H268" s="191"/>
      <c r="I268" s="194"/>
      <c r="J268" s="205">
        <f>BK268</f>
        <v>0</v>
      </c>
      <c r="K268" s="191"/>
      <c r="L268" s="196"/>
      <c r="M268" s="197"/>
      <c r="N268" s="198"/>
      <c r="O268" s="198"/>
      <c r="P268" s="199">
        <f>SUM(P269:P277)</f>
        <v>0</v>
      </c>
      <c r="Q268" s="198"/>
      <c r="R268" s="199">
        <f>SUM(R269:R277)</f>
        <v>0</v>
      </c>
      <c r="S268" s="198"/>
      <c r="T268" s="200">
        <f>SUM(T269:T277)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1" t="s">
        <v>82</v>
      </c>
      <c r="AT268" s="202" t="s">
        <v>73</v>
      </c>
      <c r="AU268" s="202" t="s">
        <v>82</v>
      </c>
      <c r="AY268" s="201" t="s">
        <v>121</v>
      </c>
      <c r="BK268" s="203">
        <f>SUM(BK269:BK277)</f>
        <v>0</v>
      </c>
    </row>
    <row r="269" spans="1:65" s="2" customFormat="1" ht="16.5" customHeight="1">
      <c r="A269" s="40"/>
      <c r="B269" s="41"/>
      <c r="C269" s="206" t="s">
        <v>380</v>
      </c>
      <c r="D269" s="206" t="s">
        <v>123</v>
      </c>
      <c r="E269" s="207" t="s">
        <v>381</v>
      </c>
      <c r="F269" s="208" t="s">
        <v>382</v>
      </c>
      <c r="G269" s="209" t="s">
        <v>164</v>
      </c>
      <c r="H269" s="210">
        <v>19.75</v>
      </c>
      <c r="I269" s="211"/>
      <c r="J269" s="212">
        <f>ROUND(I269*H269,2)</f>
        <v>0</v>
      </c>
      <c r="K269" s="208" t="s">
        <v>127</v>
      </c>
      <c r="L269" s="46"/>
      <c r="M269" s="213" t="s">
        <v>19</v>
      </c>
      <c r="N269" s="214" t="s">
        <v>45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128</v>
      </c>
      <c r="AT269" s="217" t="s">
        <v>123</v>
      </c>
      <c r="AU269" s="217" t="s">
        <v>84</v>
      </c>
      <c r="AY269" s="19" t="s">
        <v>121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82</v>
      </c>
      <c r="BK269" s="218">
        <f>ROUND(I269*H269,2)</f>
        <v>0</v>
      </c>
      <c r="BL269" s="19" t="s">
        <v>128</v>
      </c>
      <c r="BM269" s="217" t="s">
        <v>383</v>
      </c>
    </row>
    <row r="270" spans="1:47" s="2" customFormat="1" ht="12">
      <c r="A270" s="40"/>
      <c r="B270" s="41"/>
      <c r="C270" s="42"/>
      <c r="D270" s="219" t="s">
        <v>130</v>
      </c>
      <c r="E270" s="42"/>
      <c r="F270" s="220" t="s">
        <v>384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130</v>
      </c>
      <c r="AU270" s="19" t="s">
        <v>84</v>
      </c>
    </row>
    <row r="271" spans="1:51" s="13" customFormat="1" ht="12">
      <c r="A271" s="13"/>
      <c r="B271" s="224"/>
      <c r="C271" s="225"/>
      <c r="D271" s="226" t="s">
        <v>132</v>
      </c>
      <c r="E271" s="227" t="s">
        <v>19</v>
      </c>
      <c r="F271" s="228" t="s">
        <v>167</v>
      </c>
      <c r="G271" s="225"/>
      <c r="H271" s="227" t="s">
        <v>19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132</v>
      </c>
      <c r="AU271" s="234" t="s">
        <v>84</v>
      </c>
      <c r="AV271" s="13" t="s">
        <v>82</v>
      </c>
      <c r="AW271" s="13" t="s">
        <v>36</v>
      </c>
      <c r="AX271" s="13" t="s">
        <v>74</v>
      </c>
      <c r="AY271" s="234" t="s">
        <v>121</v>
      </c>
    </row>
    <row r="272" spans="1:51" s="14" customFormat="1" ht="12">
      <c r="A272" s="14"/>
      <c r="B272" s="235"/>
      <c r="C272" s="236"/>
      <c r="D272" s="226" t="s">
        <v>132</v>
      </c>
      <c r="E272" s="237" t="s">
        <v>19</v>
      </c>
      <c r="F272" s="238" t="s">
        <v>385</v>
      </c>
      <c r="G272" s="236"/>
      <c r="H272" s="239">
        <v>18.8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132</v>
      </c>
      <c r="AU272" s="245" t="s">
        <v>84</v>
      </c>
      <c r="AV272" s="14" t="s">
        <v>84</v>
      </c>
      <c r="AW272" s="14" t="s">
        <v>36</v>
      </c>
      <c r="AX272" s="14" t="s">
        <v>74</v>
      </c>
      <c r="AY272" s="245" t="s">
        <v>121</v>
      </c>
    </row>
    <row r="273" spans="1:51" s="14" customFormat="1" ht="12">
      <c r="A273" s="14"/>
      <c r="B273" s="235"/>
      <c r="C273" s="236"/>
      <c r="D273" s="226" t="s">
        <v>132</v>
      </c>
      <c r="E273" s="237" t="s">
        <v>19</v>
      </c>
      <c r="F273" s="238" t="s">
        <v>386</v>
      </c>
      <c r="G273" s="236"/>
      <c r="H273" s="239">
        <v>0.95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132</v>
      </c>
      <c r="AU273" s="245" t="s">
        <v>84</v>
      </c>
      <c r="AV273" s="14" t="s">
        <v>84</v>
      </c>
      <c r="AW273" s="14" t="s">
        <v>36</v>
      </c>
      <c r="AX273" s="14" t="s">
        <v>74</v>
      </c>
      <c r="AY273" s="245" t="s">
        <v>121</v>
      </c>
    </row>
    <row r="274" spans="1:51" s="15" customFormat="1" ht="12">
      <c r="A274" s="15"/>
      <c r="B274" s="246"/>
      <c r="C274" s="247"/>
      <c r="D274" s="226" t="s">
        <v>132</v>
      </c>
      <c r="E274" s="248" t="s">
        <v>19</v>
      </c>
      <c r="F274" s="249" t="s">
        <v>148</v>
      </c>
      <c r="G274" s="247"/>
      <c r="H274" s="250">
        <v>19.75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6" t="s">
        <v>132</v>
      </c>
      <c r="AU274" s="256" t="s">
        <v>84</v>
      </c>
      <c r="AV274" s="15" t="s">
        <v>128</v>
      </c>
      <c r="AW274" s="15" t="s">
        <v>36</v>
      </c>
      <c r="AX274" s="15" t="s">
        <v>82</v>
      </c>
      <c r="AY274" s="256" t="s">
        <v>121</v>
      </c>
    </row>
    <row r="275" spans="1:65" s="2" customFormat="1" ht="24.15" customHeight="1">
      <c r="A275" s="40"/>
      <c r="B275" s="41"/>
      <c r="C275" s="206" t="s">
        <v>387</v>
      </c>
      <c r="D275" s="206" t="s">
        <v>123</v>
      </c>
      <c r="E275" s="207" t="s">
        <v>388</v>
      </c>
      <c r="F275" s="208" t="s">
        <v>389</v>
      </c>
      <c r="G275" s="209" t="s">
        <v>164</v>
      </c>
      <c r="H275" s="210">
        <v>0.605</v>
      </c>
      <c r="I275" s="211"/>
      <c r="J275" s="212">
        <f>ROUND(I275*H275,2)</f>
        <v>0</v>
      </c>
      <c r="K275" s="208" t="s">
        <v>127</v>
      </c>
      <c r="L275" s="46"/>
      <c r="M275" s="213" t="s">
        <v>19</v>
      </c>
      <c r="N275" s="214" t="s">
        <v>45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128</v>
      </c>
      <c r="AT275" s="217" t="s">
        <v>123</v>
      </c>
      <c r="AU275" s="217" t="s">
        <v>84</v>
      </c>
      <c r="AY275" s="19" t="s">
        <v>121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82</v>
      </c>
      <c r="BK275" s="218">
        <f>ROUND(I275*H275,2)</f>
        <v>0</v>
      </c>
      <c r="BL275" s="19" t="s">
        <v>128</v>
      </c>
      <c r="BM275" s="217" t="s">
        <v>390</v>
      </c>
    </row>
    <row r="276" spans="1:47" s="2" customFormat="1" ht="12">
      <c r="A276" s="40"/>
      <c r="B276" s="41"/>
      <c r="C276" s="42"/>
      <c r="D276" s="219" t="s">
        <v>130</v>
      </c>
      <c r="E276" s="42"/>
      <c r="F276" s="220" t="s">
        <v>391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130</v>
      </c>
      <c r="AU276" s="19" t="s">
        <v>84</v>
      </c>
    </row>
    <row r="277" spans="1:51" s="14" customFormat="1" ht="12">
      <c r="A277" s="14"/>
      <c r="B277" s="235"/>
      <c r="C277" s="236"/>
      <c r="D277" s="226" t="s">
        <v>132</v>
      </c>
      <c r="E277" s="237" t="s">
        <v>19</v>
      </c>
      <c r="F277" s="238" t="s">
        <v>392</v>
      </c>
      <c r="G277" s="236"/>
      <c r="H277" s="239">
        <v>0.605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132</v>
      </c>
      <c r="AU277" s="245" t="s">
        <v>84</v>
      </c>
      <c r="AV277" s="14" t="s">
        <v>84</v>
      </c>
      <c r="AW277" s="14" t="s">
        <v>36</v>
      </c>
      <c r="AX277" s="14" t="s">
        <v>82</v>
      </c>
      <c r="AY277" s="245" t="s">
        <v>121</v>
      </c>
    </row>
    <row r="278" spans="1:63" s="12" customFormat="1" ht="22.8" customHeight="1">
      <c r="A278" s="12"/>
      <c r="B278" s="190"/>
      <c r="C278" s="191"/>
      <c r="D278" s="192" t="s">
        <v>73</v>
      </c>
      <c r="E278" s="204" t="s">
        <v>154</v>
      </c>
      <c r="F278" s="204" t="s">
        <v>393</v>
      </c>
      <c r="G278" s="191"/>
      <c r="H278" s="191"/>
      <c r="I278" s="194"/>
      <c r="J278" s="205">
        <f>BK278</f>
        <v>0</v>
      </c>
      <c r="K278" s="191"/>
      <c r="L278" s="196"/>
      <c r="M278" s="197"/>
      <c r="N278" s="198"/>
      <c r="O278" s="198"/>
      <c r="P278" s="199">
        <f>SUM(P279:P376)</f>
        <v>0</v>
      </c>
      <c r="Q278" s="198"/>
      <c r="R278" s="199">
        <f>SUM(R279:R376)</f>
        <v>180.058996</v>
      </c>
      <c r="S278" s="198"/>
      <c r="T278" s="200">
        <f>SUM(T279:T376)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1" t="s">
        <v>82</v>
      </c>
      <c r="AT278" s="202" t="s">
        <v>73</v>
      </c>
      <c r="AU278" s="202" t="s">
        <v>82</v>
      </c>
      <c r="AY278" s="201" t="s">
        <v>121</v>
      </c>
      <c r="BK278" s="203">
        <f>SUM(BK279:BK376)</f>
        <v>0</v>
      </c>
    </row>
    <row r="279" spans="1:65" s="2" customFormat="1" ht="16.5" customHeight="1">
      <c r="A279" s="40"/>
      <c r="B279" s="41"/>
      <c r="C279" s="206" t="s">
        <v>394</v>
      </c>
      <c r="D279" s="206" t="s">
        <v>123</v>
      </c>
      <c r="E279" s="207" t="s">
        <v>395</v>
      </c>
      <c r="F279" s="208" t="s">
        <v>396</v>
      </c>
      <c r="G279" s="209" t="s">
        <v>126</v>
      </c>
      <c r="H279" s="210">
        <v>3025</v>
      </c>
      <c r="I279" s="211"/>
      <c r="J279" s="212">
        <f>ROUND(I279*H279,2)</f>
        <v>0</v>
      </c>
      <c r="K279" s="208" t="s">
        <v>127</v>
      </c>
      <c r="L279" s="46"/>
      <c r="M279" s="213" t="s">
        <v>19</v>
      </c>
      <c r="N279" s="214" t="s">
        <v>45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128</v>
      </c>
      <c r="AT279" s="217" t="s">
        <v>123</v>
      </c>
      <c r="AU279" s="217" t="s">
        <v>84</v>
      </c>
      <c r="AY279" s="19" t="s">
        <v>121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82</v>
      </c>
      <c r="BK279" s="218">
        <f>ROUND(I279*H279,2)</f>
        <v>0</v>
      </c>
      <c r="BL279" s="19" t="s">
        <v>128</v>
      </c>
      <c r="BM279" s="217" t="s">
        <v>397</v>
      </c>
    </row>
    <row r="280" spans="1:47" s="2" customFormat="1" ht="12">
      <c r="A280" s="40"/>
      <c r="B280" s="41"/>
      <c r="C280" s="42"/>
      <c r="D280" s="219" t="s">
        <v>130</v>
      </c>
      <c r="E280" s="42"/>
      <c r="F280" s="220" t="s">
        <v>398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130</v>
      </c>
      <c r="AU280" s="19" t="s">
        <v>84</v>
      </c>
    </row>
    <row r="281" spans="1:51" s="13" customFormat="1" ht="12">
      <c r="A281" s="13"/>
      <c r="B281" s="224"/>
      <c r="C281" s="225"/>
      <c r="D281" s="226" t="s">
        <v>132</v>
      </c>
      <c r="E281" s="227" t="s">
        <v>19</v>
      </c>
      <c r="F281" s="228" t="s">
        <v>167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132</v>
      </c>
      <c r="AU281" s="234" t="s">
        <v>84</v>
      </c>
      <c r="AV281" s="13" t="s">
        <v>82</v>
      </c>
      <c r="AW281" s="13" t="s">
        <v>36</v>
      </c>
      <c r="AX281" s="13" t="s">
        <v>74</v>
      </c>
      <c r="AY281" s="234" t="s">
        <v>121</v>
      </c>
    </row>
    <row r="282" spans="1:51" s="14" customFormat="1" ht="12">
      <c r="A282" s="14"/>
      <c r="B282" s="235"/>
      <c r="C282" s="236"/>
      <c r="D282" s="226" t="s">
        <v>132</v>
      </c>
      <c r="E282" s="237" t="s">
        <v>19</v>
      </c>
      <c r="F282" s="238" t="s">
        <v>399</v>
      </c>
      <c r="G282" s="236"/>
      <c r="H282" s="239">
        <v>2333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132</v>
      </c>
      <c r="AU282" s="245" t="s">
        <v>84</v>
      </c>
      <c r="AV282" s="14" t="s">
        <v>84</v>
      </c>
      <c r="AW282" s="14" t="s">
        <v>36</v>
      </c>
      <c r="AX282" s="14" t="s">
        <v>74</v>
      </c>
      <c r="AY282" s="245" t="s">
        <v>121</v>
      </c>
    </row>
    <row r="283" spans="1:51" s="14" customFormat="1" ht="12">
      <c r="A283" s="14"/>
      <c r="B283" s="235"/>
      <c r="C283" s="236"/>
      <c r="D283" s="226" t="s">
        <v>132</v>
      </c>
      <c r="E283" s="237" t="s">
        <v>19</v>
      </c>
      <c r="F283" s="238" t="s">
        <v>400</v>
      </c>
      <c r="G283" s="236"/>
      <c r="H283" s="239">
        <v>264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132</v>
      </c>
      <c r="AU283" s="245" t="s">
        <v>84</v>
      </c>
      <c r="AV283" s="14" t="s">
        <v>84</v>
      </c>
      <c r="AW283" s="14" t="s">
        <v>36</v>
      </c>
      <c r="AX283" s="14" t="s">
        <v>74</v>
      </c>
      <c r="AY283" s="245" t="s">
        <v>121</v>
      </c>
    </row>
    <row r="284" spans="1:51" s="14" customFormat="1" ht="12">
      <c r="A284" s="14"/>
      <c r="B284" s="235"/>
      <c r="C284" s="236"/>
      <c r="D284" s="226" t="s">
        <v>132</v>
      </c>
      <c r="E284" s="237" t="s">
        <v>19</v>
      </c>
      <c r="F284" s="238" t="s">
        <v>401</v>
      </c>
      <c r="G284" s="236"/>
      <c r="H284" s="239">
        <v>264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132</v>
      </c>
      <c r="AU284" s="245" t="s">
        <v>84</v>
      </c>
      <c r="AV284" s="14" t="s">
        <v>84</v>
      </c>
      <c r="AW284" s="14" t="s">
        <v>36</v>
      </c>
      <c r="AX284" s="14" t="s">
        <v>74</v>
      </c>
      <c r="AY284" s="245" t="s">
        <v>121</v>
      </c>
    </row>
    <row r="285" spans="1:51" s="16" customFormat="1" ht="12">
      <c r="A285" s="16"/>
      <c r="B285" s="257"/>
      <c r="C285" s="258"/>
      <c r="D285" s="226" t="s">
        <v>132</v>
      </c>
      <c r="E285" s="259" t="s">
        <v>19</v>
      </c>
      <c r="F285" s="260" t="s">
        <v>171</v>
      </c>
      <c r="G285" s="258"/>
      <c r="H285" s="261">
        <v>2861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T285" s="267" t="s">
        <v>132</v>
      </c>
      <c r="AU285" s="267" t="s">
        <v>84</v>
      </c>
      <c r="AV285" s="16" t="s">
        <v>141</v>
      </c>
      <c r="AW285" s="16" t="s">
        <v>36</v>
      </c>
      <c r="AX285" s="16" t="s">
        <v>74</v>
      </c>
      <c r="AY285" s="267" t="s">
        <v>121</v>
      </c>
    </row>
    <row r="286" spans="1:51" s="14" customFormat="1" ht="12">
      <c r="A286" s="14"/>
      <c r="B286" s="235"/>
      <c r="C286" s="236"/>
      <c r="D286" s="226" t="s">
        <v>132</v>
      </c>
      <c r="E286" s="237" t="s">
        <v>19</v>
      </c>
      <c r="F286" s="238" t="s">
        <v>402</v>
      </c>
      <c r="G286" s="236"/>
      <c r="H286" s="239">
        <v>164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132</v>
      </c>
      <c r="AU286" s="245" t="s">
        <v>84</v>
      </c>
      <c r="AV286" s="14" t="s">
        <v>84</v>
      </c>
      <c r="AW286" s="14" t="s">
        <v>36</v>
      </c>
      <c r="AX286" s="14" t="s">
        <v>74</v>
      </c>
      <c r="AY286" s="245" t="s">
        <v>121</v>
      </c>
    </row>
    <row r="287" spans="1:51" s="16" customFormat="1" ht="12">
      <c r="A287" s="16"/>
      <c r="B287" s="257"/>
      <c r="C287" s="258"/>
      <c r="D287" s="226" t="s">
        <v>132</v>
      </c>
      <c r="E287" s="259" t="s">
        <v>19</v>
      </c>
      <c r="F287" s="260" t="s">
        <v>171</v>
      </c>
      <c r="G287" s="258"/>
      <c r="H287" s="261">
        <v>164</v>
      </c>
      <c r="I287" s="262"/>
      <c r="J287" s="258"/>
      <c r="K287" s="258"/>
      <c r="L287" s="263"/>
      <c r="M287" s="264"/>
      <c r="N287" s="265"/>
      <c r="O287" s="265"/>
      <c r="P287" s="265"/>
      <c r="Q287" s="265"/>
      <c r="R287" s="265"/>
      <c r="S287" s="265"/>
      <c r="T287" s="26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67" t="s">
        <v>132</v>
      </c>
      <c r="AU287" s="267" t="s">
        <v>84</v>
      </c>
      <c r="AV287" s="16" t="s">
        <v>141</v>
      </c>
      <c r="AW287" s="16" t="s">
        <v>36</v>
      </c>
      <c r="AX287" s="16" t="s">
        <v>74</v>
      </c>
      <c r="AY287" s="267" t="s">
        <v>121</v>
      </c>
    </row>
    <row r="288" spans="1:51" s="15" customFormat="1" ht="12">
      <c r="A288" s="15"/>
      <c r="B288" s="246"/>
      <c r="C288" s="247"/>
      <c r="D288" s="226" t="s">
        <v>132</v>
      </c>
      <c r="E288" s="248" t="s">
        <v>19</v>
      </c>
      <c r="F288" s="249" t="s">
        <v>148</v>
      </c>
      <c r="G288" s="247"/>
      <c r="H288" s="250">
        <v>3025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6" t="s">
        <v>132</v>
      </c>
      <c r="AU288" s="256" t="s">
        <v>84</v>
      </c>
      <c r="AV288" s="15" t="s">
        <v>128</v>
      </c>
      <c r="AW288" s="15" t="s">
        <v>36</v>
      </c>
      <c r="AX288" s="15" t="s">
        <v>82</v>
      </c>
      <c r="AY288" s="256" t="s">
        <v>121</v>
      </c>
    </row>
    <row r="289" spans="1:65" s="2" customFormat="1" ht="16.5" customHeight="1">
      <c r="A289" s="40"/>
      <c r="B289" s="41"/>
      <c r="C289" s="206" t="s">
        <v>403</v>
      </c>
      <c r="D289" s="206" t="s">
        <v>123</v>
      </c>
      <c r="E289" s="207" t="s">
        <v>404</v>
      </c>
      <c r="F289" s="208" t="s">
        <v>405</v>
      </c>
      <c r="G289" s="209" t="s">
        <v>126</v>
      </c>
      <c r="H289" s="210">
        <v>9008</v>
      </c>
      <c r="I289" s="211"/>
      <c r="J289" s="212">
        <f>ROUND(I289*H289,2)</f>
        <v>0</v>
      </c>
      <c r="K289" s="208" t="s">
        <v>127</v>
      </c>
      <c r="L289" s="46"/>
      <c r="M289" s="213" t="s">
        <v>19</v>
      </c>
      <c r="N289" s="214" t="s">
        <v>45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128</v>
      </c>
      <c r="AT289" s="217" t="s">
        <v>123</v>
      </c>
      <c r="AU289" s="217" t="s">
        <v>84</v>
      </c>
      <c r="AY289" s="19" t="s">
        <v>121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82</v>
      </c>
      <c r="BK289" s="218">
        <f>ROUND(I289*H289,2)</f>
        <v>0</v>
      </c>
      <c r="BL289" s="19" t="s">
        <v>128</v>
      </c>
      <c r="BM289" s="217" t="s">
        <v>406</v>
      </c>
    </row>
    <row r="290" spans="1:47" s="2" customFormat="1" ht="12">
      <c r="A290" s="40"/>
      <c r="B290" s="41"/>
      <c r="C290" s="42"/>
      <c r="D290" s="219" t="s">
        <v>130</v>
      </c>
      <c r="E290" s="42"/>
      <c r="F290" s="220" t="s">
        <v>407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130</v>
      </c>
      <c r="AU290" s="19" t="s">
        <v>84</v>
      </c>
    </row>
    <row r="291" spans="1:51" s="13" customFormat="1" ht="12">
      <c r="A291" s="13"/>
      <c r="B291" s="224"/>
      <c r="C291" s="225"/>
      <c r="D291" s="226" t="s">
        <v>132</v>
      </c>
      <c r="E291" s="227" t="s">
        <v>19</v>
      </c>
      <c r="F291" s="228" t="s">
        <v>167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132</v>
      </c>
      <c r="AU291" s="234" t="s">
        <v>84</v>
      </c>
      <c r="AV291" s="13" t="s">
        <v>82</v>
      </c>
      <c r="AW291" s="13" t="s">
        <v>36</v>
      </c>
      <c r="AX291" s="13" t="s">
        <v>74</v>
      </c>
      <c r="AY291" s="234" t="s">
        <v>121</v>
      </c>
    </row>
    <row r="292" spans="1:51" s="14" customFormat="1" ht="12">
      <c r="A292" s="14"/>
      <c r="B292" s="235"/>
      <c r="C292" s="236"/>
      <c r="D292" s="226" t="s">
        <v>132</v>
      </c>
      <c r="E292" s="237" t="s">
        <v>19</v>
      </c>
      <c r="F292" s="238" t="s">
        <v>408</v>
      </c>
      <c r="G292" s="236"/>
      <c r="H292" s="239">
        <v>2772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132</v>
      </c>
      <c r="AU292" s="245" t="s">
        <v>84</v>
      </c>
      <c r="AV292" s="14" t="s">
        <v>84</v>
      </c>
      <c r="AW292" s="14" t="s">
        <v>36</v>
      </c>
      <c r="AX292" s="14" t="s">
        <v>74</v>
      </c>
      <c r="AY292" s="245" t="s">
        <v>121</v>
      </c>
    </row>
    <row r="293" spans="1:51" s="14" customFormat="1" ht="12">
      <c r="A293" s="14"/>
      <c r="B293" s="235"/>
      <c r="C293" s="236"/>
      <c r="D293" s="226" t="s">
        <v>132</v>
      </c>
      <c r="E293" s="237" t="s">
        <v>19</v>
      </c>
      <c r="F293" s="238" t="s">
        <v>409</v>
      </c>
      <c r="G293" s="236"/>
      <c r="H293" s="239">
        <v>164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132</v>
      </c>
      <c r="AU293" s="245" t="s">
        <v>84</v>
      </c>
      <c r="AV293" s="14" t="s">
        <v>84</v>
      </c>
      <c r="AW293" s="14" t="s">
        <v>36</v>
      </c>
      <c r="AX293" s="14" t="s">
        <v>74</v>
      </c>
      <c r="AY293" s="245" t="s">
        <v>121</v>
      </c>
    </row>
    <row r="294" spans="1:51" s="16" customFormat="1" ht="12">
      <c r="A294" s="16"/>
      <c r="B294" s="257"/>
      <c r="C294" s="258"/>
      <c r="D294" s="226" t="s">
        <v>132</v>
      </c>
      <c r="E294" s="259" t="s">
        <v>19</v>
      </c>
      <c r="F294" s="260" t="s">
        <v>171</v>
      </c>
      <c r="G294" s="258"/>
      <c r="H294" s="261">
        <v>2936</v>
      </c>
      <c r="I294" s="262"/>
      <c r="J294" s="258"/>
      <c r="K294" s="258"/>
      <c r="L294" s="263"/>
      <c r="M294" s="264"/>
      <c r="N294" s="265"/>
      <c r="O294" s="265"/>
      <c r="P294" s="265"/>
      <c r="Q294" s="265"/>
      <c r="R294" s="265"/>
      <c r="S294" s="265"/>
      <c r="T294" s="26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67" t="s">
        <v>132</v>
      </c>
      <c r="AU294" s="267" t="s">
        <v>84</v>
      </c>
      <c r="AV294" s="16" t="s">
        <v>141</v>
      </c>
      <c r="AW294" s="16" t="s">
        <v>36</v>
      </c>
      <c r="AX294" s="16" t="s">
        <v>74</v>
      </c>
      <c r="AY294" s="267" t="s">
        <v>121</v>
      </c>
    </row>
    <row r="295" spans="1:51" s="14" customFormat="1" ht="12">
      <c r="A295" s="14"/>
      <c r="B295" s="235"/>
      <c r="C295" s="236"/>
      <c r="D295" s="226" t="s">
        <v>132</v>
      </c>
      <c r="E295" s="237" t="s">
        <v>19</v>
      </c>
      <c r="F295" s="238" t="s">
        <v>410</v>
      </c>
      <c r="G295" s="236"/>
      <c r="H295" s="239">
        <v>5544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132</v>
      </c>
      <c r="AU295" s="245" t="s">
        <v>84</v>
      </c>
      <c r="AV295" s="14" t="s">
        <v>84</v>
      </c>
      <c r="AW295" s="14" t="s">
        <v>36</v>
      </c>
      <c r="AX295" s="14" t="s">
        <v>74</v>
      </c>
      <c r="AY295" s="245" t="s">
        <v>121</v>
      </c>
    </row>
    <row r="296" spans="1:51" s="14" customFormat="1" ht="12">
      <c r="A296" s="14"/>
      <c r="B296" s="235"/>
      <c r="C296" s="236"/>
      <c r="D296" s="226" t="s">
        <v>132</v>
      </c>
      <c r="E296" s="237" t="s">
        <v>19</v>
      </c>
      <c r="F296" s="238" t="s">
        <v>411</v>
      </c>
      <c r="G296" s="236"/>
      <c r="H296" s="239">
        <v>528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132</v>
      </c>
      <c r="AU296" s="245" t="s">
        <v>84</v>
      </c>
      <c r="AV296" s="14" t="s">
        <v>84</v>
      </c>
      <c r="AW296" s="14" t="s">
        <v>36</v>
      </c>
      <c r="AX296" s="14" t="s">
        <v>74</v>
      </c>
      <c r="AY296" s="245" t="s">
        <v>121</v>
      </c>
    </row>
    <row r="297" spans="1:51" s="16" customFormat="1" ht="12">
      <c r="A297" s="16"/>
      <c r="B297" s="257"/>
      <c r="C297" s="258"/>
      <c r="D297" s="226" t="s">
        <v>132</v>
      </c>
      <c r="E297" s="259" t="s">
        <v>19</v>
      </c>
      <c r="F297" s="260" t="s">
        <v>171</v>
      </c>
      <c r="G297" s="258"/>
      <c r="H297" s="261">
        <v>6072</v>
      </c>
      <c r="I297" s="262"/>
      <c r="J297" s="258"/>
      <c r="K297" s="258"/>
      <c r="L297" s="263"/>
      <c r="M297" s="264"/>
      <c r="N297" s="265"/>
      <c r="O297" s="265"/>
      <c r="P297" s="265"/>
      <c r="Q297" s="265"/>
      <c r="R297" s="265"/>
      <c r="S297" s="265"/>
      <c r="T297" s="26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67" t="s">
        <v>132</v>
      </c>
      <c r="AU297" s="267" t="s">
        <v>84</v>
      </c>
      <c r="AV297" s="16" t="s">
        <v>141</v>
      </c>
      <c r="AW297" s="16" t="s">
        <v>36</v>
      </c>
      <c r="AX297" s="16" t="s">
        <v>74</v>
      </c>
      <c r="AY297" s="267" t="s">
        <v>121</v>
      </c>
    </row>
    <row r="298" spans="1:51" s="15" customFormat="1" ht="12">
      <c r="A298" s="15"/>
      <c r="B298" s="246"/>
      <c r="C298" s="247"/>
      <c r="D298" s="226" t="s">
        <v>132</v>
      </c>
      <c r="E298" s="248" t="s">
        <v>19</v>
      </c>
      <c r="F298" s="249" t="s">
        <v>148</v>
      </c>
      <c r="G298" s="247"/>
      <c r="H298" s="250">
        <v>9008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132</v>
      </c>
      <c r="AU298" s="256" t="s">
        <v>84</v>
      </c>
      <c r="AV298" s="15" t="s">
        <v>128</v>
      </c>
      <c r="AW298" s="15" t="s">
        <v>36</v>
      </c>
      <c r="AX298" s="15" t="s">
        <v>82</v>
      </c>
      <c r="AY298" s="256" t="s">
        <v>121</v>
      </c>
    </row>
    <row r="299" spans="1:65" s="2" customFormat="1" ht="24.15" customHeight="1">
      <c r="A299" s="40"/>
      <c r="B299" s="41"/>
      <c r="C299" s="206" t="s">
        <v>412</v>
      </c>
      <c r="D299" s="206" t="s">
        <v>123</v>
      </c>
      <c r="E299" s="207" t="s">
        <v>413</v>
      </c>
      <c r="F299" s="208" t="s">
        <v>414</v>
      </c>
      <c r="G299" s="209" t="s">
        <v>126</v>
      </c>
      <c r="H299" s="210">
        <v>444</v>
      </c>
      <c r="I299" s="211"/>
      <c r="J299" s="212">
        <f>ROUND(I299*H299,2)</f>
        <v>0</v>
      </c>
      <c r="K299" s="208" t="s">
        <v>127</v>
      </c>
      <c r="L299" s="46"/>
      <c r="M299" s="213" t="s">
        <v>19</v>
      </c>
      <c r="N299" s="214" t="s">
        <v>45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128</v>
      </c>
      <c r="AT299" s="217" t="s">
        <v>123</v>
      </c>
      <c r="AU299" s="217" t="s">
        <v>84</v>
      </c>
      <c r="AY299" s="19" t="s">
        <v>121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82</v>
      </c>
      <c r="BK299" s="218">
        <f>ROUND(I299*H299,2)</f>
        <v>0</v>
      </c>
      <c r="BL299" s="19" t="s">
        <v>128</v>
      </c>
      <c r="BM299" s="217" t="s">
        <v>415</v>
      </c>
    </row>
    <row r="300" spans="1:47" s="2" customFormat="1" ht="12">
      <c r="A300" s="40"/>
      <c r="B300" s="41"/>
      <c r="C300" s="42"/>
      <c r="D300" s="219" t="s">
        <v>130</v>
      </c>
      <c r="E300" s="42"/>
      <c r="F300" s="220" t="s">
        <v>416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130</v>
      </c>
      <c r="AU300" s="19" t="s">
        <v>84</v>
      </c>
    </row>
    <row r="301" spans="1:51" s="13" customFormat="1" ht="12">
      <c r="A301" s="13"/>
      <c r="B301" s="224"/>
      <c r="C301" s="225"/>
      <c r="D301" s="226" t="s">
        <v>132</v>
      </c>
      <c r="E301" s="227" t="s">
        <v>19</v>
      </c>
      <c r="F301" s="228" t="s">
        <v>167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132</v>
      </c>
      <c r="AU301" s="234" t="s">
        <v>84</v>
      </c>
      <c r="AV301" s="13" t="s">
        <v>82</v>
      </c>
      <c r="AW301" s="13" t="s">
        <v>36</v>
      </c>
      <c r="AX301" s="13" t="s">
        <v>74</v>
      </c>
      <c r="AY301" s="234" t="s">
        <v>121</v>
      </c>
    </row>
    <row r="302" spans="1:51" s="14" customFormat="1" ht="12">
      <c r="A302" s="14"/>
      <c r="B302" s="235"/>
      <c r="C302" s="236"/>
      <c r="D302" s="226" t="s">
        <v>132</v>
      </c>
      <c r="E302" s="237" t="s">
        <v>19</v>
      </c>
      <c r="F302" s="238" t="s">
        <v>417</v>
      </c>
      <c r="G302" s="236"/>
      <c r="H302" s="239">
        <v>444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132</v>
      </c>
      <c r="AU302" s="245" t="s">
        <v>84</v>
      </c>
      <c r="AV302" s="14" t="s">
        <v>84</v>
      </c>
      <c r="AW302" s="14" t="s">
        <v>36</v>
      </c>
      <c r="AX302" s="14" t="s">
        <v>82</v>
      </c>
      <c r="AY302" s="245" t="s">
        <v>121</v>
      </c>
    </row>
    <row r="303" spans="1:65" s="2" customFormat="1" ht="24.15" customHeight="1">
      <c r="A303" s="40"/>
      <c r="B303" s="41"/>
      <c r="C303" s="206" t="s">
        <v>418</v>
      </c>
      <c r="D303" s="206" t="s">
        <v>123</v>
      </c>
      <c r="E303" s="207" t="s">
        <v>419</v>
      </c>
      <c r="F303" s="208" t="s">
        <v>420</v>
      </c>
      <c r="G303" s="209" t="s">
        <v>126</v>
      </c>
      <c r="H303" s="210">
        <v>100</v>
      </c>
      <c r="I303" s="211"/>
      <c r="J303" s="212">
        <f>ROUND(I303*H303,2)</f>
        <v>0</v>
      </c>
      <c r="K303" s="208" t="s">
        <v>127</v>
      </c>
      <c r="L303" s="46"/>
      <c r="M303" s="213" t="s">
        <v>19</v>
      </c>
      <c r="N303" s="214" t="s">
        <v>45</v>
      </c>
      <c r="O303" s="86"/>
      <c r="P303" s="215">
        <f>O303*H303</f>
        <v>0</v>
      </c>
      <c r="Q303" s="215">
        <v>0.216</v>
      </c>
      <c r="R303" s="215">
        <f>Q303*H303</f>
        <v>21.6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128</v>
      </c>
      <c r="AT303" s="217" t="s">
        <v>123</v>
      </c>
      <c r="AU303" s="217" t="s">
        <v>84</v>
      </c>
      <c r="AY303" s="19" t="s">
        <v>121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82</v>
      </c>
      <c r="BK303" s="218">
        <f>ROUND(I303*H303,2)</f>
        <v>0</v>
      </c>
      <c r="BL303" s="19" t="s">
        <v>128</v>
      </c>
      <c r="BM303" s="217" t="s">
        <v>421</v>
      </c>
    </row>
    <row r="304" spans="1:47" s="2" customFormat="1" ht="12">
      <c r="A304" s="40"/>
      <c r="B304" s="41"/>
      <c r="C304" s="42"/>
      <c r="D304" s="219" t="s">
        <v>130</v>
      </c>
      <c r="E304" s="42"/>
      <c r="F304" s="220" t="s">
        <v>422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130</v>
      </c>
      <c r="AU304" s="19" t="s">
        <v>84</v>
      </c>
    </row>
    <row r="305" spans="1:51" s="13" customFormat="1" ht="12">
      <c r="A305" s="13"/>
      <c r="B305" s="224"/>
      <c r="C305" s="225"/>
      <c r="D305" s="226" t="s">
        <v>132</v>
      </c>
      <c r="E305" s="227" t="s">
        <v>19</v>
      </c>
      <c r="F305" s="228" t="s">
        <v>167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132</v>
      </c>
      <c r="AU305" s="234" t="s">
        <v>84</v>
      </c>
      <c r="AV305" s="13" t="s">
        <v>82</v>
      </c>
      <c r="AW305" s="13" t="s">
        <v>36</v>
      </c>
      <c r="AX305" s="13" t="s">
        <v>74</v>
      </c>
      <c r="AY305" s="234" t="s">
        <v>121</v>
      </c>
    </row>
    <row r="306" spans="1:51" s="14" customFormat="1" ht="12">
      <c r="A306" s="14"/>
      <c r="B306" s="235"/>
      <c r="C306" s="236"/>
      <c r="D306" s="226" t="s">
        <v>132</v>
      </c>
      <c r="E306" s="237" t="s">
        <v>19</v>
      </c>
      <c r="F306" s="238" t="s">
        <v>423</v>
      </c>
      <c r="G306" s="236"/>
      <c r="H306" s="239">
        <v>100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132</v>
      </c>
      <c r="AU306" s="245" t="s">
        <v>84</v>
      </c>
      <c r="AV306" s="14" t="s">
        <v>84</v>
      </c>
      <c r="AW306" s="14" t="s">
        <v>36</v>
      </c>
      <c r="AX306" s="14" t="s">
        <v>82</v>
      </c>
      <c r="AY306" s="245" t="s">
        <v>121</v>
      </c>
    </row>
    <row r="307" spans="1:65" s="2" customFormat="1" ht="16.5" customHeight="1">
      <c r="A307" s="40"/>
      <c r="B307" s="41"/>
      <c r="C307" s="206" t="s">
        <v>424</v>
      </c>
      <c r="D307" s="206" t="s">
        <v>123</v>
      </c>
      <c r="E307" s="207" t="s">
        <v>425</v>
      </c>
      <c r="F307" s="208" t="s">
        <v>426</v>
      </c>
      <c r="G307" s="209" t="s">
        <v>126</v>
      </c>
      <c r="H307" s="210">
        <v>444</v>
      </c>
      <c r="I307" s="211"/>
      <c r="J307" s="212">
        <f>ROUND(I307*H307,2)</f>
        <v>0</v>
      </c>
      <c r="K307" s="208" t="s">
        <v>127</v>
      </c>
      <c r="L307" s="46"/>
      <c r="M307" s="213" t="s">
        <v>19</v>
      </c>
      <c r="N307" s="214" t="s">
        <v>45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128</v>
      </c>
      <c r="AT307" s="217" t="s">
        <v>123</v>
      </c>
      <c r="AU307" s="217" t="s">
        <v>84</v>
      </c>
      <c r="AY307" s="19" t="s">
        <v>121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82</v>
      </c>
      <c r="BK307" s="218">
        <f>ROUND(I307*H307,2)</f>
        <v>0</v>
      </c>
      <c r="BL307" s="19" t="s">
        <v>128</v>
      </c>
      <c r="BM307" s="217" t="s">
        <v>427</v>
      </c>
    </row>
    <row r="308" spans="1:47" s="2" customFormat="1" ht="12">
      <c r="A308" s="40"/>
      <c r="B308" s="41"/>
      <c r="C308" s="42"/>
      <c r="D308" s="219" t="s">
        <v>130</v>
      </c>
      <c r="E308" s="42"/>
      <c r="F308" s="220" t="s">
        <v>428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130</v>
      </c>
      <c r="AU308" s="19" t="s">
        <v>84</v>
      </c>
    </row>
    <row r="309" spans="1:51" s="13" customFormat="1" ht="12">
      <c r="A309" s="13"/>
      <c r="B309" s="224"/>
      <c r="C309" s="225"/>
      <c r="D309" s="226" t="s">
        <v>132</v>
      </c>
      <c r="E309" s="227" t="s">
        <v>19</v>
      </c>
      <c r="F309" s="228" t="s">
        <v>167</v>
      </c>
      <c r="G309" s="225"/>
      <c r="H309" s="227" t="s">
        <v>19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132</v>
      </c>
      <c r="AU309" s="234" t="s">
        <v>84</v>
      </c>
      <c r="AV309" s="13" t="s">
        <v>82</v>
      </c>
      <c r="AW309" s="13" t="s">
        <v>36</v>
      </c>
      <c r="AX309" s="13" t="s">
        <v>74</v>
      </c>
      <c r="AY309" s="234" t="s">
        <v>121</v>
      </c>
    </row>
    <row r="310" spans="1:51" s="14" customFormat="1" ht="12">
      <c r="A310" s="14"/>
      <c r="B310" s="235"/>
      <c r="C310" s="236"/>
      <c r="D310" s="226" t="s">
        <v>132</v>
      </c>
      <c r="E310" s="237" t="s">
        <v>19</v>
      </c>
      <c r="F310" s="238" t="s">
        <v>429</v>
      </c>
      <c r="G310" s="236"/>
      <c r="H310" s="239">
        <v>444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132</v>
      </c>
      <c r="AU310" s="245" t="s">
        <v>84</v>
      </c>
      <c r="AV310" s="14" t="s">
        <v>84</v>
      </c>
      <c r="AW310" s="14" t="s">
        <v>36</v>
      </c>
      <c r="AX310" s="14" t="s">
        <v>82</v>
      </c>
      <c r="AY310" s="245" t="s">
        <v>121</v>
      </c>
    </row>
    <row r="311" spans="1:65" s="2" customFormat="1" ht="16.5" customHeight="1">
      <c r="A311" s="40"/>
      <c r="B311" s="41"/>
      <c r="C311" s="206" t="s">
        <v>430</v>
      </c>
      <c r="D311" s="206" t="s">
        <v>123</v>
      </c>
      <c r="E311" s="207" t="s">
        <v>431</v>
      </c>
      <c r="F311" s="208" t="s">
        <v>432</v>
      </c>
      <c r="G311" s="209" t="s">
        <v>126</v>
      </c>
      <c r="H311" s="210">
        <v>2730</v>
      </c>
      <c r="I311" s="211"/>
      <c r="J311" s="212">
        <f>ROUND(I311*H311,2)</f>
        <v>0</v>
      </c>
      <c r="K311" s="208" t="s">
        <v>127</v>
      </c>
      <c r="L311" s="46"/>
      <c r="M311" s="213" t="s">
        <v>19</v>
      </c>
      <c r="N311" s="214" t="s">
        <v>45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128</v>
      </c>
      <c r="AT311" s="217" t="s">
        <v>123</v>
      </c>
      <c r="AU311" s="217" t="s">
        <v>84</v>
      </c>
      <c r="AY311" s="19" t="s">
        <v>121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82</v>
      </c>
      <c r="BK311" s="218">
        <f>ROUND(I311*H311,2)</f>
        <v>0</v>
      </c>
      <c r="BL311" s="19" t="s">
        <v>128</v>
      </c>
      <c r="BM311" s="217" t="s">
        <v>433</v>
      </c>
    </row>
    <row r="312" spans="1:47" s="2" customFormat="1" ht="12">
      <c r="A312" s="40"/>
      <c r="B312" s="41"/>
      <c r="C312" s="42"/>
      <c r="D312" s="219" t="s">
        <v>130</v>
      </c>
      <c r="E312" s="42"/>
      <c r="F312" s="220" t="s">
        <v>434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130</v>
      </c>
      <c r="AU312" s="19" t="s">
        <v>84</v>
      </c>
    </row>
    <row r="313" spans="1:51" s="13" customFormat="1" ht="12">
      <c r="A313" s="13"/>
      <c r="B313" s="224"/>
      <c r="C313" s="225"/>
      <c r="D313" s="226" t="s">
        <v>132</v>
      </c>
      <c r="E313" s="227" t="s">
        <v>19</v>
      </c>
      <c r="F313" s="228" t="s">
        <v>167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132</v>
      </c>
      <c r="AU313" s="234" t="s">
        <v>84</v>
      </c>
      <c r="AV313" s="13" t="s">
        <v>82</v>
      </c>
      <c r="AW313" s="13" t="s">
        <v>36</v>
      </c>
      <c r="AX313" s="13" t="s">
        <v>74</v>
      </c>
      <c r="AY313" s="234" t="s">
        <v>121</v>
      </c>
    </row>
    <row r="314" spans="1:51" s="14" customFormat="1" ht="12">
      <c r="A314" s="14"/>
      <c r="B314" s="235"/>
      <c r="C314" s="236"/>
      <c r="D314" s="226" t="s">
        <v>132</v>
      </c>
      <c r="E314" s="237" t="s">
        <v>19</v>
      </c>
      <c r="F314" s="238" t="s">
        <v>435</v>
      </c>
      <c r="G314" s="236"/>
      <c r="H314" s="239">
        <v>2730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132</v>
      </c>
      <c r="AU314" s="245" t="s">
        <v>84</v>
      </c>
      <c r="AV314" s="14" t="s">
        <v>84</v>
      </c>
      <c r="AW314" s="14" t="s">
        <v>36</v>
      </c>
      <c r="AX314" s="14" t="s">
        <v>82</v>
      </c>
      <c r="AY314" s="245" t="s">
        <v>121</v>
      </c>
    </row>
    <row r="315" spans="1:65" s="2" customFormat="1" ht="24.15" customHeight="1">
      <c r="A315" s="40"/>
      <c r="B315" s="41"/>
      <c r="C315" s="206" t="s">
        <v>436</v>
      </c>
      <c r="D315" s="206" t="s">
        <v>123</v>
      </c>
      <c r="E315" s="207" t="s">
        <v>437</v>
      </c>
      <c r="F315" s="208" t="s">
        <v>438</v>
      </c>
      <c r="G315" s="209" t="s">
        <v>126</v>
      </c>
      <c r="H315" s="210">
        <v>2730</v>
      </c>
      <c r="I315" s="211"/>
      <c r="J315" s="212">
        <f>ROUND(I315*H315,2)</f>
        <v>0</v>
      </c>
      <c r="K315" s="208" t="s">
        <v>127</v>
      </c>
      <c r="L315" s="46"/>
      <c r="M315" s="213" t="s">
        <v>19</v>
      </c>
      <c r="N315" s="214" t="s">
        <v>45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128</v>
      </c>
      <c r="AT315" s="217" t="s">
        <v>123</v>
      </c>
      <c r="AU315" s="217" t="s">
        <v>84</v>
      </c>
      <c r="AY315" s="19" t="s">
        <v>121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82</v>
      </c>
      <c r="BK315" s="218">
        <f>ROUND(I315*H315,2)</f>
        <v>0</v>
      </c>
      <c r="BL315" s="19" t="s">
        <v>128</v>
      </c>
      <c r="BM315" s="217" t="s">
        <v>439</v>
      </c>
    </row>
    <row r="316" spans="1:47" s="2" customFormat="1" ht="12">
      <c r="A316" s="40"/>
      <c r="B316" s="41"/>
      <c r="C316" s="42"/>
      <c r="D316" s="219" t="s">
        <v>130</v>
      </c>
      <c r="E316" s="42"/>
      <c r="F316" s="220" t="s">
        <v>440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130</v>
      </c>
      <c r="AU316" s="19" t="s">
        <v>84</v>
      </c>
    </row>
    <row r="317" spans="1:51" s="13" customFormat="1" ht="12">
      <c r="A317" s="13"/>
      <c r="B317" s="224"/>
      <c r="C317" s="225"/>
      <c r="D317" s="226" t="s">
        <v>132</v>
      </c>
      <c r="E317" s="227" t="s">
        <v>19</v>
      </c>
      <c r="F317" s="228" t="s">
        <v>167</v>
      </c>
      <c r="G317" s="225"/>
      <c r="H317" s="227" t="s">
        <v>19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132</v>
      </c>
      <c r="AU317" s="234" t="s">
        <v>84</v>
      </c>
      <c r="AV317" s="13" t="s">
        <v>82</v>
      </c>
      <c r="AW317" s="13" t="s">
        <v>36</v>
      </c>
      <c r="AX317" s="13" t="s">
        <v>74</v>
      </c>
      <c r="AY317" s="234" t="s">
        <v>121</v>
      </c>
    </row>
    <row r="318" spans="1:51" s="14" customFormat="1" ht="12">
      <c r="A318" s="14"/>
      <c r="B318" s="235"/>
      <c r="C318" s="236"/>
      <c r="D318" s="226" t="s">
        <v>132</v>
      </c>
      <c r="E318" s="237" t="s">
        <v>19</v>
      </c>
      <c r="F318" s="238" t="s">
        <v>441</v>
      </c>
      <c r="G318" s="236"/>
      <c r="H318" s="239">
        <v>2730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132</v>
      </c>
      <c r="AU318" s="245" t="s">
        <v>84</v>
      </c>
      <c r="AV318" s="14" t="s">
        <v>84</v>
      </c>
      <c r="AW318" s="14" t="s">
        <v>36</v>
      </c>
      <c r="AX318" s="14" t="s">
        <v>82</v>
      </c>
      <c r="AY318" s="245" t="s">
        <v>121</v>
      </c>
    </row>
    <row r="319" spans="1:65" s="2" customFormat="1" ht="24.15" customHeight="1">
      <c r="A319" s="40"/>
      <c r="B319" s="41"/>
      <c r="C319" s="206" t="s">
        <v>442</v>
      </c>
      <c r="D319" s="206" t="s">
        <v>123</v>
      </c>
      <c r="E319" s="207" t="s">
        <v>443</v>
      </c>
      <c r="F319" s="208" t="s">
        <v>444</v>
      </c>
      <c r="G319" s="209" t="s">
        <v>126</v>
      </c>
      <c r="H319" s="210">
        <v>2730</v>
      </c>
      <c r="I319" s="211"/>
      <c r="J319" s="212">
        <f>ROUND(I319*H319,2)</f>
        <v>0</v>
      </c>
      <c r="K319" s="208" t="s">
        <v>127</v>
      </c>
      <c r="L319" s="46"/>
      <c r="M319" s="213" t="s">
        <v>19</v>
      </c>
      <c r="N319" s="214" t="s">
        <v>45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128</v>
      </c>
      <c r="AT319" s="217" t="s">
        <v>123</v>
      </c>
      <c r="AU319" s="217" t="s">
        <v>84</v>
      </c>
      <c r="AY319" s="19" t="s">
        <v>121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82</v>
      </c>
      <c r="BK319" s="218">
        <f>ROUND(I319*H319,2)</f>
        <v>0</v>
      </c>
      <c r="BL319" s="19" t="s">
        <v>128</v>
      </c>
      <c r="BM319" s="217" t="s">
        <v>445</v>
      </c>
    </row>
    <row r="320" spans="1:47" s="2" customFormat="1" ht="12">
      <c r="A320" s="40"/>
      <c r="B320" s="41"/>
      <c r="C320" s="42"/>
      <c r="D320" s="219" t="s">
        <v>130</v>
      </c>
      <c r="E320" s="42"/>
      <c r="F320" s="220" t="s">
        <v>446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130</v>
      </c>
      <c r="AU320" s="19" t="s">
        <v>84</v>
      </c>
    </row>
    <row r="321" spans="1:51" s="13" customFormat="1" ht="12">
      <c r="A321" s="13"/>
      <c r="B321" s="224"/>
      <c r="C321" s="225"/>
      <c r="D321" s="226" t="s">
        <v>132</v>
      </c>
      <c r="E321" s="227" t="s">
        <v>19</v>
      </c>
      <c r="F321" s="228" t="s">
        <v>167</v>
      </c>
      <c r="G321" s="225"/>
      <c r="H321" s="227" t="s">
        <v>19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132</v>
      </c>
      <c r="AU321" s="234" t="s">
        <v>84</v>
      </c>
      <c r="AV321" s="13" t="s">
        <v>82</v>
      </c>
      <c r="AW321" s="13" t="s">
        <v>36</v>
      </c>
      <c r="AX321" s="13" t="s">
        <v>74</v>
      </c>
      <c r="AY321" s="234" t="s">
        <v>121</v>
      </c>
    </row>
    <row r="322" spans="1:51" s="14" customFormat="1" ht="12">
      <c r="A322" s="14"/>
      <c r="B322" s="235"/>
      <c r="C322" s="236"/>
      <c r="D322" s="226" t="s">
        <v>132</v>
      </c>
      <c r="E322" s="237" t="s">
        <v>19</v>
      </c>
      <c r="F322" s="238" t="s">
        <v>447</v>
      </c>
      <c r="G322" s="236"/>
      <c r="H322" s="239">
        <v>2730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132</v>
      </c>
      <c r="AU322" s="245" t="s">
        <v>84</v>
      </c>
      <c r="AV322" s="14" t="s">
        <v>84</v>
      </c>
      <c r="AW322" s="14" t="s">
        <v>36</v>
      </c>
      <c r="AX322" s="14" t="s">
        <v>82</v>
      </c>
      <c r="AY322" s="245" t="s">
        <v>121</v>
      </c>
    </row>
    <row r="323" spans="1:65" s="2" customFormat="1" ht="33" customHeight="1">
      <c r="A323" s="40"/>
      <c r="B323" s="41"/>
      <c r="C323" s="206" t="s">
        <v>448</v>
      </c>
      <c r="D323" s="206" t="s">
        <v>123</v>
      </c>
      <c r="E323" s="207" t="s">
        <v>449</v>
      </c>
      <c r="F323" s="208" t="s">
        <v>450</v>
      </c>
      <c r="G323" s="209" t="s">
        <v>126</v>
      </c>
      <c r="H323" s="210">
        <v>123</v>
      </c>
      <c r="I323" s="211"/>
      <c r="J323" s="212">
        <f>ROUND(I323*H323,2)</f>
        <v>0</v>
      </c>
      <c r="K323" s="208" t="s">
        <v>127</v>
      </c>
      <c r="L323" s="46"/>
      <c r="M323" s="213" t="s">
        <v>19</v>
      </c>
      <c r="N323" s="214" t="s">
        <v>45</v>
      </c>
      <c r="O323" s="86"/>
      <c r="P323" s="215">
        <f>O323*H323</f>
        <v>0</v>
      </c>
      <c r="Q323" s="215">
        <v>0.19536</v>
      </c>
      <c r="R323" s="215">
        <f>Q323*H323</f>
        <v>24.02928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128</v>
      </c>
      <c r="AT323" s="217" t="s">
        <v>123</v>
      </c>
      <c r="AU323" s="217" t="s">
        <v>84</v>
      </c>
      <c r="AY323" s="19" t="s">
        <v>121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82</v>
      </c>
      <c r="BK323" s="218">
        <f>ROUND(I323*H323,2)</f>
        <v>0</v>
      </c>
      <c r="BL323" s="19" t="s">
        <v>128</v>
      </c>
      <c r="BM323" s="217" t="s">
        <v>451</v>
      </c>
    </row>
    <row r="324" spans="1:47" s="2" customFormat="1" ht="12">
      <c r="A324" s="40"/>
      <c r="B324" s="41"/>
      <c r="C324" s="42"/>
      <c r="D324" s="219" t="s">
        <v>130</v>
      </c>
      <c r="E324" s="42"/>
      <c r="F324" s="220" t="s">
        <v>452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130</v>
      </c>
      <c r="AU324" s="19" t="s">
        <v>84</v>
      </c>
    </row>
    <row r="325" spans="1:51" s="13" customFormat="1" ht="12">
      <c r="A325" s="13"/>
      <c r="B325" s="224"/>
      <c r="C325" s="225"/>
      <c r="D325" s="226" t="s">
        <v>132</v>
      </c>
      <c r="E325" s="227" t="s">
        <v>19</v>
      </c>
      <c r="F325" s="228" t="s">
        <v>167</v>
      </c>
      <c r="G325" s="225"/>
      <c r="H325" s="227" t="s">
        <v>19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132</v>
      </c>
      <c r="AU325" s="234" t="s">
        <v>84</v>
      </c>
      <c r="AV325" s="13" t="s">
        <v>82</v>
      </c>
      <c r="AW325" s="13" t="s">
        <v>36</v>
      </c>
      <c r="AX325" s="13" t="s">
        <v>74</v>
      </c>
      <c r="AY325" s="234" t="s">
        <v>121</v>
      </c>
    </row>
    <row r="326" spans="1:51" s="13" customFormat="1" ht="12">
      <c r="A326" s="13"/>
      <c r="B326" s="224"/>
      <c r="C326" s="225"/>
      <c r="D326" s="226" t="s">
        <v>132</v>
      </c>
      <c r="E326" s="227" t="s">
        <v>19</v>
      </c>
      <c r="F326" s="228" t="s">
        <v>453</v>
      </c>
      <c r="G326" s="225"/>
      <c r="H326" s="227" t="s">
        <v>19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132</v>
      </c>
      <c r="AU326" s="234" t="s">
        <v>84</v>
      </c>
      <c r="AV326" s="13" t="s">
        <v>82</v>
      </c>
      <c r="AW326" s="13" t="s">
        <v>36</v>
      </c>
      <c r="AX326" s="13" t="s">
        <v>74</v>
      </c>
      <c r="AY326" s="234" t="s">
        <v>121</v>
      </c>
    </row>
    <row r="327" spans="1:51" s="14" customFormat="1" ht="12">
      <c r="A327" s="14"/>
      <c r="B327" s="235"/>
      <c r="C327" s="236"/>
      <c r="D327" s="226" t="s">
        <v>132</v>
      </c>
      <c r="E327" s="237" t="s">
        <v>19</v>
      </c>
      <c r="F327" s="238" t="s">
        <v>454</v>
      </c>
      <c r="G327" s="236"/>
      <c r="H327" s="239">
        <v>123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132</v>
      </c>
      <c r="AU327" s="245" t="s">
        <v>84</v>
      </c>
      <c r="AV327" s="14" t="s">
        <v>84</v>
      </c>
      <c r="AW327" s="14" t="s">
        <v>36</v>
      </c>
      <c r="AX327" s="14" t="s">
        <v>82</v>
      </c>
      <c r="AY327" s="245" t="s">
        <v>121</v>
      </c>
    </row>
    <row r="328" spans="1:65" s="2" customFormat="1" ht="16.5" customHeight="1">
      <c r="A328" s="40"/>
      <c r="B328" s="41"/>
      <c r="C328" s="268" t="s">
        <v>455</v>
      </c>
      <c r="D328" s="268" t="s">
        <v>257</v>
      </c>
      <c r="E328" s="269" t="s">
        <v>456</v>
      </c>
      <c r="F328" s="270" t="s">
        <v>457</v>
      </c>
      <c r="G328" s="271" t="s">
        <v>126</v>
      </c>
      <c r="H328" s="272">
        <v>125.46</v>
      </c>
      <c r="I328" s="273"/>
      <c r="J328" s="274">
        <f>ROUND(I328*H328,2)</f>
        <v>0</v>
      </c>
      <c r="K328" s="270" t="s">
        <v>127</v>
      </c>
      <c r="L328" s="275"/>
      <c r="M328" s="276" t="s">
        <v>19</v>
      </c>
      <c r="N328" s="277" t="s">
        <v>45</v>
      </c>
      <c r="O328" s="86"/>
      <c r="P328" s="215">
        <f>O328*H328</f>
        <v>0</v>
      </c>
      <c r="Q328" s="215">
        <v>0.222</v>
      </c>
      <c r="R328" s="215">
        <f>Q328*H328</f>
        <v>27.85212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182</v>
      </c>
      <c r="AT328" s="217" t="s">
        <v>257</v>
      </c>
      <c r="AU328" s="217" t="s">
        <v>84</v>
      </c>
      <c r="AY328" s="19" t="s">
        <v>121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82</v>
      </c>
      <c r="BK328" s="218">
        <f>ROUND(I328*H328,2)</f>
        <v>0</v>
      </c>
      <c r="BL328" s="19" t="s">
        <v>128</v>
      </c>
      <c r="BM328" s="217" t="s">
        <v>458</v>
      </c>
    </row>
    <row r="329" spans="1:47" s="2" customFormat="1" ht="12">
      <c r="A329" s="40"/>
      <c r="B329" s="41"/>
      <c r="C329" s="42"/>
      <c r="D329" s="219" t="s">
        <v>130</v>
      </c>
      <c r="E329" s="42"/>
      <c r="F329" s="220" t="s">
        <v>459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130</v>
      </c>
      <c r="AU329" s="19" t="s">
        <v>84</v>
      </c>
    </row>
    <row r="330" spans="1:51" s="14" customFormat="1" ht="12">
      <c r="A330" s="14"/>
      <c r="B330" s="235"/>
      <c r="C330" s="236"/>
      <c r="D330" s="226" t="s">
        <v>132</v>
      </c>
      <c r="E330" s="236"/>
      <c r="F330" s="238" t="s">
        <v>460</v>
      </c>
      <c r="G330" s="236"/>
      <c r="H330" s="239">
        <v>125.46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132</v>
      </c>
      <c r="AU330" s="245" t="s">
        <v>84</v>
      </c>
      <c r="AV330" s="14" t="s">
        <v>84</v>
      </c>
      <c r="AW330" s="14" t="s">
        <v>4</v>
      </c>
      <c r="AX330" s="14" t="s">
        <v>82</v>
      </c>
      <c r="AY330" s="245" t="s">
        <v>121</v>
      </c>
    </row>
    <row r="331" spans="1:65" s="2" customFormat="1" ht="44.25" customHeight="1">
      <c r="A331" s="40"/>
      <c r="B331" s="41"/>
      <c r="C331" s="206" t="s">
        <v>461</v>
      </c>
      <c r="D331" s="206" t="s">
        <v>123</v>
      </c>
      <c r="E331" s="207" t="s">
        <v>462</v>
      </c>
      <c r="F331" s="208" t="s">
        <v>463</v>
      </c>
      <c r="G331" s="209" t="s">
        <v>126</v>
      </c>
      <c r="H331" s="210">
        <v>172</v>
      </c>
      <c r="I331" s="211"/>
      <c r="J331" s="212">
        <f>ROUND(I331*H331,2)</f>
        <v>0</v>
      </c>
      <c r="K331" s="208" t="s">
        <v>127</v>
      </c>
      <c r="L331" s="46"/>
      <c r="M331" s="213" t="s">
        <v>19</v>
      </c>
      <c r="N331" s="214" t="s">
        <v>45</v>
      </c>
      <c r="O331" s="86"/>
      <c r="P331" s="215">
        <f>O331*H331</f>
        <v>0</v>
      </c>
      <c r="Q331" s="215">
        <v>0.08425</v>
      </c>
      <c r="R331" s="215">
        <f>Q331*H331</f>
        <v>14.491000000000001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128</v>
      </c>
      <c r="AT331" s="217" t="s">
        <v>123</v>
      </c>
      <c r="AU331" s="217" t="s">
        <v>84</v>
      </c>
      <c r="AY331" s="19" t="s">
        <v>121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82</v>
      </c>
      <c r="BK331" s="218">
        <f>ROUND(I331*H331,2)</f>
        <v>0</v>
      </c>
      <c r="BL331" s="19" t="s">
        <v>128</v>
      </c>
      <c r="BM331" s="217" t="s">
        <v>464</v>
      </c>
    </row>
    <row r="332" spans="1:47" s="2" customFormat="1" ht="12">
      <c r="A332" s="40"/>
      <c r="B332" s="41"/>
      <c r="C332" s="42"/>
      <c r="D332" s="219" t="s">
        <v>130</v>
      </c>
      <c r="E332" s="42"/>
      <c r="F332" s="220" t="s">
        <v>465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130</v>
      </c>
      <c r="AU332" s="19" t="s">
        <v>84</v>
      </c>
    </row>
    <row r="333" spans="1:51" s="13" customFormat="1" ht="12">
      <c r="A333" s="13"/>
      <c r="B333" s="224"/>
      <c r="C333" s="225"/>
      <c r="D333" s="226" t="s">
        <v>132</v>
      </c>
      <c r="E333" s="227" t="s">
        <v>19</v>
      </c>
      <c r="F333" s="228" t="s">
        <v>167</v>
      </c>
      <c r="G333" s="225"/>
      <c r="H333" s="227" t="s">
        <v>19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132</v>
      </c>
      <c r="AU333" s="234" t="s">
        <v>84</v>
      </c>
      <c r="AV333" s="13" t="s">
        <v>82</v>
      </c>
      <c r="AW333" s="13" t="s">
        <v>36</v>
      </c>
      <c r="AX333" s="13" t="s">
        <v>74</v>
      </c>
      <c r="AY333" s="234" t="s">
        <v>121</v>
      </c>
    </row>
    <row r="334" spans="1:51" s="14" customFormat="1" ht="12">
      <c r="A334" s="14"/>
      <c r="B334" s="235"/>
      <c r="C334" s="236"/>
      <c r="D334" s="226" t="s">
        <v>132</v>
      </c>
      <c r="E334" s="237" t="s">
        <v>19</v>
      </c>
      <c r="F334" s="238" t="s">
        <v>466</v>
      </c>
      <c r="G334" s="236"/>
      <c r="H334" s="239">
        <v>150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132</v>
      </c>
      <c r="AU334" s="245" t="s">
        <v>84</v>
      </c>
      <c r="AV334" s="14" t="s">
        <v>84</v>
      </c>
      <c r="AW334" s="14" t="s">
        <v>36</v>
      </c>
      <c r="AX334" s="14" t="s">
        <v>74</v>
      </c>
      <c r="AY334" s="245" t="s">
        <v>121</v>
      </c>
    </row>
    <row r="335" spans="1:51" s="14" customFormat="1" ht="12">
      <c r="A335" s="14"/>
      <c r="B335" s="235"/>
      <c r="C335" s="236"/>
      <c r="D335" s="226" t="s">
        <v>132</v>
      </c>
      <c r="E335" s="237" t="s">
        <v>19</v>
      </c>
      <c r="F335" s="238" t="s">
        <v>467</v>
      </c>
      <c r="G335" s="236"/>
      <c r="H335" s="239">
        <v>6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132</v>
      </c>
      <c r="AU335" s="245" t="s">
        <v>84</v>
      </c>
      <c r="AV335" s="14" t="s">
        <v>84</v>
      </c>
      <c r="AW335" s="14" t="s">
        <v>36</v>
      </c>
      <c r="AX335" s="14" t="s">
        <v>74</v>
      </c>
      <c r="AY335" s="245" t="s">
        <v>121</v>
      </c>
    </row>
    <row r="336" spans="1:51" s="14" customFormat="1" ht="12">
      <c r="A336" s="14"/>
      <c r="B336" s="235"/>
      <c r="C336" s="236"/>
      <c r="D336" s="226" t="s">
        <v>132</v>
      </c>
      <c r="E336" s="237" t="s">
        <v>19</v>
      </c>
      <c r="F336" s="238" t="s">
        <v>468</v>
      </c>
      <c r="G336" s="236"/>
      <c r="H336" s="239">
        <v>10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132</v>
      </c>
      <c r="AU336" s="245" t="s">
        <v>84</v>
      </c>
      <c r="AV336" s="14" t="s">
        <v>84</v>
      </c>
      <c r="AW336" s="14" t="s">
        <v>36</v>
      </c>
      <c r="AX336" s="14" t="s">
        <v>74</v>
      </c>
      <c r="AY336" s="245" t="s">
        <v>121</v>
      </c>
    </row>
    <row r="337" spans="1:51" s="14" customFormat="1" ht="12">
      <c r="A337" s="14"/>
      <c r="B337" s="235"/>
      <c r="C337" s="236"/>
      <c r="D337" s="226" t="s">
        <v>132</v>
      </c>
      <c r="E337" s="237" t="s">
        <v>19</v>
      </c>
      <c r="F337" s="238" t="s">
        <v>469</v>
      </c>
      <c r="G337" s="236"/>
      <c r="H337" s="239">
        <v>6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132</v>
      </c>
      <c r="AU337" s="245" t="s">
        <v>84</v>
      </c>
      <c r="AV337" s="14" t="s">
        <v>84</v>
      </c>
      <c r="AW337" s="14" t="s">
        <v>36</v>
      </c>
      <c r="AX337" s="14" t="s">
        <v>74</v>
      </c>
      <c r="AY337" s="245" t="s">
        <v>121</v>
      </c>
    </row>
    <row r="338" spans="1:51" s="15" customFormat="1" ht="12">
      <c r="A338" s="15"/>
      <c r="B338" s="246"/>
      <c r="C338" s="247"/>
      <c r="D338" s="226" t="s">
        <v>132</v>
      </c>
      <c r="E338" s="248" t="s">
        <v>19</v>
      </c>
      <c r="F338" s="249" t="s">
        <v>148</v>
      </c>
      <c r="G338" s="247"/>
      <c r="H338" s="250">
        <v>172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132</v>
      </c>
      <c r="AU338" s="256" t="s">
        <v>84</v>
      </c>
      <c r="AV338" s="15" t="s">
        <v>128</v>
      </c>
      <c r="AW338" s="15" t="s">
        <v>36</v>
      </c>
      <c r="AX338" s="15" t="s">
        <v>82</v>
      </c>
      <c r="AY338" s="256" t="s">
        <v>121</v>
      </c>
    </row>
    <row r="339" spans="1:65" s="2" customFormat="1" ht="16.5" customHeight="1">
      <c r="A339" s="40"/>
      <c r="B339" s="41"/>
      <c r="C339" s="268" t="s">
        <v>470</v>
      </c>
      <c r="D339" s="268" t="s">
        <v>257</v>
      </c>
      <c r="E339" s="269" t="s">
        <v>471</v>
      </c>
      <c r="F339" s="270" t="s">
        <v>472</v>
      </c>
      <c r="G339" s="271" t="s">
        <v>126</v>
      </c>
      <c r="H339" s="272">
        <v>156.06</v>
      </c>
      <c r="I339" s="273"/>
      <c r="J339" s="274">
        <f>ROUND(I339*H339,2)</f>
        <v>0</v>
      </c>
      <c r="K339" s="270" t="s">
        <v>127</v>
      </c>
      <c r="L339" s="275"/>
      <c r="M339" s="276" t="s">
        <v>19</v>
      </c>
      <c r="N339" s="277" t="s">
        <v>45</v>
      </c>
      <c r="O339" s="86"/>
      <c r="P339" s="215">
        <f>O339*H339</f>
        <v>0</v>
      </c>
      <c r="Q339" s="215">
        <v>0.131</v>
      </c>
      <c r="R339" s="215">
        <f>Q339*H339</f>
        <v>20.44386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182</v>
      </c>
      <c r="AT339" s="217" t="s">
        <v>257</v>
      </c>
      <c r="AU339" s="217" t="s">
        <v>84</v>
      </c>
      <c r="AY339" s="19" t="s">
        <v>121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82</v>
      </c>
      <c r="BK339" s="218">
        <f>ROUND(I339*H339,2)</f>
        <v>0</v>
      </c>
      <c r="BL339" s="19" t="s">
        <v>128</v>
      </c>
      <c r="BM339" s="217" t="s">
        <v>473</v>
      </c>
    </row>
    <row r="340" spans="1:47" s="2" customFormat="1" ht="12">
      <c r="A340" s="40"/>
      <c r="B340" s="41"/>
      <c r="C340" s="42"/>
      <c r="D340" s="219" t="s">
        <v>130</v>
      </c>
      <c r="E340" s="42"/>
      <c r="F340" s="220" t="s">
        <v>474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130</v>
      </c>
      <c r="AU340" s="19" t="s">
        <v>84</v>
      </c>
    </row>
    <row r="341" spans="1:51" s="13" customFormat="1" ht="12">
      <c r="A341" s="13"/>
      <c r="B341" s="224"/>
      <c r="C341" s="225"/>
      <c r="D341" s="226" t="s">
        <v>132</v>
      </c>
      <c r="E341" s="227" t="s">
        <v>19</v>
      </c>
      <c r="F341" s="228" t="s">
        <v>167</v>
      </c>
      <c r="G341" s="225"/>
      <c r="H341" s="227" t="s">
        <v>19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132</v>
      </c>
      <c r="AU341" s="234" t="s">
        <v>84</v>
      </c>
      <c r="AV341" s="13" t="s">
        <v>82</v>
      </c>
      <c r="AW341" s="13" t="s">
        <v>36</v>
      </c>
      <c r="AX341" s="13" t="s">
        <v>74</v>
      </c>
      <c r="AY341" s="234" t="s">
        <v>121</v>
      </c>
    </row>
    <row r="342" spans="1:51" s="14" customFormat="1" ht="12">
      <c r="A342" s="14"/>
      <c r="B342" s="235"/>
      <c r="C342" s="236"/>
      <c r="D342" s="226" t="s">
        <v>132</v>
      </c>
      <c r="E342" s="237" t="s">
        <v>19</v>
      </c>
      <c r="F342" s="238" t="s">
        <v>466</v>
      </c>
      <c r="G342" s="236"/>
      <c r="H342" s="239">
        <v>150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132</v>
      </c>
      <c r="AU342" s="245" t="s">
        <v>84</v>
      </c>
      <c r="AV342" s="14" t="s">
        <v>84</v>
      </c>
      <c r="AW342" s="14" t="s">
        <v>36</v>
      </c>
      <c r="AX342" s="14" t="s">
        <v>74</v>
      </c>
      <c r="AY342" s="245" t="s">
        <v>121</v>
      </c>
    </row>
    <row r="343" spans="1:51" s="16" customFormat="1" ht="12">
      <c r="A343" s="16"/>
      <c r="B343" s="257"/>
      <c r="C343" s="258"/>
      <c r="D343" s="226" t="s">
        <v>132</v>
      </c>
      <c r="E343" s="259" t="s">
        <v>19</v>
      </c>
      <c r="F343" s="260" t="s">
        <v>171</v>
      </c>
      <c r="G343" s="258"/>
      <c r="H343" s="261">
        <v>150</v>
      </c>
      <c r="I343" s="262"/>
      <c r="J343" s="258"/>
      <c r="K343" s="258"/>
      <c r="L343" s="263"/>
      <c r="M343" s="264"/>
      <c r="N343" s="265"/>
      <c r="O343" s="265"/>
      <c r="P343" s="265"/>
      <c r="Q343" s="265"/>
      <c r="R343" s="265"/>
      <c r="S343" s="265"/>
      <c r="T343" s="26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67" t="s">
        <v>132</v>
      </c>
      <c r="AU343" s="267" t="s">
        <v>84</v>
      </c>
      <c r="AV343" s="16" t="s">
        <v>141</v>
      </c>
      <c r="AW343" s="16" t="s">
        <v>36</v>
      </c>
      <c r="AX343" s="16" t="s">
        <v>74</v>
      </c>
      <c r="AY343" s="267" t="s">
        <v>121</v>
      </c>
    </row>
    <row r="344" spans="1:51" s="14" customFormat="1" ht="12">
      <c r="A344" s="14"/>
      <c r="B344" s="235"/>
      <c r="C344" s="236"/>
      <c r="D344" s="226" t="s">
        <v>132</v>
      </c>
      <c r="E344" s="237" t="s">
        <v>19</v>
      </c>
      <c r="F344" s="238" t="s">
        <v>475</v>
      </c>
      <c r="G344" s="236"/>
      <c r="H344" s="239">
        <v>153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132</v>
      </c>
      <c r="AU344" s="245" t="s">
        <v>84</v>
      </c>
      <c r="AV344" s="14" t="s">
        <v>84</v>
      </c>
      <c r="AW344" s="14" t="s">
        <v>36</v>
      </c>
      <c r="AX344" s="14" t="s">
        <v>82</v>
      </c>
      <c r="AY344" s="245" t="s">
        <v>121</v>
      </c>
    </row>
    <row r="345" spans="1:51" s="14" customFormat="1" ht="12">
      <c r="A345" s="14"/>
      <c r="B345" s="235"/>
      <c r="C345" s="236"/>
      <c r="D345" s="226" t="s">
        <v>132</v>
      </c>
      <c r="E345" s="236"/>
      <c r="F345" s="238" t="s">
        <v>476</v>
      </c>
      <c r="G345" s="236"/>
      <c r="H345" s="239">
        <v>156.06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132</v>
      </c>
      <c r="AU345" s="245" t="s">
        <v>84</v>
      </c>
      <c r="AV345" s="14" t="s">
        <v>84</v>
      </c>
      <c r="AW345" s="14" t="s">
        <v>4</v>
      </c>
      <c r="AX345" s="14" t="s">
        <v>82</v>
      </c>
      <c r="AY345" s="245" t="s">
        <v>121</v>
      </c>
    </row>
    <row r="346" spans="1:65" s="2" customFormat="1" ht="16.5" customHeight="1">
      <c r="A346" s="40"/>
      <c r="B346" s="41"/>
      <c r="C346" s="268" t="s">
        <v>477</v>
      </c>
      <c r="D346" s="268" t="s">
        <v>257</v>
      </c>
      <c r="E346" s="269" t="s">
        <v>478</v>
      </c>
      <c r="F346" s="270" t="s">
        <v>479</v>
      </c>
      <c r="G346" s="271" t="s">
        <v>126</v>
      </c>
      <c r="H346" s="272">
        <v>6.426</v>
      </c>
      <c r="I346" s="273"/>
      <c r="J346" s="274">
        <f>ROUND(I346*H346,2)</f>
        <v>0</v>
      </c>
      <c r="K346" s="270" t="s">
        <v>127</v>
      </c>
      <c r="L346" s="275"/>
      <c r="M346" s="276" t="s">
        <v>19</v>
      </c>
      <c r="N346" s="277" t="s">
        <v>45</v>
      </c>
      <c r="O346" s="86"/>
      <c r="P346" s="215">
        <f>O346*H346</f>
        <v>0</v>
      </c>
      <c r="Q346" s="215">
        <v>0.131</v>
      </c>
      <c r="R346" s="215">
        <f>Q346*H346</f>
        <v>0.841806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182</v>
      </c>
      <c r="AT346" s="217" t="s">
        <v>257</v>
      </c>
      <c r="AU346" s="217" t="s">
        <v>84</v>
      </c>
      <c r="AY346" s="19" t="s">
        <v>121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82</v>
      </c>
      <c r="BK346" s="218">
        <f>ROUND(I346*H346,2)</f>
        <v>0</v>
      </c>
      <c r="BL346" s="19" t="s">
        <v>128</v>
      </c>
      <c r="BM346" s="217" t="s">
        <v>480</v>
      </c>
    </row>
    <row r="347" spans="1:47" s="2" customFormat="1" ht="12">
      <c r="A347" s="40"/>
      <c r="B347" s="41"/>
      <c r="C347" s="42"/>
      <c r="D347" s="219" t="s">
        <v>130</v>
      </c>
      <c r="E347" s="42"/>
      <c r="F347" s="220" t="s">
        <v>481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130</v>
      </c>
      <c r="AU347" s="19" t="s">
        <v>84</v>
      </c>
    </row>
    <row r="348" spans="1:51" s="13" customFormat="1" ht="12">
      <c r="A348" s="13"/>
      <c r="B348" s="224"/>
      <c r="C348" s="225"/>
      <c r="D348" s="226" t="s">
        <v>132</v>
      </c>
      <c r="E348" s="227" t="s">
        <v>19</v>
      </c>
      <c r="F348" s="228" t="s">
        <v>167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132</v>
      </c>
      <c r="AU348" s="234" t="s">
        <v>84</v>
      </c>
      <c r="AV348" s="13" t="s">
        <v>82</v>
      </c>
      <c r="AW348" s="13" t="s">
        <v>36</v>
      </c>
      <c r="AX348" s="13" t="s">
        <v>74</v>
      </c>
      <c r="AY348" s="234" t="s">
        <v>121</v>
      </c>
    </row>
    <row r="349" spans="1:51" s="14" customFormat="1" ht="12">
      <c r="A349" s="14"/>
      <c r="B349" s="235"/>
      <c r="C349" s="236"/>
      <c r="D349" s="226" t="s">
        <v>132</v>
      </c>
      <c r="E349" s="237" t="s">
        <v>19</v>
      </c>
      <c r="F349" s="238" t="s">
        <v>467</v>
      </c>
      <c r="G349" s="236"/>
      <c r="H349" s="239">
        <v>6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132</v>
      </c>
      <c r="AU349" s="245" t="s">
        <v>84</v>
      </c>
      <c r="AV349" s="14" t="s">
        <v>84</v>
      </c>
      <c r="AW349" s="14" t="s">
        <v>36</v>
      </c>
      <c r="AX349" s="14" t="s">
        <v>74</v>
      </c>
      <c r="AY349" s="245" t="s">
        <v>121</v>
      </c>
    </row>
    <row r="350" spans="1:51" s="16" customFormat="1" ht="12">
      <c r="A350" s="16"/>
      <c r="B350" s="257"/>
      <c r="C350" s="258"/>
      <c r="D350" s="226" t="s">
        <v>132</v>
      </c>
      <c r="E350" s="259" t="s">
        <v>19</v>
      </c>
      <c r="F350" s="260" t="s">
        <v>171</v>
      </c>
      <c r="G350" s="258"/>
      <c r="H350" s="261">
        <v>6</v>
      </c>
      <c r="I350" s="262"/>
      <c r="J350" s="258"/>
      <c r="K350" s="258"/>
      <c r="L350" s="263"/>
      <c r="M350" s="264"/>
      <c r="N350" s="265"/>
      <c r="O350" s="265"/>
      <c r="P350" s="265"/>
      <c r="Q350" s="265"/>
      <c r="R350" s="265"/>
      <c r="S350" s="265"/>
      <c r="T350" s="26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67" t="s">
        <v>132</v>
      </c>
      <c r="AU350" s="267" t="s">
        <v>84</v>
      </c>
      <c r="AV350" s="16" t="s">
        <v>141</v>
      </c>
      <c r="AW350" s="16" t="s">
        <v>36</v>
      </c>
      <c r="AX350" s="16" t="s">
        <v>74</v>
      </c>
      <c r="AY350" s="267" t="s">
        <v>121</v>
      </c>
    </row>
    <row r="351" spans="1:51" s="14" customFormat="1" ht="12">
      <c r="A351" s="14"/>
      <c r="B351" s="235"/>
      <c r="C351" s="236"/>
      <c r="D351" s="226" t="s">
        <v>132</v>
      </c>
      <c r="E351" s="237" t="s">
        <v>19</v>
      </c>
      <c r="F351" s="238" t="s">
        <v>482</v>
      </c>
      <c r="G351" s="236"/>
      <c r="H351" s="239">
        <v>6.3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132</v>
      </c>
      <c r="AU351" s="245" t="s">
        <v>84</v>
      </c>
      <c r="AV351" s="14" t="s">
        <v>84</v>
      </c>
      <c r="AW351" s="14" t="s">
        <v>36</v>
      </c>
      <c r="AX351" s="14" t="s">
        <v>82</v>
      </c>
      <c r="AY351" s="245" t="s">
        <v>121</v>
      </c>
    </row>
    <row r="352" spans="1:51" s="14" customFormat="1" ht="12">
      <c r="A352" s="14"/>
      <c r="B352" s="235"/>
      <c r="C352" s="236"/>
      <c r="D352" s="226" t="s">
        <v>132</v>
      </c>
      <c r="E352" s="236"/>
      <c r="F352" s="238" t="s">
        <v>483</v>
      </c>
      <c r="G352" s="236"/>
      <c r="H352" s="239">
        <v>6.426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5" t="s">
        <v>132</v>
      </c>
      <c r="AU352" s="245" t="s">
        <v>84</v>
      </c>
      <c r="AV352" s="14" t="s">
        <v>84</v>
      </c>
      <c r="AW352" s="14" t="s">
        <v>4</v>
      </c>
      <c r="AX352" s="14" t="s">
        <v>82</v>
      </c>
      <c r="AY352" s="245" t="s">
        <v>121</v>
      </c>
    </row>
    <row r="353" spans="1:65" s="2" customFormat="1" ht="16.5" customHeight="1">
      <c r="A353" s="40"/>
      <c r="B353" s="41"/>
      <c r="C353" s="268" t="s">
        <v>484</v>
      </c>
      <c r="D353" s="268" t="s">
        <v>257</v>
      </c>
      <c r="E353" s="269" t="s">
        <v>485</v>
      </c>
      <c r="F353" s="270" t="s">
        <v>486</v>
      </c>
      <c r="G353" s="271" t="s">
        <v>126</v>
      </c>
      <c r="H353" s="272">
        <v>10.404</v>
      </c>
      <c r="I353" s="273"/>
      <c r="J353" s="274">
        <f>ROUND(I353*H353,2)</f>
        <v>0</v>
      </c>
      <c r="K353" s="270" t="s">
        <v>127</v>
      </c>
      <c r="L353" s="275"/>
      <c r="M353" s="276" t="s">
        <v>19</v>
      </c>
      <c r="N353" s="277" t="s">
        <v>45</v>
      </c>
      <c r="O353" s="86"/>
      <c r="P353" s="215">
        <f>O353*H353</f>
        <v>0</v>
      </c>
      <c r="Q353" s="215">
        <v>0.131</v>
      </c>
      <c r="R353" s="215">
        <f>Q353*H353</f>
        <v>1.362924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182</v>
      </c>
      <c r="AT353" s="217" t="s">
        <v>257</v>
      </c>
      <c r="AU353" s="217" t="s">
        <v>84</v>
      </c>
      <c r="AY353" s="19" t="s">
        <v>121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82</v>
      </c>
      <c r="BK353" s="218">
        <f>ROUND(I353*H353,2)</f>
        <v>0</v>
      </c>
      <c r="BL353" s="19" t="s">
        <v>128</v>
      </c>
      <c r="BM353" s="217" t="s">
        <v>487</v>
      </c>
    </row>
    <row r="354" spans="1:47" s="2" customFormat="1" ht="12">
      <c r="A354" s="40"/>
      <c r="B354" s="41"/>
      <c r="C354" s="42"/>
      <c r="D354" s="219" t="s">
        <v>130</v>
      </c>
      <c r="E354" s="42"/>
      <c r="F354" s="220" t="s">
        <v>488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130</v>
      </c>
      <c r="AU354" s="19" t="s">
        <v>84</v>
      </c>
    </row>
    <row r="355" spans="1:51" s="13" customFormat="1" ht="12">
      <c r="A355" s="13"/>
      <c r="B355" s="224"/>
      <c r="C355" s="225"/>
      <c r="D355" s="226" t="s">
        <v>132</v>
      </c>
      <c r="E355" s="227" t="s">
        <v>19</v>
      </c>
      <c r="F355" s="228" t="s">
        <v>167</v>
      </c>
      <c r="G355" s="225"/>
      <c r="H355" s="227" t="s">
        <v>19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132</v>
      </c>
      <c r="AU355" s="234" t="s">
        <v>84</v>
      </c>
      <c r="AV355" s="13" t="s">
        <v>82</v>
      </c>
      <c r="AW355" s="13" t="s">
        <v>36</v>
      </c>
      <c r="AX355" s="13" t="s">
        <v>74</v>
      </c>
      <c r="AY355" s="234" t="s">
        <v>121</v>
      </c>
    </row>
    <row r="356" spans="1:51" s="14" customFormat="1" ht="12">
      <c r="A356" s="14"/>
      <c r="B356" s="235"/>
      <c r="C356" s="236"/>
      <c r="D356" s="226" t="s">
        <v>132</v>
      </c>
      <c r="E356" s="237" t="s">
        <v>19</v>
      </c>
      <c r="F356" s="238" t="s">
        <v>468</v>
      </c>
      <c r="G356" s="236"/>
      <c r="H356" s="239">
        <v>10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132</v>
      </c>
      <c r="AU356" s="245" t="s">
        <v>84</v>
      </c>
      <c r="AV356" s="14" t="s">
        <v>84</v>
      </c>
      <c r="AW356" s="14" t="s">
        <v>36</v>
      </c>
      <c r="AX356" s="14" t="s">
        <v>74</v>
      </c>
      <c r="AY356" s="245" t="s">
        <v>121</v>
      </c>
    </row>
    <row r="357" spans="1:51" s="16" customFormat="1" ht="12">
      <c r="A357" s="16"/>
      <c r="B357" s="257"/>
      <c r="C357" s="258"/>
      <c r="D357" s="226" t="s">
        <v>132</v>
      </c>
      <c r="E357" s="259" t="s">
        <v>19</v>
      </c>
      <c r="F357" s="260" t="s">
        <v>171</v>
      </c>
      <c r="G357" s="258"/>
      <c r="H357" s="261">
        <v>10</v>
      </c>
      <c r="I357" s="262"/>
      <c r="J357" s="258"/>
      <c r="K357" s="258"/>
      <c r="L357" s="263"/>
      <c r="M357" s="264"/>
      <c r="N357" s="265"/>
      <c r="O357" s="265"/>
      <c r="P357" s="265"/>
      <c r="Q357" s="265"/>
      <c r="R357" s="265"/>
      <c r="S357" s="265"/>
      <c r="T357" s="26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67" t="s">
        <v>132</v>
      </c>
      <c r="AU357" s="267" t="s">
        <v>84</v>
      </c>
      <c r="AV357" s="16" t="s">
        <v>141</v>
      </c>
      <c r="AW357" s="16" t="s">
        <v>36</v>
      </c>
      <c r="AX357" s="16" t="s">
        <v>74</v>
      </c>
      <c r="AY357" s="267" t="s">
        <v>121</v>
      </c>
    </row>
    <row r="358" spans="1:51" s="14" customFormat="1" ht="12">
      <c r="A358" s="14"/>
      <c r="B358" s="235"/>
      <c r="C358" s="236"/>
      <c r="D358" s="226" t="s">
        <v>132</v>
      </c>
      <c r="E358" s="237" t="s">
        <v>19</v>
      </c>
      <c r="F358" s="238" t="s">
        <v>489</v>
      </c>
      <c r="G358" s="236"/>
      <c r="H358" s="239">
        <v>10.2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132</v>
      </c>
      <c r="AU358" s="245" t="s">
        <v>84</v>
      </c>
      <c r="AV358" s="14" t="s">
        <v>84</v>
      </c>
      <c r="AW358" s="14" t="s">
        <v>36</v>
      </c>
      <c r="AX358" s="14" t="s">
        <v>82</v>
      </c>
      <c r="AY358" s="245" t="s">
        <v>121</v>
      </c>
    </row>
    <row r="359" spans="1:51" s="14" customFormat="1" ht="12">
      <c r="A359" s="14"/>
      <c r="B359" s="235"/>
      <c r="C359" s="236"/>
      <c r="D359" s="226" t="s">
        <v>132</v>
      </c>
      <c r="E359" s="236"/>
      <c r="F359" s="238" t="s">
        <v>490</v>
      </c>
      <c r="G359" s="236"/>
      <c r="H359" s="239">
        <v>10.404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132</v>
      </c>
      <c r="AU359" s="245" t="s">
        <v>84</v>
      </c>
      <c r="AV359" s="14" t="s">
        <v>84</v>
      </c>
      <c r="AW359" s="14" t="s">
        <v>4</v>
      </c>
      <c r="AX359" s="14" t="s">
        <v>82</v>
      </c>
      <c r="AY359" s="245" t="s">
        <v>121</v>
      </c>
    </row>
    <row r="360" spans="1:65" s="2" customFormat="1" ht="16.5" customHeight="1">
      <c r="A360" s="40"/>
      <c r="B360" s="41"/>
      <c r="C360" s="268" t="s">
        <v>491</v>
      </c>
      <c r="D360" s="268" t="s">
        <v>257</v>
      </c>
      <c r="E360" s="269" t="s">
        <v>492</v>
      </c>
      <c r="F360" s="270" t="s">
        <v>493</v>
      </c>
      <c r="G360" s="271" t="s">
        <v>126</v>
      </c>
      <c r="H360" s="272">
        <v>6.426</v>
      </c>
      <c r="I360" s="273"/>
      <c r="J360" s="274">
        <f>ROUND(I360*H360,2)</f>
        <v>0</v>
      </c>
      <c r="K360" s="270" t="s">
        <v>19</v>
      </c>
      <c r="L360" s="275"/>
      <c r="M360" s="276" t="s">
        <v>19</v>
      </c>
      <c r="N360" s="277" t="s">
        <v>45</v>
      </c>
      <c r="O360" s="86"/>
      <c r="P360" s="215">
        <f>O360*H360</f>
        <v>0</v>
      </c>
      <c r="Q360" s="215">
        <v>0.131</v>
      </c>
      <c r="R360" s="215">
        <f>Q360*H360</f>
        <v>0.841806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182</v>
      </c>
      <c r="AT360" s="217" t="s">
        <v>257</v>
      </c>
      <c r="AU360" s="217" t="s">
        <v>84</v>
      </c>
      <c r="AY360" s="19" t="s">
        <v>121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82</v>
      </c>
      <c r="BK360" s="218">
        <f>ROUND(I360*H360,2)</f>
        <v>0</v>
      </c>
      <c r="BL360" s="19" t="s">
        <v>128</v>
      </c>
      <c r="BM360" s="217" t="s">
        <v>494</v>
      </c>
    </row>
    <row r="361" spans="1:51" s="13" customFormat="1" ht="12">
      <c r="A361" s="13"/>
      <c r="B361" s="224"/>
      <c r="C361" s="225"/>
      <c r="D361" s="226" t="s">
        <v>132</v>
      </c>
      <c r="E361" s="227" t="s">
        <v>19</v>
      </c>
      <c r="F361" s="228" t="s">
        <v>167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132</v>
      </c>
      <c r="AU361" s="234" t="s">
        <v>84</v>
      </c>
      <c r="AV361" s="13" t="s">
        <v>82</v>
      </c>
      <c r="AW361" s="13" t="s">
        <v>36</v>
      </c>
      <c r="AX361" s="13" t="s">
        <v>74</v>
      </c>
      <c r="AY361" s="234" t="s">
        <v>121</v>
      </c>
    </row>
    <row r="362" spans="1:51" s="14" customFormat="1" ht="12">
      <c r="A362" s="14"/>
      <c r="B362" s="235"/>
      <c r="C362" s="236"/>
      <c r="D362" s="226" t="s">
        <v>132</v>
      </c>
      <c r="E362" s="237" t="s">
        <v>19</v>
      </c>
      <c r="F362" s="238" t="s">
        <v>469</v>
      </c>
      <c r="G362" s="236"/>
      <c r="H362" s="239">
        <v>6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132</v>
      </c>
      <c r="AU362" s="245" t="s">
        <v>84</v>
      </c>
      <c r="AV362" s="14" t="s">
        <v>84</v>
      </c>
      <c r="AW362" s="14" t="s">
        <v>36</v>
      </c>
      <c r="AX362" s="14" t="s">
        <v>74</v>
      </c>
      <c r="AY362" s="245" t="s">
        <v>121</v>
      </c>
    </row>
    <row r="363" spans="1:51" s="16" customFormat="1" ht="12">
      <c r="A363" s="16"/>
      <c r="B363" s="257"/>
      <c r="C363" s="258"/>
      <c r="D363" s="226" t="s">
        <v>132</v>
      </c>
      <c r="E363" s="259" t="s">
        <v>19</v>
      </c>
      <c r="F363" s="260" t="s">
        <v>171</v>
      </c>
      <c r="G363" s="258"/>
      <c r="H363" s="261">
        <v>6</v>
      </c>
      <c r="I363" s="262"/>
      <c r="J363" s="258"/>
      <c r="K363" s="258"/>
      <c r="L363" s="263"/>
      <c r="M363" s="264"/>
      <c r="N363" s="265"/>
      <c r="O363" s="265"/>
      <c r="P363" s="265"/>
      <c r="Q363" s="265"/>
      <c r="R363" s="265"/>
      <c r="S363" s="265"/>
      <c r="T363" s="26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67" t="s">
        <v>132</v>
      </c>
      <c r="AU363" s="267" t="s">
        <v>84</v>
      </c>
      <c r="AV363" s="16" t="s">
        <v>141</v>
      </c>
      <c r="AW363" s="16" t="s">
        <v>36</v>
      </c>
      <c r="AX363" s="16" t="s">
        <v>74</v>
      </c>
      <c r="AY363" s="267" t="s">
        <v>121</v>
      </c>
    </row>
    <row r="364" spans="1:51" s="14" customFormat="1" ht="12">
      <c r="A364" s="14"/>
      <c r="B364" s="235"/>
      <c r="C364" s="236"/>
      <c r="D364" s="226" t="s">
        <v>132</v>
      </c>
      <c r="E364" s="237" t="s">
        <v>19</v>
      </c>
      <c r="F364" s="238" t="s">
        <v>482</v>
      </c>
      <c r="G364" s="236"/>
      <c r="H364" s="239">
        <v>6.3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132</v>
      </c>
      <c r="AU364" s="245" t="s">
        <v>84</v>
      </c>
      <c r="AV364" s="14" t="s">
        <v>84</v>
      </c>
      <c r="AW364" s="14" t="s">
        <v>36</v>
      </c>
      <c r="AX364" s="14" t="s">
        <v>82</v>
      </c>
      <c r="AY364" s="245" t="s">
        <v>121</v>
      </c>
    </row>
    <row r="365" spans="1:51" s="14" customFormat="1" ht="12">
      <c r="A365" s="14"/>
      <c r="B365" s="235"/>
      <c r="C365" s="236"/>
      <c r="D365" s="226" t="s">
        <v>132</v>
      </c>
      <c r="E365" s="236"/>
      <c r="F365" s="238" t="s">
        <v>483</v>
      </c>
      <c r="G365" s="236"/>
      <c r="H365" s="239">
        <v>6.426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5" t="s">
        <v>132</v>
      </c>
      <c r="AU365" s="245" t="s">
        <v>84</v>
      </c>
      <c r="AV365" s="14" t="s">
        <v>84</v>
      </c>
      <c r="AW365" s="14" t="s">
        <v>4</v>
      </c>
      <c r="AX365" s="14" t="s">
        <v>82</v>
      </c>
      <c r="AY365" s="245" t="s">
        <v>121</v>
      </c>
    </row>
    <row r="366" spans="1:65" s="2" customFormat="1" ht="37.8" customHeight="1">
      <c r="A366" s="40"/>
      <c r="B366" s="41"/>
      <c r="C366" s="206" t="s">
        <v>495</v>
      </c>
      <c r="D366" s="206" t="s">
        <v>123</v>
      </c>
      <c r="E366" s="207" t="s">
        <v>496</v>
      </c>
      <c r="F366" s="208" t="s">
        <v>497</v>
      </c>
      <c r="G366" s="209" t="s">
        <v>126</v>
      </c>
      <c r="H366" s="210">
        <v>270</v>
      </c>
      <c r="I366" s="211"/>
      <c r="J366" s="212">
        <f>ROUND(I366*H366,2)</f>
        <v>0</v>
      </c>
      <c r="K366" s="208" t="s">
        <v>127</v>
      </c>
      <c r="L366" s="46"/>
      <c r="M366" s="213" t="s">
        <v>19</v>
      </c>
      <c r="N366" s="214" t="s">
        <v>45</v>
      </c>
      <c r="O366" s="86"/>
      <c r="P366" s="215">
        <f>O366*H366</f>
        <v>0</v>
      </c>
      <c r="Q366" s="215">
        <v>0.098</v>
      </c>
      <c r="R366" s="215">
        <f>Q366*H366</f>
        <v>26.46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128</v>
      </c>
      <c r="AT366" s="217" t="s">
        <v>123</v>
      </c>
      <c r="AU366" s="217" t="s">
        <v>84</v>
      </c>
      <c r="AY366" s="19" t="s">
        <v>121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82</v>
      </c>
      <c r="BK366" s="218">
        <f>ROUND(I366*H366,2)</f>
        <v>0</v>
      </c>
      <c r="BL366" s="19" t="s">
        <v>128</v>
      </c>
      <c r="BM366" s="217" t="s">
        <v>498</v>
      </c>
    </row>
    <row r="367" spans="1:47" s="2" customFormat="1" ht="12">
      <c r="A367" s="40"/>
      <c r="B367" s="41"/>
      <c r="C367" s="42"/>
      <c r="D367" s="219" t="s">
        <v>130</v>
      </c>
      <c r="E367" s="42"/>
      <c r="F367" s="220" t="s">
        <v>499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130</v>
      </c>
      <c r="AU367" s="19" t="s">
        <v>84</v>
      </c>
    </row>
    <row r="368" spans="1:51" s="13" customFormat="1" ht="12">
      <c r="A368" s="13"/>
      <c r="B368" s="224"/>
      <c r="C368" s="225"/>
      <c r="D368" s="226" t="s">
        <v>132</v>
      </c>
      <c r="E368" s="227" t="s">
        <v>19</v>
      </c>
      <c r="F368" s="228" t="s">
        <v>167</v>
      </c>
      <c r="G368" s="225"/>
      <c r="H368" s="227" t="s">
        <v>19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132</v>
      </c>
      <c r="AU368" s="234" t="s">
        <v>84</v>
      </c>
      <c r="AV368" s="13" t="s">
        <v>82</v>
      </c>
      <c r="AW368" s="13" t="s">
        <v>36</v>
      </c>
      <c r="AX368" s="13" t="s">
        <v>74</v>
      </c>
      <c r="AY368" s="234" t="s">
        <v>121</v>
      </c>
    </row>
    <row r="369" spans="1:51" s="14" customFormat="1" ht="12">
      <c r="A369" s="14"/>
      <c r="B369" s="235"/>
      <c r="C369" s="236"/>
      <c r="D369" s="226" t="s">
        <v>132</v>
      </c>
      <c r="E369" s="237" t="s">
        <v>19</v>
      </c>
      <c r="F369" s="238" t="s">
        <v>500</v>
      </c>
      <c r="G369" s="236"/>
      <c r="H369" s="239">
        <v>270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132</v>
      </c>
      <c r="AU369" s="245" t="s">
        <v>84</v>
      </c>
      <c r="AV369" s="14" t="s">
        <v>84</v>
      </c>
      <c r="AW369" s="14" t="s">
        <v>36</v>
      </c>
      <c r="AX369" s="14" t="s">
        <v>82</v>
      </c>
      <c r="AY369" s="245" t="s">
        <v>121</v>
      </c>
    </row>
    <row r="370" spans="1:65" s="2" customFormat="1" ht="16.5" customHeight="1">
      <c r="A370" s="40"/>
      <c r="B370" s="41"/>
      <c r="C370" s="268" t="s">
        <v>501</v>
      </c>
      <c r="D370" s="268" t="s">
        <v>257</v>
      </c>
      <c r="E370" s="269" t="s">
        <v>502</v>
      </c>
      <c r="F370" s="270" t="s">
        <v>503</v>
      </c>
      <c r="G370" s="271" t="s">
        <v>126</v>
      </c>
      <c r="H370" s="272">
        <v>280.908</v>
      </c>
      <c r="I370" s="273"/>
      <c r="J370" s="274">
        <f>ROUND(I370*H370,2)</f>
        <v>0</v>
      </c>
      <c r="K370" s="270" t="s">
        <v>127</v>
      </c>
      <c r="L370" s="275"/>
      <c r="M370" s="276" t="s">
        <v>19</v>
      </c>
      <c r="N370" s="277" t="s">
        <v>45</v>
      </c>
      <c r="O370" s="86"/>
      <c r="P370" s="215">
        <f>O370*H370</f>
        <v>0</v>
      </c>
      <c r="Q370" s="215">
        <v>0.15</v>
      </c>
      <c r="R370" s="215">
        <f>Q370*H370</f>
        <v>42.1362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182</v>
      </c>
      <c r="AT370" s="217" t="s">
        <v>257</v>
      </c>
      <c r="AU370" s="217" t="s">
        <v>84</v>
      </c>
      <c r="AY370" s="19" t="s">
        <v>121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82</v>
      </c>
      <c r="BK370" s="218">
        <f>ROUND(I370*H370,2)</f>
        <v>0</v>
      </c>
      <c r="BL370" s="19" t="s">
        <v>128</v>
      </c>
      <c r="BM370" s="217" t="s">
        <v>504</v>
      </c>
    </row>
    <row r="371" spans="1:47" s="2" customFormat="1" ht="12">
      <c r="A371" s="40"/>
      <c r="B371" s="41"/>
      <c r="C371" s="42"/>
      <c r="D371" s="219" t="s">
        <v>130</v>
      </c>
      <c r="E371" s="42"/>
      <c r="F371" s="220" t="s">
        <v>505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130</v>
      </c>
      <c r="AU371" s="19" t="s">
        <v>84</v>
      </c>
    </row>
    <row r="372" spans="1:51" s="13" customFormat="1" ht="12">
      <c r="A372" s="13"/>
      <c r="B372" s="224"/>
      <c r="C372" s="225"/>
      <c r="D372" s="226" t="s">
        <v>132</v>
      </c>
      <c r="E372" s="227" t="s">
        <v>19</v>
      </c>
      <c r="F372" s="228" t="s">
        <v>167</v>
      </c>
      <c r="G372" s="225"/>
      <c r="H372" s="227" t="s">
        <v>19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132</v>
      </c>
      <c r="AU372" s="234" t="s">
        <v>84</v>
      </c>
      <c r="AV372" s="13" t="s">
        <v>82</v>
      </c>
      <c r="AW372" s="13" t="s">
        <v>36</v>
      </c>
      <c r="AX372" s="13" t="s">
        <v>74</v>
      </c>
      <c r="AY372" s="234" t="s">
        <v>121</v>
      </c>
    </row>
    <row r="373" spans="1:51" s="14" customFormat="1" ht="12">
      <c r="A373" s="14"/>
      <c r="B373" s="235"/>
      <c r="C373" s="236"/>
      <c r="D373" s="226" t="s">
        <v>132</v>
      </c>
      <c r="E373" s="237" t="s">
        <v>19</v>
      </c>
      <c r="F373" s="238" t="s">
        <v>500</v>
      </c>
      <c r="G373" s="236"/>
      <c r="H373" s="239">
        <v>270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132</v>
      </c>
      <c r="AU373" s="245" t="s">
        <v>84</v>
      </c>
      <c r="AV373" s="14" t="s">
        <v>84</v>
      </c>
      <c r="AW373" s="14" t="s">
        <v>36</v>
      </c>
      <c r="AX373" s="14" t="s">
        <v>74</v>
      </c>
      <c r="AY373" s="245" t="s">
        <v>121</v>
      </c>
    </row>
    <row r="374" spans="1:51" s="16" customFormat="1" ht="12">
      <c r="A374" s="16"/>
      <c r="B374" s="257"/>
      <c r="C374" s="258"/>
      <c r="D374" s="226" t="s">
        <v>132</v>
      </c>
      <c r="E374" s="259" t="s">
        <v>19</v>
      </c>
      <c r="F374" s="260" t="s">
        <v>171</v>
      </c>
      <c r="G374" s="258"/>
      <c r="H374" s="261">
        <v>270</v>
      </c>
      <c r="I374" s="262"/>
      <c r="J374" s="258"/>
      <c r="K374" s="258"/>
      <c r="L374" s="263"/>
      <c r="M374" s="264"/>
      <c r="N374" s="265"/>
      <c r="O374" s="265"/>
      <c r="P374" s="265"/>
      <c r="Q374" s="265"/>
      <c r="R374" s="265"/>
      <c r="S374" s="265"/>
      <c r="T374" s="26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67" t="s">
        <v>132</v>
      </c>
      <c r="AU374" s="267" t="s">
        <v>84</v>
      </c>
      <c r="AV374" s="16" t="s">
        <v>141</v>
      </c>
      <c r="AW374" s="16" t="s">
        <v>36</v>
      </c>
      <c r="AX374" s="16" t="s">
        <v>74</v>
      </c>
      <c r="AY374" s="267" t="s">
        <v>121</v>
      </c>
    </row>
    <row r="375" spans="1:51" s="14" customFormat="1" ht="12">
      <c r="A375" s="14"/>
      <c r="B375" s="235"/>
      <c r="C375" s="236"/>
      <c r="D375" s="226" t="s">
        <v>132</v>
      </c>
      <c r="E375" s="237" t="s">
        <v>19</v>
      </c>
      <c r="F375" s="238" t="s">
        <v>506</v>
      </c>
      <c r="G375" s="236"/>
      <c r="H375" s="239">
        <v>275.4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132</v>
      </c>
      <c r="AU375" s="245" t="s">
        <v>84</v>
      </c>
      <c r="AV375" s="14" t="s">
        <v>84</v>
      </c>
      <c r="AW375" s="14" t="s">
        <v>36</v>
      </c>
      <c r="AX375" s="14" t="s">
        <v>82</v>
      </c>
      <c r="AY375" s="245" t="s">
        <v>121</v>
      </c>
    </row>
    <row r="376" spans="1:51" s="14" customFormat="1" ht="12">
      <c r="A376" s="14"/>
      <c r="B376" s="235"/>
      <c r="C376" s="236"/>
      <c r="D376" s="226" t="s">
        <v>132</v>
      </c>
      <c r="E376" s="236"/>
      <c r="F376" s="238" t="s">
        <v>507</v>
      </c>
      <c r="G376" s="236"/>
      <c r="H376" s="239">
        <v>280.908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132</v>
      </c>
      <c r="AU376" s="245" t="s">
        <v>84</v>
      </c>
      <c r="AV376" s="14" t="s">
        <v>84</v>
      </c>
      <c r="AW376" s="14" t="s">
        <v>4</v>
      </c>
      <c r="AX376" s="14" t="s">
        <v>82</v>
      </c>
      <c r="AY376" s="245" t="s">
        <v>121</v>
      </c>
    </row>
    <row r="377" spans="1:63" s="12" customFormat="1" ht="22.8" customHeight="1">
      <c r="A377" s="12"/>
      <c r="B377" s="190"/>
      <c r="C377" s="191"/>
      <c r="D377" s="192" t="s">
        <v>73</v>
      </c>
      <c r="E377" s="204" t="s">
        <v>182</v>
      </c>
      <c r="F377" s="204" t="s">
        <v>508</v>
      </c>
      <c r="G377" s="191"/>
      <c r="H377" s="191"/>
      <c r="I377" s="194"/>
      <c r="J377" s="205">
        <f>BK377</f>
        <v>0</v>
      </c>
      <c r="K377" s="191"/>
      <c r="L377" s="196"/>
      <c r="M377" s="197"/>
      <c r="N377" s="198"/>
      <c r="O377" s="198"/>
      <c r="P377" s="199">
        <f>SUM(P378:P454)</f>
        <v>0</v>
      </c>
      <c r="Q377" s="198"/>
      <c r="R377" s="199">
        <f>SUM(R378:R454)</f>
        <v>5.957752000000001</v>
      </c>
      <c r="S377" s="198"/>
      <c r="T377" s="200">
        <f>SUM(T378:T454)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1" t="s">
        <v>82</v>
      </c>
      <c r="AT377" s="202" t="s">
        <v>73</v>
      </c>
      <c r="AU377" s="202" t="s">
        <v>82</v>
      </c>
      <c r="AY377" s="201" t="s">
        <v>121</v>
      </c>
      <c r="BK377" s="203">
        <f>SUM(BK378:BK454)</f>
        <v>0</v>
      </c>
    </row>
    <row r="378" spans="1:65" s="2" customFormat="1" ht="16.5" customHeight="1">
      <c r="A378" s="40"/>
      <c r="B378" s="41"/>
      <c r="C378" s="206" t="s">
        <v>509</v>
      </c>
      <c r="D378" s="206" t="s">
        <v>123</v>
      </c>
      <c r="E378" s="207" t="s">
        <v>510</v>
      </c>
      <c r="F378" s="208" t="s">
        <v>511</v>
      </c>
      <c r="G378" s="209" t="s">
        <v>137</v>
      </c>
      <c r="H378" s="210">
        <v>4</v>
      </c>
      <c r="I378" s="211"/>
      <c r="J378" s="212">
        <f>ROUND(I378*H378,2)</f>
        <v>0</v>
      </c>
      <c r="K378" s="208" t="s">
        <v>19</v>
      </c>
      <c r="L378" s="46"/>
      <c r="M378" s="213" t="s">
        <v>19</v>
      </c>
      <c r="N378" s="214" t="s">
        <v>45</v>
      </c>
      <c r="O378" s="86"/>
      <c r="P378" s="215">
        <f>O378*H378</f>
        <v>0</v>
      </c>
      <c r="Q378" s="215">
        <v>0</v>
      </c>
      <c r="R378" s="215">
        <f>Q378*H378</f>
        <v>0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128</v>
      </c>
      <c r="AT378" s="217" t="s">
        <v>123</v>
      </c>
      <c r="AU378" s="217" t="s">
        <v>84</v>
      </c>
      <c r="AY378" s="19" t="s">
        <v>121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82</v>
      </c>
      <c r="BK378" s="218">
        <f>ROUND(I378*H378,2)</f>
        <v>0</v>
      </c>
      <c r="BL378" s="19" t="s">
        <v>128</v>
      </c>
      <c r="BM378" s="217" t="s">
        <v>512</v>
      </c>
    </row>
    <row r="379" spans="1:51" s="13" customFormat="1" ht="12">
      <c r="A379" s="13"/>
      <c r="B379" s="224"/>
      <c r="C379" s="225"/>
      <c r="D379" s="226" t="s">
        <v>132</v>
      </c>
      <c r="E379" s="227" t="s">
        <v>19</v>
      </c>
      <c r="F379" s="228" t="s">
        <v>167</v>
      </c>
      <c r="G379" s="225"/>
      <c r="H379" s="227" t="s">
        <v>19</v>
      </c>
      <c r="I379" s="229"/>
      <c r="J379" s="225"/>
      <c r="K379" s="225"/>
      <c r="L379" s="230"/>
      <c r="M379" s="231"/>
      <c r="N379" s="232"/>
      <c r="O379" s="232"/>
      <c r="P379" s="232"/>
      <c r="Q379" s="232"/>
      <c r="R379" s="232"/>
      <c r="S379" s="232"/>
      <c r="T379" s="23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4" t="s">
        <v>132</v>
      </c>
      <c r="AU379" s="234" t="s">
        <v>84</v>
      </c>
      <c r="AV379" s="13" t="s">
        <v>82</v>
      </c>
      <c r="AW379" s="13" t="s">
        <v>36</v>
      </c>
      <c r="AX379" s="13" t="s">
        <v>74</v>
      </c>
      <c r="AY379" s="234" t="s">
        <v>121</v>
      </c>
    </row>
    <row r="380" spans="1:51" s="14" customFormat="1" ht="12">
      <c r="A380" s="14"/>
      <c r="B380" s="235"/>
      <c r="C380" s="236"/>
      <c r="D380" s="226" t="s">
        <v>132</v>
      </c>
      <c r="E380" s="237" t="s">
        <v>19</v>
      </c>
      <c r="F380" s="238" t="s">
        <v>513</v>
      </c>
      <c r="G380" s="236"/>
      <c r="H380" s="239">
        <v>1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132</v>
      </c>
      <c r="AU380" s="245" t="s">
        <v>84</v>
      </c>
      <c r="AV380" s="14" t="s">
        <v>84</v>
      </c>
      <c r="AW380" s="14" t="s">
        <v>36</v>
      </c>
      <c r="AX380" s="14" t="s">
        <v>74</v>
      </c>
      <c r="AY380" s="245" t="s">
        <v>121</v>
      </c>
    </row>
    <row r="381" spans="1:51" s="14" customFormat="1" ht="12">
      <c r="A381" s="14"/>
      <c r="B381" s="235"/>
      <c r="C381" s="236"/>
      <c r="D381" s="226" t="s">
        <v>132</v>
      </c>
      <c r="E381" s="237" t="s">
        <v>19</v>
      </c>
      <c r="F381" s="238" t="s">
        <v>514</v>
      </c>
      <c r="G381" s="236"/>
      <c r="H381" s="239">
        <v>3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132</v>
      </c>
      <c r="AU381" s="245" t="s">
        <v>84</v>
      </c>
      <c r="AV381" s="14" t="s">
        <v>84</v>
      </c>
      <c r="AW381" s="14" t="s">
        <v>36</v>
      </c>
      <c r="AX381" s="14" t="s">
        <v>74</v>
      </c>
      <c r="AY381" s="245" t="s">
        <v>121</v>
      </c>
    </row>
    <row r="382" spans="1:51" s="15" customFormat="1" ht="12">
      <c r="A382" s="15"/>
      <c r="B382" s="246"/>
      <c r="C382" s="247"/>
      <c r="D382" s="226" t="s">
        <v>132</v>
      </c>
      <c r="E382" s="248" t="s">
        <v>19</v>
      </c>
      <c r="F382" s="249" t="s">
        <v>148</v>
      </c>
      <c r="G382" s="247"/>
      <c r="H382" s="250">
        <v>4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6" t="s">
        <v>132</v>
      </c>
      <c r="AU382" s="256" t="s">
        <v>84</v>
      </c>
      <c r="AV382" s="15" t="s">
        <v>128</v>
      </c>
      <c r="AW382" s="15" t="s">
        <v>36</v>
      </c>
      <c r="AX382" s="15" t="s">
        <v>82</v>
      </c>
      <c r="AY382" s="256" t="s">
        <v>121</v>
      </c>
    </row>
    <row r="383" spans="1:65" s="2" customFormat="1" ht="16.5" customHeight="1">
      <c r="A383" s="40"/>
      <c r="B383" s="41"/>
      <c r="C383" s="206" t="s">
        <v>515</v>
      </c>
      <c r="D383" s="206" t="s">
        <v>123</v>
      </c>
      <c r="E383" s="207" t="s">
        <v>516</v>
      </c>
      <c r="F383" s="208" t="s">
        <v>517</v>
      </c>
      <c r="G383" s="209" t="s">
        <v>137</v>
      </c>
      <c r="H383" s="210">
        <v>144</v>
      </c>
      <c r="I383" s="211"/>
      <c r="J383" s="212">
        <f>ROUND(I383*H383,2)</f>
        <v>0</v>
      </c>
      <c r="K383" s="208" t="s">
        <v>19</v>
      </c>
      <c r="L383" s="46"/>
      <c r="M383" s="213" t="s">
        <v>19</v>
      </c>
      <c r="N383" s="214" t="s">
        <v>45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128</v>
      </c>
      <c r="AT383" s="217" t="s">
        <v>123</v>
      </c>
      <c r="AU383" s="217" t="s">
        <v>84</v>
      </c>
      <c r="AY383" s="19" t="s">
        <v>121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82</v>
      </c>
      <c r="BK383" s="218">
        <f>ROUND(I383*H383,2)</f>
        <v>0</v>
      </c>
      <c r="BL383" s="19" t="s">
        <v>128</v>
      </c>
      <c r="BM383" s="217" t="s">
        <v>518</v>
      </c>
    </row>
    <row r="384" spans="1:51" s="13" customFormat="1" ht="12">
      <c r="A384" s="13"/>
      <c r="B384" s="224"/>
      <c r="C384" s="225"/>
      <c r="D384" s="226" t="s">
        <v>132</v>
      </c>
      <c r="E384" s="227" t="s">
        <v>19</v>
      </c>
      <c r="F384" s="228" t="s">
        <v>167</v>
      </c>
      <c r="G384" s="225"/>
      <c r="H384" s="227" t="s">
        <v>19</v>
      </c>
      <c r="I384" s="229"/>
      <c r="J384" s="225"/>
      <c r="K384" s="225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132</v>
      </c>
      <c r="AU384" s="234" t="s">
        <v>84</v>
      </c>
      <c r="AV384" s="13" t="s">
        <v>82</v>
      </c>
      <c r="AW384" s="13" t="s">
        <v>36</v>
      </c>
      <c r="AX384" s="13" t="s">
        <v>74</v>
      </c>
      <c r="AY384" s="234" t="s">
        <v>121</v>
      </c>
    </row>
    <row r="385" spans="1:51" s="14" customFormat="1" ht="12">
      <c r="A385" s="14"/>
      <c r="B385" s="235"/>
      <c r="C385" s="236"/>
      <c r="D385" s="226" t="s">
        <v>132</v>
      </c>
      <c r="E385" s="237" t="s">
        <v>19</v>
      </c>
      <c r="F385" s="238" t="s">
        <v>519</v>
      </c>
      <c r="G385" s="236"/>
      <c r="H385" s="239">
        <v>39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132</v>
      </c>
      <c r="AU385" s="245" t="s">
        <v>84</v>
      </c>
      <c r="AV385" s="14" t="s">
        <v>84</v>
      </c>
      <c r="AW385" s="14" t="s">
        <v>36</v>
      </c>
      <c r="AX385" s="14" t="s">
        <v>74</v>
      </c>
      <c r="AY385" s="245" t="s">
        <v>121</v>
      </c>
    </row>
    <row r="386" spans="1:51" s="14" customFormat="1" ht="12">
      <c r="A386" s="14"/>
      <c r="B386" s="235"/>
      <c r="C386" s="236"/>
      <c r="D386" s="226" t="s">
        <v>132</v>
      </c>
      <c r="E386" s="237" t="s">
        <v>19</v>
      </c>
      <c r="F386" s="238" t="s">
        <v>520</v>
      </c>
      <c r="G386" s="236"/>
      <c r="H386" s="239">
        <v>105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132</v>
      </c>
      <c r="AU386" s="245" t="s">
        <v>84</v>
      </c>
      <c r="AV386" s="14" t="s">
        <v>84</v>
      </c>
      <c r="AW386" s="14" t="s">
        <v>36</v>
      </c>
      <c r="AX386" s="14" t="s">
        <v>74</v>
      </c>
      <c r="AY386" s="245" t="s">
        <v>121</v>
      </c>
    </row>
    <row r="387" spans="1:51" s="15" customFormat="1" ht="12">
      <c r="A387" s="15"/>
      <c r="B387" s="246"/>
      <c r="C387" s="247"/>
      <c r="D387" s="226" t="s">
        <v>132</v>
      </c>
      <c r="E387" s="248" t="s">
        <v>19</v>
      </c>
      <c r="F387" s="249" t="s">
        <v>148</v>
      </c>
      <c r="G387" s="247"/>
      <c r="H387" s="250">
        <v>144</v>
      </c>
      <c r="I387" s="251"/>
      <c r="J387" s="247"/>
      <c r="K387" s="247"/>
      <c r="L387" s="252"/>
      <c r="M387" s="253"/>
      <c r="N387" s="254"/>
      <c r="O387" s="254"/>
      <c r="P387" s="254"/>
      <c r="Q387" s="254"/>
      <c r="R387" s="254"/>
      <c r="S387" s="254"/>
      <c r="T387" s="25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6" t="s">
        <v>132</v>
      </c>
      <c r="AU387" s="256" t="s">
        <v>84</v>
      </c>
      <c r="AV387" s="15" t="s">
        <v>128</v>
      </c>
      <c r="AW387" s="15" t="s">
        <v>36</v>
      </c>
      <c r="AX387" s="15" t="s">
        <v>82</v>
      </c>
      <c r="AY387" s="256" t="s">
        <v>121</v>
      </c>
    </row>
    <row r="388" spans="1:65" s="2" customFormat="1" ht="16.5" customHeight="1">
      <c r="A388" s="40"/>
      <c r="B388" s="41"/>
      <c r="C388" s="206" t="s">
        <v>521</v>
      </c>
      <c r="D388" s="206" t="s">
        <v>123</v>
      </c>
      <c r="E388" s="207" t="s">
        <v>522</v>
      </c>
      <c r="F388" s="208" t="s">
        <v>523</v>
      </c>
      <c r="G388" s="209" t="s">
        <v>137</v>
      </c>
      <c r="H388" s="210">
        <v>60</v>
      </c>
      <c r="I388" s="211"/>
      <c r="J388" s="212">
        <f>ROUND(I388*H388,2)</f>
        <v>0</v>
      </c>
      <c r="K388" s="208" t="s">
        <v>19</v>
      </c>
      <c r="L388" s="46"/>
      <c r="M388" s="213" t="s">
        <v>19</v>
      </c>
      <c r="N388" s="214" t="s">
        <v>45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128</v>
      </c>
      <c r="AT388" s="217" t="s">
        <v>123</v>
      </c>
      <c r="AU388" s="217" t="s">
        <v>84</v>
      </c>
      <c r="AY388" s="19" t="s">
        <v>121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82</v>
      </c>
      <c r="BK388" s="218">
        <f>ROUND(I388*H388,2)</f>
        <v>0</v>
      </c>
      <c r="BL388" s="19" t="s">
        <v>128</v>
      </c>
      <c r="BM388" s="217" t="s">
        <v>524</v>
      </c>
    </row>
    <row r="389" spans="1:51" s="13" customFormat="1" ht="12">
      <c r="A389" s="13"/>
      <c r="B389" s="224"/>
      <c r="C389" s="225"/>
      <c r="D389" s="226" t="s">
        <v>132</v>
      </c>
      <c r="E389" s="227" t="s">
        <v>19</v>
      </c>
      <c r="F389" s="228" t="s">
        <v>167</v>
      </c>
      <c r="G389" s="225"/>
      <c r="H389" s="227" t="s">
        <v>19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132</v>
      </c>
      <c r="AU389" s="234" t="s">
        <v>84</v>
      </c>
      <c r="AV389" s="13" t="s">
        <v>82</v>
      </c>
      <c r="AW389" s="13" t="s">
        <v>36</v>
      </c>
      <c r="AX389" s="13" t="s">
        <v>74</v>
      </c>
      <c r="AY389" s="234" t="s">
        <v>121</v>
      </c>
    </row>
    <row r="390" spans="1:51" s="14" customFormat="1" ht="12">
      <c r="A390" s="14"/>
      <c r="B390" s="235"/>
      <c r="C390" s="236"/>
      <c r="D390" s="226" t="s">
        <v>132</v>
      </c>
      <c r="E390" s="237" t="s">
        <v>19</v>
      </c>
      <c r="F390" s="238" t="s">
        <v>525</v>
      </c>
      <c r="G390" s="236"/>
      <c r="H390" s="239">
        <v>24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132</v>
      </c>
      <c r="AU390" s="245" t="s">
        <v>84</v>
      </c>
      <c r="AV390" s="14" t="s">
        <v>84</v>
      </c>
      <c r="AW390" s="14" t="s">
        <v>36</v>
      </c>
      <c r="AX390" s="14" t="s">
        <v>74</v>
      </c>
      <c r="AY390" s="245" t="s">
        <v>121</v>
      </c>
    </row>
    <row r="391" spans="1:51" s="14" customFormat="1" ht="12">
      <c r="A391" s="14"/>
      <c r="B391" s="235"/>
      <c r="C391" s="236"/>
      <c r="D391" s="226" t="s">
        <v>132</v>
      </c>
      <c r="E391" s="237" t="s">
        <v>19</v>
      </c>
      <c r="F391" s="238" t="s">
        <v>526</v>
      </c>
      <c r="G391" s="236"/>
      <c r="H391" s="239">
        <v>36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132</v>
      </c>
      <c r="AU391" s="245" t="s">
        <v>84</v>
      </c>
      <c r="AV391" s="14" t="s">
        <v>84</v>
      </c>
      <c r="AW391" s="14" t="s">
        <v>36</v>
      </c>
      <c r="AX391" s="14" t="s">
        <v>74</v>
      </c>
      <c r="AY391" s="245" t="s">
        <v>121</v>
      </c>
    </row>
    <row r="392" spans="1:51" s="15" customFormat="1" ht="12">
      <c r="A392" s="15"/>
      <c r="B392" s="246"/>
      <c r="C392" s="247"/>
      <c r="D392" s="226" t="s">
        <v>132</v>
      </c>
      <c r="E392" s="248" t="s">
        <v>19</v>
      </c>
      <c r="F392" s="249" t="s">
        <v>148</v>
      </c>
      <c r="G392" s="247"/>
      <c r="H392" s="250">
        <v>60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132</v>
      </c>
      <c r="AU392" s="256" t="s">
        <v>84</v>
      </c>
      <c r="AV392" s="15" t="s">
        <v>128</v>
      </c>
      <c r="AW392" s="15" t="s">
        <v>36</v>
      </c>
      <c r="AX392" s="15" t="s">
        <v>82</v>
      </c>
      <c r="AY392" s="256" t="s">
        <v>121</v>
      </c>
    </row>
    <row r="393" spans="1:65" s="2" customFormat="1" ht="16.5" customHeight="1">
      <c r="A393" s="40"/>
      <c r="B393" s="41"/>
      <c r="C393" s="206" t="s">
        <v>527</v>
      </c>
      <c r="D393" s="206" t="s">
        <v>123</v>
      </c>
      <c r="E393" s="207" t="s">
        <v>528</v>
      </c>
      <c r="F393" s="208" t="s">
        <v>529</v>
      </c>
      <c r="G393" s="209" t="s">
        <v>137</v>
      </c>
      <c r="H393" s="210">
        <v>386</v>
      </c>
      <c r="I393" s="211"/>
      <c r="J393" s="212">
        <f>ROUND(I393*H393,2)</f>
        <v>0</v>
      </c>
      <c r="K393" s="208" t="s">
        <v>19</v>
      </c>
      <c r="L393" s="46"/>
      <c r="M393" s="213" t="s">
        <v>19</v>
      </c>
      <c r="N393" s="214" t="s">
        <v>45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128</v>
      </c>
      <c r="AT393" s="217" t="s">
        <v>123</v>
      </c>
      <c r="AU393" s="217" t="s">
        <v>84</v>
      </c>
      <c r="AY393" s="19" t="s">
        <v>121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82</v>
      </c>
      <c r="BK393" s="218">
        <f>ROUND(I393*H393,2)</f>
        <v>0</v>
      </c>
      <c r="BL393" s="19" t="s">
        <v>128</v>
      </c>
      <c r="BM393" s="217" t="s">
        <v>530</v>
      </c>
    </row>
    <row r="394" spans="1:51" s="13" customFormat="1" ht="12">
      <c r="A394" s="13"/>
      <c r="B394" s="224"/>
      <c r="C394" s="225"/>
      <c r="D394" s="226" t="s">
        <v>132</v>
      </c>
      <c r="E394" s="227" t="s">
        <v>19</v>
      </c>
      <c r="F394" s="228" t="s">
        <v>167</v>
      </c>
      <c r="G394" s="225"/>
      <c r="H394" s="227" t="s">
        <v>19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132</v>
      </c>
      <c r="AU394" s="234" t="s">
        <v>84</v>
      </c>
      <c r="AV394" s="13" t="s">
        <v>82</v>
      </c>
      <c r="AW394" s="13" t="s">
        <v>36</v>
      </c>
      <c r="AX394" s="13" t="s">
        <v>74</v>
      </c>
      <c r="AY394" s="234" t="s">
        <v>121</v>
      </c>
    </row>
    <row r="395" spans="1:51" s="14" customFormat="1" ht="12">
      <c r="A395" s="14"/>
      <c r="B395" s="235"/>
      <c r="C395" s="236"/>
      <c r="D395" s="226" t="s">
        <v>132</v>
      </c>
      <c r="E395" s="237" t="s">
        <v>19</v>
      </c>
      <c r="F395" s="238" t="s">
        <v>531</v>
      </c>
      <c r="G395" s="236"/>
      <c r="H395" s="239">
        <v>80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132</v>
      </c>
      <c r="AU395" s="245" t="s">
        <v>84</v>
      </c>
      <c r="AV395" s="14" t="s">
        <v>84</v>
      </c>
      <c r="AW395" s="14" t="s">
        <v>36</v>
      </c>
      <c r="AX395" s="14" t="s">
        <v>74</v>
      </c>
      <c r="AY395" s="245" t="s">
        <v>121</v>
      </c>
    </row>
    <row r="396" spans="1:51" s="14" customFormat="1" ht="12">
      <c r="A396" s="14"/>
      <c r="B396" s="235"/>
      <c r="C396" s="236"/>
      <c r="D396" s="226" t="s">
        <v>132</v>
      </c>
      <c r="E396" s="237" t="s">
        <v>19</v>
      </c>
      <c r="F396" s="238" t="s">
        <v>532</v>
      </c>
      <c r="G396" s="236"/>
      <c r="H396" s="239">
        <v>306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132</v>
      </c>
      <c r="AU396" s="245" t="s">
        <v>84</v>
      </c>
      <c r="AV396" s="14" t="s">
        <v>84</v>
      </c>
      <c r="AW396" s="14" t="s">
        <v>36</v>
      </c>
      <c r="AX396" s="14" t="s">
        <v>74</v>
      </c>
      <c r="AY396" s="245" t="s">
        <v>121</v>
      </c>
    </row>
    <row r="397" spans="1:51" s="15" customFormat="1" ht="12">
      <c r="A397" s="15"/>
      <c r="B397" s="246"/>
      <c r="C397" s="247"/>
      <c r="D397" s="226" t="s">
        <v>132</v>
      </c>
      <c r="E397" s="248" t="s">
        <v>19</v>
      </c>
      <c r="F397" s="249" t="s">
        <v>148</v>
      </c>
      <c r="G397" s="247"/>
      <c r="H397" s="250">
        <v>386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6" t="s">
        <v>132</v>
      </c>
      <c r="AU397" s="256" t="s">
        <v>84</v>
      </c>
      <c r="AV397" s="15" t="s">
        <v>128</v>
      </c>
      <c r="AW397" s="15" t="s">
        <v>36</v>
      </c>
      <c r="AX397" s="15" t="s">
        <v>82</v>
      </c>
      <c r="AY397" s="256" t="s">
        <v>121</v>
      </c>
    </row>
    <row r="398" spans="1:65" s="2" customFormat="1" ht="16.5" customHeight="1">
      <c r="A398" s="40"/>
      <c r="B398" s="41"/>
      <c r="C398" s="206" t="s">
        <v>533</v>
      </c>
      <c r="D398" s="206" t="s">
        <v>123</v>
      </c>
      <c r="E398" s="207" t="s">
        <v>534</v>
      </c>
      <c r="F398" s="208" t="s">
        <v>535</v>
      </c>
      <c r="G398" s="209" t="s">
        <v>137</v>
      </c>
      <c r="H398" s="210">
        <v>36</v>
      </c>
      <c r="I398" s="211"/>
      <c r="J398" s="212">
        <f>ROUND(I398*H398,2)</f>
        <v>0</v>
      </c>
      <c r="K398" s="208" t="s">
        <v>19</v>
      </c>
      <c r="L398" s="46"/>
      <c r="M398" s="213" t="s">
        <v>19</v>
      </c>
      <c r="N398" s="214" t="s">
        <v>45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128</v>
      </c>
      <c r="AT398" s="217" t="s">
        <v>123</v>
      </c>
      <c r="AU398" s="217" t="s">
        <v>84</v>
      </c>
      <c r="AY398" s="19" t="s">
        <v>121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82</v>
      </c>
      <c r="BK398" s="218">
        <f>ROUND(I398*H398,2)</f>
        <v>0</v>
      </c>
      <c r="BL398" s="19" t="s">
        <v>128</v>
      </c>
      <c r="BM398" s="217" t="s">
        <v>536</v>
      </c>
    </row>
    <row r="399" spans="1:51" s="13" customFormat="1" ht="12">
      <c r="A399" s="13"/>
      <c r="B399" s="224"/>
      <c r="C399" s="225"/>
      <c r="D399" s="226" t="s">
        <v>132</v>
      </c>
      <c r="E399" s="227" t="s">
        <v>19</v>
      </c>
      <c r="F399" s="228" t="s">
        <v>167</v>
      </c>
      <c r="G399" s="225"/>
      <c r="H399" s="227" t="s">
        <v>19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132</v>
      </c>
      <c r="AU399" s="234" t="s">
        <v>84</v>
      </c>
      <c r="AV399" s="13" t="s">
        <v>82</v>
      </c>
      <c r="AW399" s="13" t="s">
        <v>36</v>
      </c>
      <c r="AX399" s="13" t="s">
        <v>74</v>
      </c>
      <c r="AY399" s="234" t="s">
        <v>121</v>
      </c>
    </row>
    <row r="400" spans="1:51" s="14" customFormat="1" ht="12">
      <c r="A400" s="14"/>
      <c r="B400" s="235"/>
      <c r="C400" s="236"/>
      <c r="D400" s="226" t="s">
        <v>132</v>
      </c>
      <c r="E400" s="237" t="s">
        <v>19</v>
      </c>
      <c r="F400" s="238" t="s">
        <v>537</v>
      </c>
      <c r="G400" s="236"/>
      <c r="H400" s="239">
        <v>18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5" t="s">
        <v>132</v>
      </c>
      <c r="AU400" s="245" t="s">
        <v>84</v>
      </c>
      <c r="AV400" s="14" t="s">
        <v>84</v>
      </c>
      <c r="AW400" s="14" t="s">
        <v>36</v>
      </c>
      <c r="AX400" s="14" t="s">
        <v>74</v>
      </c>
      <c r="AY400" s="245" t="s">
        <v>121</v>
      </c>
    </row>
    <row r="401" spans="1:51" s="14" customFormat="1" ht="12">
      <c r="A401" s="14"/>
      <c r="B401" s="235"/>
      <c r="C401" s="236"/>
      <c r="D401" s="226" t="s">
        <v>132</v>
      </c>
      <c r="E401" s="237" t="s">
        <v>19</v>
      </c>
      <c r="F401" s="238" t="s">
        <v>538</v>
      </c>
      <c r="G401" s="236"/>
      <c r="H401" s="239">
        <v>18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132</v>
      </c>
      <c r="AU401" s="245" t="s">
        <v>84</v>
      </c>
      <c r="AV401" s="14" t="s">
        <v>84</v>
      </c>
      <c r="AW401" s="14" t="s">
        <v>36</v>
      </c>
      <c r="AX401" s="14" t="s">
        <v>74</v>
      </c>
      <c r="AY401" s="245" t="s">
        <v>121</v>
      </c>
    </row>
    <row r="402" spans="1:51" s="15" customFormat="1" ht="12">
      <c r="A402" s="15"/>
      <c r="B402" s="246"/>
      <c r="C402" s="247"/>
      <c r="D402" s="226" t="s">
        <v>132</v>
      </c>
      <c r="E402" s="248" t="s">
        <v>19</v>
      </c>
      <c r="F402" s="249" t="s">
        <v>148</v>
      </c>
      <c r="G402" s="247"/>
      <c r="H402" s="250">
        <v>36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6" t="s">
        <v>132</v>
      </c>
      <c r="AU402" s="256" t="s">
        <v>84</v>
      </c>
      <c r="AV402" s="15" t="s">
        <v>128</v>
      </c>
      <c r="AW402" s="15" t="s">
        <v>36</v>
      </c>
      <c r="AX402" s="15" t="s">
        <v>82</v>
      </c>
      <c r="AY402" s="256" t="s">
        <v>121</v>
      </c>
    </row>
    <row r="403" spans="1:65" s="2" customFormat="1" ht="16.5" customHeight="1">
      <c r="A403" s="40"/>
      <c r="B403" s="41"/>
      <c r="C403" s="206" t="s">
        <v>539</v>
      </c>
      <c r="D403" s="206" t="s">
        <v>123</v>
      </c>
      <c r="E403" s="207" t="s">
        <v>540</v>
      </c>
      <c r="F403" s="208" t="s">
        <v>541</v>
      </c>
      <c r="G403" s="209" t="s">
        <v>137</v>
      </c>
      <c r="H403" s="210">
        <v>74</v>
      </c>
      <c r="I403" s="211"/>
      <c r="J403" s="212">
        <f>ROUND(I403*H403,2)</f>
        <v>0</v>
      </c>
      <c r="K403" s="208" t="s">
        <v>19</v>
      </c>
      <c r="L403" s="46"/>
      <c r="M403" s="213" t="s">
        <v>19</v>
      </c>
      <c r="N403" s="214" t="s">
        <v>45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128</v>
      </c>
      <c r="AT403" s="217" t="s">
        <v>123</v>
      </c>
      <c r="AU403" s="217" t="s">
        <v>84</v>
      </c>
      <c r="AY403" s="19" t="s">
        <v>121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82</v>
      </c>
      <c r="BK403" s="218">
        <f>ROUND(I403*H403,2)</f>
        <v>0</v>
      </c>
      <c r="BL403" s="19" t="s">
        <v>128</v>
      </c>
      <c r="BM403" s="217" t="s">
        <v>542</v>
      </c>
    </row>
    <row r="404" spans="1:51" s="13" customFormat="1" ht="12">
      <c r="A404" s="13"/>
      <c r="B404" s="224"/>
      <c r="C404" s="225"/>
      <c r="D404" s="226" t="s">
        <v>132</v>
      </c>
      <c r="E404" s="227" t="s">
        <v>19</v>
      </c>
      <c r="F404" s="228" t="s">
        <v>167</v>
      </c>
      <c r="G404" s="225"/>
      <c r="H404" s="227" t="s">
        <v>19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132</v>
      </c>
      <c r="AU404" s="234" t="s">
        <v>84</v>
      </c>
      <c r="AV404" s="13" t="s">
        <v>82</v>
      </c>
      <c r="AW404" s="13" t="s">
        <v>36</v>
      </c>
      <c r="AX404" s="13" t="s">
        <v>74</v>
      </c>
      <c r="AY404" s="234" t="s">
        <v>121</v>
      </c>
    </row>
    <row r="405" spans="1:51" s="14" customFormat="1" ht="12">
      <c r="A405" s="14"/>
      <c r="B405" s="235"/>
      <c r="C405" s="236"/>
      <c r="D405" s="226" t="s">
        <v>132</v>
      </c>
      <c r="E405" s="237" t="s">
        <v>19</v>
      </c>
      <c r="F405" s="238" t="s">
        <v>543</v>
      </c>
      <c r="G405" s="236"/>
      <c r="H405" s="239">
        <v>20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5" t="s">
        <v>132</v>
      </c>
      <c r="AU405" s="245" t="s">
        <v>84</v>
      </c>
      <c r="AV405" s="14" t="s">
        <v>84</v>
      </c>
      <c r="AW405" s="14" t="s">
        <v>36</v>
      </c>
      <c r="AX405" s="14" t="s">
        <v>74</v>
      </c>
      <c r="AY405" s="245" t="s">
        <v>121</v>
      </c>
    </row>
    <row r="406" spans="1:51" s="14" customFormat="1" ht="12">
      <c r="A406" s="14"/>
      <c r="B406" s="235"/>
      <c r="C406" s="236"/>
      <c r="D406" s="226" t="s">
        <v>132</v>
      </c>
      <c r="E406" s="237" t="s">
        <v>19</v>
      </c>
      <c r="F406" s="238" t="s">
        <v>544</v>
      </c>
      <c r="G406" s="236"/>
      <c r="H406" s="239">
        <v>54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132</v>
      </c>
      <c r="AU406" s="245" t="s">
        <v>84</v>
      </c>
      <c r="AV406" s="14" t="s">
        <v>84</v>
      </c>
      <c r="AW406" s="14" t="s">
        <v>36</v>
      </c>
      <c r="AX406" s="14" t="s">
        <v>74</v>
      </c>
      <c r="AY406" s="245" t="s">
        <v>121</v>
      </c>
    </row>
    <row r="407" spans="1:51" s="15" customFormat="1" ht="12">
      <c r="A407" s="15"/>
      <c r="B407" s="246"/>
      <c r="C407" s="247"/>
      <c r="D407" s="226" t="s">
        <v>132</v>
      </c>
      <c r="E407" s="248" t="s">
        <v>19</v>
      </c>
      <c r="F407" s="249" t="s">
        <v>148</v>
      </c>
      <c r="G407" s="247"/>
      <c r="H407" s="250">
        <v>74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6" t="s">
        <v>132</v>
      </c>
      <c r="AU407" s="256" t="s">
        <v>84</v>
      </c>
      <c r="AV407" s="15" t="s">
        <v>128</v>
      </c>
      <c r="AW407" s="15" t="s">
        <v>36</v>
      </c>
      <c r="AX407" s="15" t="s">
        <v>82</v>
      </c>
      <c r="AY407" s="256" t="s">
        <v>121</v>
      </c>
    </row>
    <row r="408" spans="1:65" s="2" customFormat="1" ht="16.5" customHeight="1">
      <c r="A408" s="40"/>
      <c r="B408" s="41"/>
      <c r="C408" s="206" t="s">
        <v>545</v>
      </c>
      <c r="D408" s="206" t="s">
        <v>123</v>
      </c>
      <c r="E408" s="207" t="s">
        <v>546</v>
      </c>
      <c r="F408" s="208" t="s">
        <v>547</v>
      </c>
      <c r="G408" s="209" t="s">
        <v>137</v>
      </c>
      <c r="H408" s="210">
        <v>5</v>
      </c>
      <c r="I408" s="211"/>
      <c r="J408" s="212">
        <f>ROUND(I408*H408,2)</f>
        <v>0</v>
      </c>
      <c r="K408" s="208" t="s">
        <v>19</v>
      </c>
      <c r="L408" s="46"/>
      <c r="M408" s="213" t="s">
        <v>19</v>
      </c>
      <c r="N408" s="214" t="s">
        <v>45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128</v>
      </c>
      <c r="AT408" s="217" t="s">
        <v>123</v>
      </c>
      <c r="AU408" s="217" t="s">
        <v>84</v>
      </c>
      <c r="AY408" s="19" t="s">
        <v>121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82</v>
      </c>
      <c r="BK408" s="218">
        <f>ROUND(I408*H408,2)</f>
        <v>0</v>
      </c>
      <c r="BL408" s="19" t="s">
        <v>128</v>
      </c>
      <c r="BM408" s="217" t="s">
        <v>548</v>
      </c>
    </row>
    <row r="409" spans="1:51" s="13" customFormat="1" ht="12">
      <c r="A409" s="13"/>
      <c r="B409" s="224"/>
      <c r="C409" s="225"/>
      <c r="D409" s="226" t="s">
        <v>132</v>
      </c>
      <c r="E409" s="227" t="s">
        <v>19</v>
      </c>
      <c r="F409" s="228" t="s">
        <v>167</v>
      </c>
      <c r="G409" s="225"/>
      <c r="H409" s="227" t="s">
        <v>19</v>
      </c>
      <c r="I409" s="229"/>
      <c r="J409" s="225"/>
      <c r="K409" s="225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132</v>
      </c>
      <c r="AU409" s="234" t="s">
        <v>84</v>
      </c>
      <c r="AV409" s="13" t="s">
        <v>82</v>
      </c>
      <c r="AW409" s="13" t="s">
        <v>36</v>
      </c>
      <c r="AX409" s="13" t="s">
        <v>74</v>
      </c>
      <c r="AY409" s="234" t="s">
        <v>121</v>
      </c>
    </row>
    <row r="410" spans="1:51" s="14" customFormat="1" ht="12">
      <c r="A410" s="14"/>
      <c r="B410" s="235"/>
      <c r="C410" s="236"/>
      <c r="D410" s="226" t="s">
        <v>132</v>
      </c>
      <c r="E410" s="237" t="s">
        <v>19</v>
      </c>
      <c r="F410" s="238" t="s">
        <v>549</v>
      </c>
      <c r="G410" s="236"/>
      <c r="H410" s="239">
        <v>2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132</v>
      </c>
      <c r="AU410" s="245" t="s">
        <v>84</v>
      </c>
      <c r="AV410" s="14" t="s">
        <v>84</v>
      </c>
      <c r="AW410" s="14" t="s">
        <v>36</v>
      </c>
      <c r="AX410" s="14" t="s">
        <v>74</v>
      </c>
      <c r="AY410" s="245" t="s">
        <v>121</v>
      </c>
    </row>
    <row r="411" spans="1:51" s="14" customFormat="1" ht="12">
      <c r="A411" s="14"/>
      <c r="B411" s="235"/>
      <c r="C411" s="236"/>
      <c r="D411" s="226" t="s">
        <v>132</v>
      </c>
      <c r="E411" s="237" t="s">
        <v>19</v>
      </c>
      <c r="F411" s="238" t="s">
        <v>514</v>
      </c>
      <c r="G411" s="236"/>
      <c r="H411" s="239">
        <v>3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132</v>
      </c>
      <c r="AU411" s="245" t="s">
        <v>84</v>
      </c>
      <c r="AV411" s="14" t="s">
        <v>84</v>
      </c>
      <c r="AW411" s="14" t="s">
        <v>36</v>
      </c>
      <c r="AX411" s="14" t="s">
        <v>74</v>
      </c>
      <c r="AY411" s="245" t="s">
        <v>121</v>
      </c>
    </row>
    <row r="412" spans="1:51" s="15" customFormat="1" ht="12">
      <c r="A412" s="15"/>
      <c r="B412" s="246"/>
      <c r="C412" s="247"/>
      <c r="D412" s="226" t="s">
        <v>132</v>
      </c>
      <c r="E412" s="248" t="s">
        <v>19</v>
      </c>
      <c r="F412" s="249" t="s">
        <v>148</v>
      </c>
      <c r="G412" s="247"/>
      <c r="H412" s="250">
        <v>5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132</v>
      </c>
      <c r="AU412" s="256" t="s">
        <v>84</v>
      </c>
      <c r="AV412" s="15" t="s">
        <v>128</v>
      </c>
      <c r="AW412" s="15" t="s">
        <v>36</v>
      </c>
      <c r="AX412" s="15" t="s">
        <v>82</v>
      </c>
      <c r="AY412" s="256" t="s">
        <v>121</v>
      </c>
    </row>
    <row r="413" spans="1:65" s="2" customFormat="1" ht="16.5" customHeight="1">
      <c r="A413" s="40"/>
      <c r="B413" s="41"/>
      <c r="C413" s="206" t="s">
        <v>550</v>
      </c>
      <c r="D413" s="206" t="s">
        <v>123</v>
      </c>
      <c r="E413" s="207" t="s">
        <v>551</v>
      </c>
      <c r="F413" s="208" t="s">
        <v>552</v>
      </c>
      <c r="G413" s="209" t="s">
        <v>137</v>
      </c>
      <c r="H413" s="210">
        <v>3</v>
      </c>
      <c r="I413" s="211"/>
      <c r="J413" s="212">
        <f>ROUND(I413*H413,2)</f>
        <v>0</v>
      </c>
      <c r="K413" s="208" t="s">
        <v>19</v>
      </c>
      <c r="L413" s="46"/>
      <c r="M413" s="213" t="s">
        <v>19</v>
      </c>
      <c r="N413" s="214" t="s">
        <v>45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128</v>
      </c>
      <c r="AT413" s="217" t="s">
        <v>123</v>
      </c>
      <c r="AU413" s="217" t="s">
        <v>84</v>
      </c>
      <c r="AY413" s="19" t="s">
        <v>121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82</v>
      </c>
      <c r="BK413" s="218">
        <f>ROUND(I413*H413,2)</f>
        <v>0</v>
      </c>
      <c r="BL413" s="19" t="s">
        <v>128</v>
      </c>
      <c r="BM413" s="217" t="s">
        <v>553</v>
      </c>
    </row>
    <row r="414" spans="1:65" s="2" customFormat="1" ht="16.5" customHeight="1">
      <c r="A414" s="40"/>
      <c r="B414" s="41"/>
      <c r="C414" s="206" t="s">
        <v>554</v>
      </c>
      <c r="D414" s="206" t="s">
        <v>123</v>
      </c>
      <c r="E414" s="207" t="s">
        <v>555</v>
      </c>
      <c r="F414" s="208" t="s">
        <v>556</v>
      </c>
      <c r="G414" s="209" t="s">
        <v>137</v>
      </c>
      <c r="H414" s="210">
        <v>3</v>
      </c>
      <c r="I414" s="211"/>
      <c r="J414" s="212">
        <f>ROUND(I414*H414,2)</f>
        <v>0</v>
      </c>
      <c r="K414" s="208" t="s">
        <v>19</v>
      </c>
      <c r="L414" s="46"/>
      <c r="M414" s="213" t="s">
        <v>19</v>
      </c>
      <c r="N414" s="214" t="s">
        <v>45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128</v>
      </c>
      <c r="AT414" s="217" t="s">
        <v>123</v>
      </c>
      <c r="AU414" s="217" t="s">
        <v>84</v>
      </c>
      <c r="AY414" s="19" t="s">
        <v>121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82</v>
      </c>
      <c r="BK414" s="218">
        <f>ROUND(I414*H414,2)</f>
        <v>0</v>
      </c>
      <c r="BL414" s="19" t="s">
        <v>128</v>
      </c>
      <c r="BM414" s="217" t="s">
        <v>557</v>
      </c>
    </row>
    <row r="415" spans="1:65" s="2" customFormat="1" ht="16.5" customHeight="1">
      <c r="A415" s="40"/>
      <c r="B415" s="41"/>
      <c r="C415" s="206" t="s">
        <v>558</v>
      </c>
      <c r="D415" s="206" t="s">
        <v>123</v>
      </c>
      <c r="E415" s="207" t="s">
        <v>559</v>
      </c>
      <c r="F415" s="208" t="s">
        <v>560</v>
      </c>
      <c r="G415" s="209" t="s">
        <v>137</v>
      </c>
      <c r="H415" s="210">
        <v>6</v>
      </c>
      <c r="I415" s="211"/>
      <c r="J415" s="212">
        <f>ROUND(I415*H415,2)</f>
        <v>0</v>
      </c>
      <c r="K415" s="208" t="s">
        <v>19</v>
      </c>
      <c r="L415" s="46"/>
      <c r="M415" s="213" t="s">
        <v>19</v>
      </c>
      <c r="N415" s="214" t="s">
        <v>45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128</v>
      </c>
      <c r="AT415" s="217" t="s">
        <v>123</v>
      </c>
      <c r="AU415" s="217" t="s">
        <v>84</v>
      </c>
      <c r="AY415" s="19" t="s">
        <v>121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82</v>
      </c>
      <c r="BK415" s="218">
        <f>ROUND(I415*H415,2)</f>
        <v>0</v>
      </c>
      <c r="BL415" s="19" t="s">
        <v>128</v>
      </c>
      <c r="BM415" s="217" t="s">
        <v>561</v>
      </c>
    </row>
    <row r="416" spans="1:65" s="2" customFormat="1" ht="16.5" customHeight="1">
      <c r="A416" s="40"/>
      <c r="B416" s="41"/>
      <c r="C416" s="206" t="s">
        <v>562</v>
      </c>
      <c r="D416" s="206" t="s">
        <v>123</v>
      </c>
      <c r="E416" s="207" t="s">
        <v>563</v>
      </c>
      <c r="F416" s="208" t="s">
        <v>564</v>
      </c>
      <c r="G416" s="209" t="s">
        <v>137</v>
      </c>
      <c r="H416" s="210">
        <v>3</v>
      </c>
      <c r="I416" s="211"/>
      <c r="J416" s="212">
        <f>ROUND(I416*H416,2)</f>
        <v>0</v>
      </c>
      <c r="K416" s="208" t="s">
        <v>19</v>
      </c>
      <c r="L416" s="46"/>
      <c r="M416" s="213" t="s">
        <v>19</v>
      </c>
      <c r="N416" s="214" t="s">
        <v>45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128</v>
      </c>
      <c r="AT416" s="217" t="s">
        <v>123</v>
      </c>
      <c r="AU416" s="217" t="s">
        <v>84</v>
      </c>
      <c r="AY416" s="19" t="s">
        <v>121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82</v>
      </c>
      <c r="BK416" s="218">
        <f>ROUND(I416*H416,2)</f>
        <v>0</v>
      </c>
      <c r="BL416" s="19" t="s">
        <v>128</v>
      </c>
      <c r="BM416" s="217" t="s">
        <v>565</v>
      </c>
    </row>
    <row r="417" spans="1:51" s="13" customFormat="1" ht="12">
      <c r="A417" s="13"/>
      <c r="B417" s="224"/>
      <c r="C417" s="225"/>
      <c r="D417" s="226" t="s">
        <v>132</v>
      </c>
      <c r="E417" s="227" t="s">
        <v>19</v>
      </c>
      <c r="F417" s="228" t="s">
        <v>167</v>
      </c>
      <c r="G417" s="225"/>
      <c r="H417" s="227" t="s">
        <v>19</v>
      </c>
      <c r="I417" s="229"/>
      <c r="J417" s="225"/>
      <c r="K417" s="225"/>
      <c r="L417" s="230"/>
      <c r="M417" s="231"/>
      <c r="N417" s="232"/>
      <c r="O417" s="232"/>
      <c r="P417" s="232"/>
      <c r="Q417" s="232"/>
      <c r="R417" s="232"/>
      <c r="S417" s="232"/>
      <c r="T417" s="23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4" t="s">
        <v>132</v>
      </c>
      <c r="AU417" s="234" t="s">
        <v>84</v>
      </c>
      <c r="AV417" s="13" t="s">
        <v>82</v>
      </c>
      <c r="AW417" s="13" t="s">
        <v>36</v>
      </c>
      <c r="AX417" s="13" t="s">
        <v>74</v>
      </c>
      <c r="AY417" s="234" t="s">
        <v>121</v>
      </c>
    </row>
    <row r="418" spans="1:51" s="14" customFormat="1" ht="12">
      <c r="A418" s="14"/>
      <c r="B418" s="235"/>
      <c r="C418" s="236"/>
      <c r="D418" s="226" t="s">
        <v>132</v>
      </c>
      <c r="E418" s="237" t="s">
        <v>19</v>
      </c>
      <c r="F418" s="238" t="s">
        <v>513</v>
      </c>
      <c r="G418" s="236"/>
      <c r="H418" s="239">
        <v>1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132</v>
      </c>
      <c r="AU418" s="245" t="s">
        <v>84</v>
      </c>
      <c r="AV418" s="14" t="s">
        <v>84</v>
      </c>
      <c r="AW418" s="14" t="s">
        <v>36</v>
      </c>
      <c r="AX418" s="14" t="s">
        <v>74</v>
      </c>
      <c r="AY418" s="245" t="s">
        <v>121</v>
      </c>
    </row>
    <row r="419" spans="1:51" s="14" customFormat="1" ht="12">
      <c r="A419" s="14"/>
      <c r="B419" s="235"/>
      <c r="C419" s="236"/>
      <c r="D419" s="226" t="s">
        <v>132</v>
      </c>
      <c r="E419" s="237" t="s">
        <v>19</v>
      </c>
      <c r="F419" s="238" t="s">
        <v>566</v>
      </c>
      <c r="G419" s="236"/>
      <c r="H419" s="239">
        <v>2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5" t="s">
        <v>132</v>
      </c>
      <c r="AU419" s="245" t="s">
        <v>84</v>
      </c>
      <c r="AV419" s="14" t="s">
        <v>84</v>
      </c>
      <c r="AW419" s="14" t="s">
        <v>36</v>
      </c>
      <c r="AX419" s="14" t="s">
        <v>74</v>
      </c>
      <c r="AY419" s="245" t="s">
        <v>121</v>
      </c>
    </row>
    <row r="420" spans="1:51" s="15" customFormat="1" ht="12">
      <c r="A420" s="15"/>
      <c r="B420" s="246"/>
      <c r="C420" s="247"/>
      <c r="D420" s="226" t="s">
        <v>132</v>
      </c>
      <c r="E420" s="248" t="s">
        <v>19</v>
      </c>
      <c r="F420" s="249" t="s">
        <v>148</v>
      </c>
      <c r="G420" s="247"/>
      <c r="H420" s="250">
        <v>3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6" t="s">
        <v>132</v>
      </c>
      <c r="AU420" s="256" t="s">
        <v>84</v>
      </c>
      <c r="AV420" s="15" t="s">
        <v>128</v>
      </c>
      <c r="AW420" s="15" t="s">
        <v>36</v>
      </c>
      <c r="AX420" s="15" t="s">
        <v>82</v>
      </c>
      <c r="AY420" s="256" t="s">
        <v>121</v>
      </c>
    </row>
    <row r="421" spans="1:65" s="2" customFormat="1" ht="16.5" customHeight="1">
      <c r="A421" s="40"/>
      <c r="B421" s="41"/>
      <c r="C421" s="206" t="s">
        <v>567</v>
      </c>
      <c r="D421" s="206" t="s">
        <v>123</v>
      </c>
      <c r="E421" s="207" t="s">
        <v>568</v>
      </c>
      <c r="F421" s="208" t="s">
        <v>569</v>
      </c>
      <c r="G421" s="209" t="s">
        <v>157</v>
      </c>
      <c r="H421" s="210">
        <v>19</v>
      </c>
      <c r="I421" s="211"/>
      <c r="J421" s="212">
        <f>ROUND(I421*H421,2)</f>
        <v>0</v>
      </c>
      <c r="K421" s="208" t="s">
        <v>127</v>
      </c>
      <c r="L421" s="46"/>
      <c r="M421" s="213" t="s">
        <v>19</v>
      </c>
      <c r="N421" s="214" t="s">
        <v>45</v>
      </c>
      <c r="O421" s="86"/>
      <c r="P421" s="215">
        <f>O421*H421</f>
        <v>0</v>
      </c>
      <c r="Q421" s="215">
        <v>1.1E-05</v>
      </c>
      <c r="R421" s="215">
        <f>Q421*H421</f>
        <v>0.00020899999999999998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128</v>
      </c>
      <c r="AT421" s="217" t="s">
        <v>123</v>
      </c>
      <c r="AU421" s="217" t="s">
        <v>84</v>
      </c>
      <c r="AY421" s="19" t="s">
        <v>121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82</v>
      </c>
      <c r="BK421" s="218">
        <f>ROUND(I421*H421,2)</f>
        <v>0</v>
      </c>
      <c r="BL421" s="19" t="s">
        <v>128</v>
      </c>
      <c r="BM421" s="217" t="s">
        <v>570</v>
      </c>
    </row>
    <row r="422" spans="1:47" s="2" customFormat="1" ht="12">
      <c r="A422" s="40"/>
      <c r="B422" s="41"/>
      <c r="C422" s="42"/>
      <c r="D422" s="219" t="s">
        <v>130</v>
      </c>
      <c r="E422" s="42"/>
      <c r="F422" s="220" t="s">
        <v>571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130</v>
      </c>
      <c r="AU422" s="19" t="s">
        <v>84</v>
      </c>
    </row>
    <row r="423" spans="1:51" s="14" customFormat="1" ht="12">
      <c r="A423" s="14"/>
      <c r="B423" s="235"/>
      <c r="C423" s="236"/>
      <c r="D423" s="226" t="s">
        <v>132</v>
      </c>
      <c r="E423" s="237" t="s">
        <v>19</v>
      </c>
      <c r="F423" s="238" t="s">
        <v>572</v>
      </c>
      <c r="G423" s="236"/>
      <c r="H423" s="239">
        <v>19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132</v>
      </c>
      <c r="AU423" s="245" t="s">
        <v>84</v>
      </c>
      <c r="AV423" s="14" t="s">
        <v>84</v>
      </c>
      <c r="AW423" s="14" t="s">
        <v>36</v>
      </c>
      <c r="AX423" s="14" t="s">
        <v>82</v>
      </c>
      <c r="AY423" s="245" t="s">
        <v>121</v>
      </c>
    </row>
    <row r="424" spans="1:65" s="2" customFormat="1" ht="16.5" customHeight="1">
      <c r="A424" s="40"/>
      <c r="B424" s="41"/>
      <c r="C424" s="268" t="s">
        <v>573</v>
      </c>
      <c r="D424" s="268" t="s">
        <v>257</v>
      </c>
      <c r="E424" s="269" t="s">
        <v>574</v>
      </c>
      <c r="F424" s="270" t="s">
        <v>575</v>
      </c>
      <c r="G424" s="271" t="s">
        <v>157</v>
      </c>
      <c r="H424" s="272">
        <v>19</v>
      </c>
      <c r="I424" s="273"/>
      <c r="J424" s="274">
        <f>ROUND(I424*H424,2)</f>
        <v>0</v>
      </c>
      <c r="K424" s="270" t="s">
        <v>127</v>
      </c>
      <c r="L424" s="275"/>
      <c r="M424" s="276" t="s">
        <v>19</v>
      </c>
      <c r="N424" s="277" t="s">
        <v>45</v>
      </c>
      <c r="O424" s="86"/>
      <c r="P424" s="215">
        <f>O424*H424</f>
        <v>0</v>
      </c>
      <c r="Q424" s="215">
        <v>0.0029</v>
      </c>
      <c r="R424" s="215">
        <f>Q424*H424</f>
        <v>0.055099999999999996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182</v>
      </c>
      <c r="AT424" s="217" t="s">
        <v>257</v>
      </c>
      <c r="AU424" s="217" t="s">
        <v>84</v>
      </c>
      <c r="AY424" s="19" t="s">
        <v>121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82</v>
      </c>
      <c r="BK424" s="218">
        <f>ROUND(I424*H424,2)</f>
        <v>0</v>
      </c>
      <c r="BL424" s="19" t="s">
        <v>128</v>
      </c>
      <c r="BM424" s="217" t="s">
        <v>576</v>
      </c>
    </row>
    <row r="425" spans="1:47" s="2" customFormat="1" ht="12">
      <c r="A425" s="40"/>
      <c r="B425" s="41"/>
      <c r="C425" s="42"/>
      <c r="D425" s="219" t="s">
        <v>130</v>
      </c>
      <c r="E425" s="42"/>
      <c r="F425" s="220" t="s">
        <v>577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130</v>
      </c>
      <c r="AU425" s="19" t="s">
        <v>84</v>
      </c>
    </row>
    <row r="426" spans="1:65" s="2" customFormat="1" ht="24.15" customHeight="1">
      <c r="A426" s="40"/>
      <c r="B426" s="41"/>
      <c r="C426" s="206" t="s">
        <v>578</v>
      </c>
      <c r="D426" s="206" t="s">
        <v>123</v>
      </c>
      <c r="E426" s="207" t="s">
        <v>579</v>
      </c>
      <c r="F426" s="208" t="s">
        <v>580</v>
      </c>
      <c r="G426" s="209" t="s">
        <v>137</v>
      </c>
      <c r="H426" s="210">
        <v>4</v>
      </c>
      <c r="I426" s="211"/>
      <c r="J426" s="212">
        <f>ROUND(I426*H426,2)</f>
        <v>0</v>
      </c>
      <c r="K426" s="208" t="s">
        <v>127</v>
      </c>
      <c r="L426" s="46"/>
      <c r="M426" s="213" t="s">
        <v>19</v>
      </c>
      <c r="N426" s="214" t="s">
        <v>45</v>
      </c>
      <c r="O426" s="86"/>
      <c r="P426" s="215">
        <f>O426*H426</f>
        <v>0</v>
      </c>
      <c r="Q426" s="215">
        <v>5.75E-06</v>
      </c>
      <c r="R426" s="215">
        <f>Q426*H426</f>
        <v>2.3E-05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128</v>
      </c>
      <c r="AT426" s="217" t="s">
        <v>123</v>
      </c>
      <c r="AU426" s="217" t="s">
        <v>84</v>
      </c>
      <c r="AY426" s="19" t="s">
        <v>121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82</v>
      </c>
      <c r="BK426" s="218">
        <f>ROUND(I426*H426,2)</f>
        <v>0</v>
      </c>
      <c r="BL426" s="19" t="s">
        <v>128</v>
      </c>
      <c r="BM426" s="217" t="s">
        <v>581</v>
      </c>
    </row>
    <row r="427" spans="1:47" s="2" customFormat="1" ht="12">
      <c r="A427" s="40"/>
      <c r="B427" s="41"/>
      <c r="C427" s="42"/>
      <c r="D427" s="219" t="s">
        <v>130</v>
      </c>
      <c r="E427" s="42"/>
      <c r="F427" s="220" t="s">
        <v>582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130</v>
      </c>
      <c r="AU427" s="19" t="s">
        <v>84</v>
      </c>
    </row>
    <row r="428" spans="1:51" s="14" customFormat="1" ht="12">
      <c r="A428" s="14"/>
      <c r="B428" s="235"/>
      <c r="C428" s="236"/>
      <c r="D428" s="226" t="s">
        <v>132</v>
      </c>
      <c r="E428" s="237" t="s">
        <v>19</v>
      </c>
      <c r="F428" s="238" t="s">
        <v>583</v>
      </c>
      <c r="G428" s="236"/>
      <c r="H428" s="239">
        <v>4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5" t="s">
        <v>132</v>
      </c>
      <c r="AU428" s="245" t="s">
        <v>84</v>
      </c>
      <c r="AV428" s="14" t="s">
        <v>84</v>
      </c>
      <c r="AW428" s="14" t="s">
        <v>36</v>
      </c>
      <c r="AX428" s="14" t="s">
        <v>82</v>
      </c>
      <c r="AY428" s="245" t="s">
        <v>121</v>
      </c>
    </row>
    <row r="429" spans="1:65" s="2" customFormat="1" ht="16.5" customHeight="1">
      <c r="A429" s="40"/>
      <c r="B429" s="41"/>
      <c r="C429" s="268" t="s">
        <v>584</v>
      </c>
      <c r="D429" s="268" t="s">
        <v>257</v>
      </c>
      <c r="E429" s="269" t="s">
        <v>585</v>
      </c>
      <c r="F429" s="270" t="s">
        <v>586</v>
      </c>
      <c r="G429" s="271" t="s">
        <v>137</v>
      </c>
      <c r="H429" s="272">
        <v>4</v>
      </c>
      <c r="I429" s="273"/>
      <c r="J429" s="274">
        <f>ROUND(I429*H429,2)</f>
        <v>0</v>
      </c>
      <c r="K429" s="270" t="s">
        <v>19</v>
      </c>
      <c r="L429" s="275"/>
      <c r="M429" s="276" t="s">
        <v>19</v>
      </c>
      <c r="N429" s="277" t="s">
        <v>45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182</v>
      </c>
      <c r="AT429" s="217" t="s">
        <v>257</v>
      </c>
      <c r="AU429" s="217" t="s">
        <v>84</v>
      </c>
      <c r="AY429" s="19" t="s">
        <v>121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82</v>
      </c>
      <c r="BK429" s="218">
        <f>ROUND(I429*H429,2)</f>
        <v>0</v>
      </c>
      <c r="BL429" s="19" t="s">
        <v>128</v>
      </c>
      <c r="BM429" s="217" t="s">
        <v>587</v>
      </c>
    </row>
    <row r="430" spans="1:51" s="14" customFormat="1" ht="12">
      <c r="A430" s="14"/>
      <c r="B430" s="235"/>
      <c r="C430" s="236"/>
      <c r="D430" s="226" t="s">
        <v>132</v>
      </c>
      <c r="E430" s="237" t="s">
        <v>19</v>
      </c>
      <c r="F430" s="238" t="s">
        <v>588</v>
      </c>
      <c r="G430" s="236"/>
      <c r="H430" s="239">
        <v>4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5" t="s">
        <v>132</v>
      </c>
      <c r="AU430" s="245" t="s">
        <v>84</v>
      </c>
      <c r="AV430" s="14" t="s">
        <v>84</v>
      </c>
      <c r="AW430" s="14" t="s">
        <v>36</v>
      </c>
      <c r="AX430" s="14" t="s">
        <v>82</v>
      </c>
      <c r="AY430" s="245" t="s">
        <v>121</v>
      </c>
    </row>
    <row r="431" spans="1:65" s="2" customFormat="1" ht="16.5" customHeight="1">
      <c r="A431" s="40"/>
      <c r="B431" s="41"/>
      <c r="C431" s="206" t="s">
        <v>589</v>
      </c>
      <c r="D431" s="206" t="s">
        <v>123</v>
      </c>
      <c r="E431" s="207" t="s">
        <v>590</v>
      </c>
      <c r="F431" s="208" t="s">
        <v>591</v>
      </c>
      <c r="G431" s="209" t="s">
        <v>137</v>
      </c>
      <c r="H431" s="210">
        <v>1</v>
      </c>
      <c r="I431" s="211"/>
      <c r="J431" s="212">
        <f>ROUND(I431*H431,2)</f>
        <v>0</v>
      </c>
      <c r="K431" s="208" t="s">
        <v>127</v>
      </c>
      <c r="L431" s="46"/>
      <c r="M431" s="213" t="s">
        <v>19</v>
      </c>
      <c r="N431" s="214" t="s">
        <v>45</v>
      </c>
      <c r="O431" s="86"/>
      <c r="P431" s="215">
        <f>O431*H431</f>
        <v>0</v>
      </c>
      <c r="Q431" s="215">
        <v>0.3409</v>
      </c>
      <c r="R431" s="215">
        <f>Q431*H431</f>
        <v>0.3409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128</v>
      </c>
      <c r="AT431" s="217" t="s">
        <v>123</v>
      </c>
      <c r="AU431" s="217" t="s">
        <v>84</v>
      </c>
      <c r="AY431" s="19" t="s">
        <v>121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82</v>
      </c>
      <c r="BK431" s="218">
        <f>ROUND(I431*H431,2)</f>
        <v>0</v>
      </c>
      <c r="BL431" s="19" t="s">
        <v>128</v>
      </c>
      <c r="BM431" s="217" t="s">
        <v>592</v>
      </c>
    </row>
    <row r="432" spans="1:47" s="2" customFormat="1" ht="12">
      <c r="A432" s="40"/>
      <c r="B432" s="41"/>
      <c r="C432" s="42"/>
      <c r="D432" s="219" t="s">
        <v>130</v>
      </c>
      <c r="E432" s="42"/>
      <c r="F432" s="220" t="s">
        <v>593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130</v>
      </c>
      <c r="AU432" s="19" t="s">
        <v>84</v>
      </c>
    </row>
    <row r="433" spans="1:65" s="2" customFormat="1" ht="16.5" customHeight="1">
      <c r="A433" s="40"/>
      <c r="B433" s="41"/>
      <c r="C433" s="268" t="s">
        <v>594</v>
      </c>
      <c r="D433" s="268" t="s">
        <v>257</v>
      </c>
      <c r="E433" s="269" t="s">
        <v>595</v>
      </c>
      <c r="F433" s="270" t="s">
        <v>596</v>
      </c>
      <c r="G433" s="271" t="s">
        <v>597</v>
      </c>
      <c r="H433" s="272">
        <v>1</v>
      </c>
      <c r="I433" s="273"/>
      <c r="J433" s="274">
        <f>ROUND(I433*H433,2)</f>
        <v>0</v>
      </c>
      <c r="K433" s="270" t="s">
        <v>19</v>
      </c>
      <c r="L433" s="275"/>
      <c r="M433" s="276" t="s">
        <v>19</v>
      </c>
      <c r="N433" s="277" t="s">
        <v>45</v>
      </c>
      <c r="O433" s="86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182</v>
      </c>
      <c r="AT433" s="217" t="s">
        <v>257</v>
      </c>
      <c r="AU433" s="217" t="s">
        <v>84</v>
      </c>
      <c r="AY433" s="19" t="s">
        <v>121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82</v>
      </c>
      <c r="BK433" s="218">
        <f>ROUND(I433*H433,2)</f>
        <v>0</v>
      </c>
      <c r="BL433" s="19" t="s">
        <v>128</v>
      </c>
      <c r="BM433" s="217" t="s">
        <v>598</v>
      </c>
    </row>
    <row r="434" spans="1:65" s="2" customFormat="1" ht="16.5" customHeight="1">
      <c r="A434" s="40"/>
      <c r="B434" s="41"/>
      <c r="C434" s="268" t="s">
        <v>599</v>
      </c>
      <c r="D434" s="268" t="s">
        <v>257</v>
      </c>
      <c r="E434" s="269" t="s">
        <v>600</v>
      </c>
      <c r="F434" s="270" t="s">
        <v>601</v>
      </c>
      <c r="G434" s="271" t="s">
        <v>597</v>
      </c>
      <c r="H434" s="272">
        <v>1</v>
      </c>
      <c r="I434" s="273"/>
      <c r="J434" s="274">
        <f>ROUND(I434*H434,2)</f>
        <v>0</v>
      </c>
      <c r="K434" s="270" t="s">
        <v>19</v>
      </c>
      <c r="L434" s="275"/>
      <c r="M434" s="276" t="s">
        <v>19</v>
      </c>
      <c r="N434" s="277" t="s">
        <v>45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182</v>
      </c>
      <c r="AT434" s="217" t="s">
        <v>257</v>
      </c>
      <c r="AU434" s="217" t="s">
        <v>84</v>
      </c>
      <c r="AY434" s="19" t="s">
        <v>121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82</v>
      </c>
      <c r="BK434" s="218">
        <f>ROUND(I434*H434,2)</f>
        <v>0</v>
      </c>
      <c r="BL434" s="19" t="s">
        <v>128</v>
      </c>
      <c r="BM434" s="217" t="s">
        <v>602</v>
      </c>
    </row>
    <row r="435" spans="1:65" s="2" customFormat="1" ht="16.5" customHeight="1">
      <c r="A435" s="40"/>
      <c r="B435" s="41"/>
      <c r="C435" s="206" t="s">
        <v>603</v>
      </c>
      <c r="D435" s="206" t="s">
        <v>123</v>
      </c>
      <c r="E435" s="207" t="s">
        <v>604</v>
      </c>
      <c r="F435" s="208" t="s">
        <v>605</v>
      </c>
      <c r="G435" s="209" t="s">
        <v>137</v>
      </c>
      <c r="H435" s="210">
        <v>6</v>
      </c>
      <c r="I435" s="211"/>
      <c r="J435" s="212">
        <f>ROUND(I435*H435,2)</f>
        <v>0</v>
      </c>
      <c r="K435" s="208" t="s">
        <v>127</v>
      </c>
      <c r="L435" s="46"/>
      <c r="M435" s="213" t="s">
        <v>19</v>
      </c>
      <c r="N435" s="214" t="s">
        <v>45</v>
      </c>
      <c r="O435" s="86"/>
      <c r="P435" s="215">
        <f>O435*H435</f>
        <v>0</v>
      </c>
      <c r="Q435" s="215">
        <v>0.00702</v>
      </c>
      <c r="R435" s="215">
        <f>Q435*H435</f>
        <v>0.042120000000000005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128</v>
      </c>
      <c r="AT435" s="217" t="s">
        <v>123</v>
      </c>
      <c r="AU435" s="217" t="s">
        <v>84</v>
      </c>
      <c r="AY435" s="19" t="s">
        <v>121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82</v>
      </c>
      <c r="BK435" s="218">
        <f>ROUND(I435*H435,2)</f>
        <v>0</v>
      </c>
      <c r="BL435" s="19" t="s">
        <v>128</v>
      </c>
      <c r="BM435" s="217" t="s">
        <v>606</v>
      </c>
    </row>
    <row r="436" spans="1:47" s="2" customFormat="1" ht="12">
      <c r="A436" s="40"/>
      <c r="B436" s="41"/>
      <c r="C436" s="42"/>
      <c r="D436" s="219" t="s">
        <v>130</v>
      </c>
      <c r="E436" s="42"/>
      <c r="F436" s="220" t="s">
        <v>607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130</v>
      </c>
      <c r="AU436" s="19" t="s">
        <v>84</v>
      </c>
    </row>
    <row r="437" spans="1:51" s="13" customFormat="1" ht="12">
      <c r="A437" s="13"/>
      <c r="B437" s="224"/>
      <c r="C437" s="225"/>
      <c r="D437" s="226" t="s">
        <v>132</v>
      </c>
      <c r="E437" s="227" t="s">
        <v>19</v>
      </c>
      <c r="F437" s="228" t="s">
        <v>167</v>
      </c>
      <c r="G437" s="225"/>
      <c r="H437" s="227" t="s">
        <v>19</v>
      </c>
      <c r="I437" s="229"/>
      <c r="J437" s="225"/>
      <c r="K437" s="225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132</v>
      </c>
      <c r="AU437" s="234" t="s">
        <v>84</v>
      </c>
      <c r="AV437" s="13" t="s">
        <v>82</v>
      </c>
      <c r="AW437" s="13" t="s">
        <v>36</v>
      </c>
      <c r="AX437" s="13" t="s">
        <v>74</v>
      </c>
      <c r="AY437" s="234" t="s">
        <v>121</v>
      </c>
    </row>
    <row r="438" spans="1:51" s="13" customFormat="1" ht="12">
      <c r="A438" s="13"/>
      <c r="B438" s="224"/>
      <c r="C438" s="225"/>
      <c r="D438" s="226" t="s">
        <v>132</v>
      </c>
      <c r="E438" s="227" t="s">
        <v>19</v>
      </c>
      <c r="F438" s="228" t="s">
        <v>608</v>
      </c>
      <c r="G438" s="225"/>
      <c r="H438" s="227" t="s">
        <v>19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132</v>
      </c>
      <c r="AU438" s="234" t="s">
        <v>84</v>
      </c>
      <c r="AV438" s="13" t="s">
        <v>82</v>
      </c>
      <c r="AW438" s="13" t="s">
        <v>36</v>
      </c>
      <c r="AX438" s="13" t="s">
        <v>74</v>
      </c>
      <c r="AY438" s="234" t="s">
        <v>121</v>
      </c>
    </row>
    <row r="439" spans="1:51" s="14" customFormat="1" ht="12">
      <c r="A439" s="14"/>
      <c r="B439" s="235"/>
      <c r="C439" s="236"/>
      <c r="D439" s="226" t="s">
        <v>132</v>
      </c>
      <c r="E439" s="237" t="s">
        <v>19</v>
      </c>
      <c r="F439" s="238" t="s">
        <v>513</v>
      </c>
      <c r="G439" s="236"/>
      <c r="H439" s="239">
        <v>1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132</v>
      </c>
      <c r="AU439" s="245" t="s">
        <v>84</v>
      </c>
      <c r="AV439" s="14" t="s">
        <v>84</v>
      </c>
      <c r="AW439" s="14" t="s">
        <v>36</v>
      </c>
      <c r="AX439" s="14" t="s">
        <v>74</v>
      </c>
      <c r="AY439" s="245" t="s">
        <v>121</v>
      </c>
    </row>
    <row r="440" spans="1:51" s="14" customFormat="1" ht="12">
      <c r="A440" s="14"/>
      <c r="B440" s="235"/>
      <c r="C440" s="236"/>
      <c r="D440" s="226" t="s">
        <v>132</v>
      </c>
      <c r="E440" s="237" t="s">
        <v>19</v>
      </c>
      <c r="F440" s="238" t="s">
        <v>566</v>
      </c>
      <c r="G440" s="236"/>
      <c r="H440" s="239">
        <v>2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132</v>
      </c>
      <c r="AU440" s="245" t="s">
        <v>84</v>
      </c>
      <c r="AV440" s="14" t="s">
        <v>84</v>
      </c>
      <c r="AW440" s="14" t="s">
        <v>36</v>
      </c>
      <c r="AX440" s="14" t="s">
        <v>74</v>
      </c>
      <c r="AY440" s="245" t="s">
        <v>121</v>
      </c>
    </row>
    <row r="441" spans="1:51" s="16" customFormat="1" ht="12">
      <c r="A441" s="16"/>
      <c r="B441" s="257"/>
      <c r="C441" s="258"/>
      <c r="D441" s="226" t="s">
        <v>132</v>
      </c>
      <c r="E441" s="259" t="s">
        <v>19</v>
      </c>
      <c r="F441" s="260" t="s">
        <v>171</v>
      </c>
      <c r="G441" s="258"/>
      <c r="H441" s="261">
        <v>3</v>
      </c>
      <c r="I441" s="262"/>
      <c r="J441" s="258"/>
      <c r="K441" s="258"/>
      <c r="L441" s="263"/>
      <c r="M441" s="264"/>
      <c r="N441" s="265"/>
      <c r="O441" s="265"/>
      <c r="P441" s="265"/>
      <c r="Q441" s="265"/>
      <c r="R441" s="265"/>
      <c r="S441" s="265"/>
      <c r="T441" s="26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67" t="s">
        <v>132</v>
      </c>
      <c r="AU441" s="267" t="s">
        <v>84</v>
      </c>
      <c r="AV441" s="16" t="s">
        <v>141</v>
      </c>
      <c r="AW441" s="16" t="s">
        <v>36</v>
      </c>
      <c r="AX441" s="16" t="s">
        <v>74</v>
      </c>
      <c r="AY441" s="267" t="s">
        <v>121</v>
      </c>
    </row>
    <row r="442" spans="1:51" s="13" customFormat="1" ht="12">
      <c r="A442" s="13"/>
      <c r="B442" s="224"/>
      <c r="C442" s="225"/>
      <c r="D442" s="226" t="s">
        <v>132</v>
      </c>
      <c r="E442" s="227" t="s">
        <v>19</v>
      </c>
      <c r="F442" s="228" t="s">
        <v>609</v>
      </c>
      <c r="G442" s="225"/>
      <c r="H442" s="227" t="s">
        <v>19</v>
      </c>
      <c r="I442" s="229"/>
      <c r="J442" s="225"/>
      <c r="K442" s="225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132</v>
      </c>
      <c r="AU442" s="234" t="s">
        <v>84</v>
      </c>
      <c r="AV442" s="13" t="s">
        <v>82</v>
      </c>
      <c r="AW442" s="13" t="s">
        <v>36</v>
      </c>
      <c r="AX442" s="13" t="s">
        <v>74</v>
      </c>
      <c r="AY442" s="234" t="s">
        <v>121</v>
      </c>
    </row>
    <row r="443" spans="1:51" s="14" customFormat="1" ht="12">
      <c r="A443" s="14"/>
      <c r="B443" s="235"/>
      <c r="C443" s="236"/>
      <c r="D443" s="226" t="s">
        <v>132</v>
      </c>
      <c r="E443" s="237" t="s">
        <v>19</v>
      </c>
      <c r="F443" s="238" t="s">
        <v>513</v>
      </c>
      <c r="G443" s="236"/>
      <c r="H443" s="239">
        <v>1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132</v>
      </c>
      <c r="AU443" s="245" t="s">
        <v>84</v>
      </c>
      <c r="AV443" s="14" t="s">
        <v>84</v>
      </c>
      <c r="AW443" s="14" t="s">
        <v>36</v>
      </c>
      <c r="AX443" s="14" t="s">
        <v>74</v>
      </c>
      <c r="AY443" s="245" t="s">
        <v>121</v>
      </c>
    </row>
    <row r="444" spans="1:51" s="14" customFormat="1" ht="12">
      <c r="A444" s="14"/>
      <c r="B444" s="235"/>
      <c r="C444" s="236"/>
      <c r="D444" s="226" t="s">
        <v>132</v>
      </c>
      <c r="E444" s="237" t="s">
        <v>19</v>
      </c>
      <c r="F444" s="238" t="s">
        <v>566</v>
      </c>
      <c r="G444" s="236"/>
      <c r="H444" s="239">
        <v>2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5" t="s">
        <v>132</v>
      </c>
      <c r="AU444" s="245" t="s">
        <v>84</v>
      </c>
      <c r="AV444" s="14" t="s">
        <v>84</v>
      </c>
      <c r="AW444" s="14" t="s">
        <v>36</v>
      </c>
      <c r="AX444" s="14" t="s">
        <v>74</v>
      </c>
      <c r="AY444" s="245" t="s">
        <v>121</v>
      </c>
    </row>
    <row r="445" spans="1:51" s="16" customFormat="1" ht="12">
      <c r="A445" s="16"/>
      <c r="B445" s="257"/>
      <c r="C445" s="258"/>
      <c r="D445" s="226" t="s">
        <v>132</v>
      </c>
      <c r="E445" s="259" t="s">
        <v>19</v>
      </c>
      <c r="F445" s="260" t="s">
        <v>171</v>
      </c>
      <c r="G445" s="258"/>
      <c r="H445" s="261">
        <v>3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T445" s="267" t="s">
        <v>132</v>
      </c>
      <c r="AU445" s="267" t="s">
        <v>84</v>
      </c>
      <c r="AV445" s="16" t="s">
        <v>141</v>
      </c>
      <c r="AW445" s="16" t="s">
        <v>36</v>
      </c>
      <c r="AX445" s="16" t="s">
        <v>74</v>
      </c>
      <c r="AY445" s="267" t="s">
        <v>121</v>
      </c>
    </row>
    <row r="446" spans="1:51" s="15" customFormat="1" ht="12">
      <c r="A446" s="15"/>
      <c r="B446" s="246"/>
      <c r="C446" s="247"/>
      <c r="D446" s="226" t="s">
        <v>132</v>
      </c>
      <c r="E446" s="248" t="s">
        <v>19</v>
      </c>
      <c r="F446" s="249" t="s">
        <v>148</v>
      </c>
      <c r="G446" s="247"/>
      <c r="H446" s="250">
        <v>6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6" t="s">
        <v>132</v>
      </c>
      <c r="AU446" s="256" t="s">
        <v>84</v>
      </c>
      <c r="AV446" s="15" t="s">
        <v>128</v>
      </c>
      <c r="AW446" s="15" t="s">
        <v>36</v>
      </c>
      <c r="AX446" s="15" t="s">
        <v>82</v>
      </c>
      <c r="AY446" s="256" t="s">
        <v>121</v>
      </c>
    </row>
    <row r="447" spans="1:65" s="2" customFormat="1" ht="16.5" customHeight="1">
      <c r="A447" s="40"/>
      <c r="B447" s="41"/>
      <c r="C447" s="268" t="s">
        <v>610</v>
      </c>
      <c r="D447" s="268" t="s">
        <v>257</v>
      </c>
      <c r="E447" s="269" t="s">
        <v>611</v>
      </c>
      <c r="F447" s="270" t="s">
        <v>612</v>
      </c>
      <c r="G447" s="271" t="s">
        <v>137</v>
      </c>
      <c r="H447" s="272">
        <v>3</v>
      </c>
      <c r="I447" s="273"/>
      <c r="J447" s="274">
        <f>ROUND(I447*H447,2)</f>
        <v>0</v>
      </c>
      <c r="K447" s="270" t="s">
        <v>127</v>
      </c>
      <c r="L447" s="275"/>
      <c r="M447" s="276" t="s">
        <v>19</v>
      </c>
      <c r="N447" s="277" t="s">
        <v>45</v>
      </c>
      <c r="O447" s="86"/>
      <c r="P447" s="215">
        <f>O447*H447</f>
        <v>0</v>
      </c>
      <c r="Q447" s="215">
        <v>0.099</v>
      </c>
      <c r="R447" s="215">
        <f>Q447*H447</f>
        <v>0.29700000000000004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182</v>
      </c>
      <c r="AT447" s="217" t="s">
        <v>257</v>
      </c>
      <c r="AU447" s="217" t="s">
        <v>84</v>
      </c>
      <c r="AY447" s="19" t="s">
        <v>121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82</v>
      </c>
      <c r="BK447" s="218">
        <f>ROUND(I447*H447,2)</f>
        <v>0</v>
      </c>
      <c r="BL447" s="19" t="s">
        <v>128</v>
      </c>
      <c r="BM447" s="217" t="s">
        <v>613</v>
      </c>
    </row>
    <row r="448" spans="1:47" s="2" customFormat="1" ht="12">
      <c r="A448" s="40"/>
      <c r="B448" s="41"/>
      <c r="C448" s="42"/>
      <c r="D448" s="219" t="s">
        <v>130</v>
      </c>
      <c r="E448" s="42"/>
      <c r="F448" s="220" t="s">
        <v>614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130</v>
      </c>
      <c r="AU448" s="19" t="s">
        <v>84</v>
      </c>
    </row>
    <row r="449" spans="1:65" s="2" customFormat="1" ht="16.5" customHeight="1">
      <c r="A449" s="40"/>
      <c r="B449" s="41"/>
      <c r="C449" s="268" t="s">
        <v>615</v>
      </c>
      <c r="D449" s="268" t="s">
        <v>257</v>
      </c>
      <c r="E449" s="269" t="s">
        <v>616</v>
      </c>
      <c r="F449" s="270" t="s">
        <v>617</v>
      </c>
      <c r="G449" s="271" t="s">
        <v>137</v>
      </c>
      <c r="H449" s="272">
        <v>3</v>
      </c>
      <c r="I449" s="273"/>
      <c r="J449" s="274">
        <f>ROUND(I449*H449,2)</f>
        <v>0</v>
      </c>
      <c r="K449" s="270" t="s">
        <v>127</v>
      </c>
      <c r="L449" s="275"/>
      <c r="M449" s="276" t="s">
        <v>19</v>
      </c>
      <c r="N449" s="277" t="s">
        <v>45</v>
      </c>
      <c r="O449" s="86"/>
      <c r="P449" s="215">
        <f>O449*H449</f>
        <v>0</v>
      </c>
      <c r="Q449" s="215">
        <v>0.521</v>
      </c>
      <c r="R449" s="215">
        <f>Q449*H449</f>
        <v>1.5630000000000002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182</v>
      </c>
      <c r="AT449" s="217" t="s">
        <v>257</v>
      </c>
      <c r="AU449" s="217" t="s">
        <v>84</v>
      </c>
      <c r="AY449" s="19" t="s">
        <v>121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82</v>
      </c>
      <c r="BK449" s="218">
        <f>ROUND(I449*H449,2)</f>
        <v>0</v>
      </c>
      <c r="BL449" s="19" t="s">
        <v>128</v>
      </c>
      <c r="BM449" s="217" t="s">
        <v>618</v>
      </c>
    </row>
    <row r="450" spans="1:47" s="2" customFormat="1" ht="12">
      <c r="A450" s="40"/>
      <c r="B450" s="41"/>
      <c r="C450" s="42"/>
      <c r="D450" s="219" t="s">
        <v>130</v>
      </c>
      <c r="E450" s="42"/>
      <c r="F450" s="220" t="s">
        <v>619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130</v>
      </c>
      <c r="AU450" s="19" t="s">
        <v>84</v>
      </c>
    </row>
    <row r="451" spans="1:65" s="2" customFormat="1" ht="16.5" customHeight="1">
      <c r="A451" s="40"/>
      <c r="B451" s="41"/>
      <c r="C451" s="206" t="s">
        <v>620</v>
      </c>
      <c r="D451" s="206" t="s">
        <v>123</v>
      </c>
      <c r="E451" s="207" t="s">
        <v>621</v>
      </c>
      <c r="F451" s="208" t="s">
        <v>622</v>
      </c>
      <c r="G451" s="209" t="s">
        <v>137</v>
      </c>
      <c r="H451" s="210">
        <v>5</v>
      </c>
      <c r="I451" s="211"/>
      <c r="J451" s="212">
        <f>ROUND(I451*H451,2)</f>
        <v>0</v>
      </c>
      <c r="K451" s="208" t="s">
        <v>127</v>
      </c>
      <c r="L451" s="46"/>
      <c r="M451" s="213" t="s">
        <v>19</v>
      </c>
      <c r="N451" s="214" t="s">
        <v>45</v>
      </c>
      <c r="O451" s="86"/>
      <c r="P451" s="215">
        <f>O451*H451</f>
        <v>0</v>
      </c>
      <c r="Q451" s="215">
        <v>0.4208</v>
      </c>
      <c r="R451" s="215">
        <f>Q451*H451</f>
        <v>2.104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128</v>
      </c>
      <c r="AT451" s="217" t="s">
        <v>123</v>
      </c>
      <c r="AU451" s="217" t="s">
        <v>84</v>
      </c>
      <c r="AY451" s="19" t="s">
        <v>121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82</v>
      </c>
      <c r="BK451" s="218">
        <f>ROUND(I451*H451,2)</f>
        <v>0</v>
      </c>
      <c r="BL451" s="19" t="s">
        <v>128</v>
      </c>
      <c r="BM451" s="217" t="s">
        <v>623</v>
      </c>
    </row>
    <row r="452" spans="1:47" s="2" customFormat="1" ht="12">
      <c r="A452" s="40"/>
      <c r="B452" s="41"/>
      <c r="C452" s="42"/>
      <c r="D452" s="219" t="s">
        <v>130</v>
      </c>
      <c r="E452" s="42"/>
      <c r="F452" s="220" t="s">
        <v>624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130</v>
      </c>
      <c r="AU452" s="19" t="s">
        <v>84</v>
      </c>
    </row>
    <row r="453" spans="1:65" s="2" customFormat="1" ht="24.15" customHeight="1">
      <c r="A453" s="40"/>
      <c r="B453" s="41"/>
      <c r="C453" s="206" t="s">
        <v>625</v>
      </c>
      <c r="D453" s="206" t="s">
        <v>123</v>
      </c>
      <c r="E453" s="207" t="s">
        <v>626</v>
      </c>
      <c r="F453" s="208" t="s">
        <v>627</v>
      </c>
      <c r="G453" s="209" t="s">
        <v>137</v>
      </c>
      <c r="H453" s="210">
        <v>5</v>
      </c>
      <c r="I453" s="211"/>
      <c r="J453" s="212">
        <f>ROUND(I453*H453,2)</f>
        <v>0</v>
      </c>
      <c r="K453" s="208" t="s">
        <v>127</v>
      </c>
      <c r="L453" s="46"/>
      <c r="M453" s="213" t="s">
        <v>19</v>
      </c>
      <c r="N453" s="214" t="s">
        <v>45</v>
      </c>
      <c r="O453" s="86"/>
      <c r="P453" s="215">
        <f>O453*H453</f>
        <v>0</v>
      </c>
      <c r="Q453" s="215">
        <v>0.31108</v>
      </c>
      <c r="R453" s="215">
        <f>Q453*H453</f>
        <v>1.5554000000000001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128</v>
      </c>
      <c r="AT453" s="217" t="s">
        <v>123</v>
      </c>
      <c r="AU453" s="217" t="s">
        <v>84</v>
      </c>
      <c r="AY453" s="19" t="s">
        <v>121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82</v>
      </c>
      <c r="BK453" s="218">
        <f>ROUND(I453*H453,2)</f>
        <v>0</v>
      </c>
      <c r="BL453" s="19" t="s">
        <v>128</v>
      </c>
      <c r="BM453" s="217" t="s">
        <v>628</v>
      </c>
    </row>
    <row r="454" spans="1:47" s="2" customFormat="1" ht="12">
      <c r="A454" s="40"/>
      <c r="B454" s="41"/>
      <c r="C454" s="42"/>
      <c r="D454" s="219" t="s">
        <v>130</v>
      </c>
      <c r="E454" s="42"/>
      <c r="F454" s="220" t="s">
        <v>629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130</v>
      </c>
      <c r="AU454" s="19" t="s">
        <v>84</v>
      </c>
    </row>
    <row r="455" spans="1:63" s="12" customFormat="1" ht="22.8" customHeight="1">
      <c r="A455" s="12"/>
      <c r="B455" s="190"/>
      <c r="C455" s="191"/>
      <c r="D455" s="192" t="s">
        <v>73</v>
      </c>
      <c r="E455" s="204" t="s">
        <v>188</v>
      </c>
      <c r="F455" s="204" t="s">
        <v>630</v>
      </c>
      <c r="G455" s="191"/>
      <c r="H455" s="191"/>
      <c r="I455" s="194"/>
      <c r="J455" s="205">
        <f>BK455</f>
        <v>0</v>
      </c>
      <c r="K455" s="191"/>
      <c r="L455" s="196"/>
      <c r="M455" s="197"/>
      <c r="N455" s="198"/>
      <c r="O455" s="198"/>
      <c r="P455" s="199">
        <f>P456+SUM(P457:P660)</f>
        <v>0</v>
      </c>
      <c r="Q455" s="198"/>
      <c r="R455" s="199">
        <f>R456+SUM(R457:R660)</f>
        <v>259.043580094</v>
      </c>
      <c r="S455" s="198"/>
      <c r="T455" s="200">
        <f>T456+SUM(T457:T660)</f>
        <v>3.80724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1" t="s">
        <v>82</v>
      </c>
      <c r="AT455" s="202" t="s">
        <v>73</v>
      </c>
      <c r="AU455" s="202" t="s">
        <v>82</v>
      </c>
      <c r="AY455" s="201" t="s">
        <v>121</v>
      </c>
      <c r="BK455" s="203">
        <f>BK456+SUM(BK457:BK660)</f>
        <v>0</v>
      </c>
    </row>
    <row r="456" spans="1:65" s="2" customFormat="1" ht="16.5" customHeight="1">
      <c r="A456" s="40"/>
      <c r="B456" s="41"/>
      <c r="C456" s="206" t="s">
        <v>631</v>
      </c>
      <c r="D456" s="206" t="s">
        <v>123</v>
      </c>
      <c r="E456" s="207" t="s">
        <v>632</v>
      </c>
      <c r="F456" s="208" t="s">
        <v>633</v>
      </c>
      <c r="G456" s="209" t="s">
        <v>137</v>
      </c>
      <c r="H456" s="210">
        <v>8</v>
      </c>
      <c r="I456" s="211"/>
      <c r="J456" s="212">
        <f>ROUND(I456*H456,2)</f>
        <v>0</v>
      </c>
      <c r="K456" s="208" t="s">
        <v>19</v>
      </c>
      <c r="L456" s="46"/>
      <c r="M456" s="213" t="s">
        <v>19</v>
      </c>
      <c r="N456" s="214" t="s">
        <v>45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128</v>
      </c>
      <c r="AT456" s="217" t="s">
        <v>123</v>
      </c>
      <c r="AU456" s="217" t="s">
        <v>84</v>
      </c>
      <c r="AY456" s="19" t="s">
        <v>121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82</v>
      </c>
      <c r="BK456" s="218">
        <f>ROUND(I456*H456,2)</f>
        <v>0</v>
      </c>
      <c r="BL456" s="19" t="s">
        <v>128</v>
      </c>
      <c r="BM456" s="217" t="s">
        <v>634</v>
      </c>
    </row>
    <row r="457" spans="1:65" s="2" customFormat="1" ht="16.5" customHeight="1">
      <c r="A457" s="40"/>
      <c r="B457" s="41"/>
      <c r="C457" s="206" t="s">
        <v>635</v>
      </c>
      <c r="D457" s="206" t="s">
        <v>123</v>
      </c>
      <c r="E457" s="207" t="s">
        <v>636</v>
      </c>
      <c r="F457" s="208" t="s">
        <v>637</v>
      </c>
      <c r="G457" s="209" t="s">
        <v>137</v>
      </c>
      <c r="H457" s="210">
        <v>8</v>
      </c>
      <c r="I457" s="211"/>
      <c r="J457" s="212">
        <f>ROUND(I457*H457,2)</f>
        <v>0</v>
      </c>
      <c r="K457" s="208" t="s">
        <v>19</v>
      </c>
      <c r="L457" s="46"/>
      <c r="M457" s="213" t="s">
        <v>19</v>
      </c>
      <c r="N457" s="214" t="s">
        <v>45</v>
      </c>
      <c r="O457" s="86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128</v>
      </c>
      <c r="AT457" s="217" t="s">
        <v>123</v>
      </c>
      <c r="AU457" s="217" t="s">
        <v>84</v>
      </c>
      <c r="AY457" s="19" t="s">
        <v>121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82</v>
      </c>
      <c r="BK457" s="218">
        <f>ROUND(I457*H457,2)</f>
        <v>0</v>
      </c>
      <c r="BL457" s="19" t="s">
        <v>128</v>
      </c>
      <c r="BM457" s="217" t="s">
        <v>638</v>
      </c>
    </row>
    <row r="458" spans="1:65" s="2" customFormat="1" ht="21.75" customHeight="1">
      <c r="A458" s="40"/>
      <c r="B458" s="41"/>
      <c r="C458" s="206" t="s">
        <v>639</v>
      </c>
      <c r="D458" s="206" t="s">
        <v>123</v>
      </c>
      <c r="E458" s="207" t="s">
        <v>640</v>
      </c>
      <c r="F458" s="208" t="s">
        <v>641</v>
      </c>
      <c r="G458" s="209" t="s">
        <v>137</v>
      </c>
      <c r="H458" s="210">
        <v>4</v>
      </c>
      <c r="I458" s="211"/>
      <c r="J458" s="212">
        <f>ROUND(I458*H458,2)</f>
        <v>0</v>
      </c>
      <c r="K458" s="208" t="s">
        <v>127</v>
      </c>
      <c r="L458" s="46"/>
      <c r="M458" s="213" t="s">
        <v>19</v>
      </c>
      <c r="N458" s="214" t="s">
        <v>45</v>
      </c>
      <c r="O458" s="86"/>
      <c r="P458" s="215">
        <f>O458*H458</f>
        <v>0</v>
      </c>
      <c r="Q458" s="215">
        <v>0</v>
      </c>
      <c r="R458" s="215">
        <f>Q458*H458</f>
        <v>0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128</v>
      </c>
      <c r="AT458" s="217" t="s">
        <v>123</v>
      </c>
      <c r="AU458" s="217" t="s">
        <v>84</v>
      </c>
      <c r="AY458" s="19" t="s">
        <v>121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82</v>
      </c>
      <c r="BK458" s="218">
        <f>ROUND(I458*H458,2)</f>
        <v>0</v>
      </c>
      <c r="BL458" s="19" t="s">
        <v>128</v>
      </c>
      <c r="BM458" s="217" t="s">
        <v>642</v>
      </c>
    </row>
    <row r="459" spans="1:47" s="2" customFormat="1" ht="12">
      <c r="A459" s="40"/>
      <c r="B459" s="41"/>
      <c r="C459" s="42"/>
      <c r="D459" s="219" t="s">
        <v>130</v>
      </c>
      <c r="E459" s="42"/>
      <c r="F459" s="220" t="s">
        <v>643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130</v>
      </c>
      <c r="AU459" s="19" t="s">
        <v>84</v>
      </c>
    </row>
    <row r="460" spans="1:51" s="13" customFormat="1" ht="12">
      <c r="A460" s="13"/>
      <c r="B460" s="224"/>
      <c r="C460" s="225"/>
      <c r="D460" s="226" t="s">
        <v>132</v>
      </c>
      <c r="E460" s="227" t="s">
        <v>19</v>
      </c>
      <c r="F460" s="228" t="s">
        <v>133</v>
      </c>
      <c r="G460" s="225"/>
      <c r="H460" s="227" t="s">
        <v>19</v>
      </c>
      <c r="I460" s="229"/>
      <c r="J460" s="225"/>
      <c r="K460" s="225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132</v>
      </c>
      <c r="AU460" s="234" t="s">
        <v>84</v>
      </c>
      <c r="AV460" s="13" t="s">
        <v>82</v>
      </c>
      <c r="AW460" s="13" t="s">
        <v>36</v>
      </c>
      <c r="AX460" s="13" t="s">
        <v>74</v>
      </c>
      <c r="AY460" s="234" t="s">
        <v>121</v>
      </c>
    </row>
    <row r="461" spans="1:51" s="14" customFormat="1" ht="12">
      <c r="A461" s="14"/>
      <c r="B461" s="235"/>
      <c r="C461" s="236"/>
      <c r="D461" s="226" t="s">
        <v>132</v>
      </c>
      <c r="E461" s="237" t="s">
        <v>19</v>
      </c>
      <c r="F461" s="238" t="s">
        <v>644</v>
      </c>
      <c r="G461" s="236"/>
      <c r="H461" s="239">
        <v>4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132</v>
      </c>
      <c r="AU461" s="245" t="s">
        <v>84</v>
      </c>
      <c r="AV461" s="14" t="s">
        <v>84</v>
      </c>
      <c r="AW461" s="14" t="s">
        <v>36</v>
      </c>
      <c r="AX461" s="14" t="s">
        <v>82</v>
      </c>
      <c r="AY461" s="245" t="s">
        <v>121</v>
      </c>
    </row>
    <row r="462" spans="1:65" s="2" customFormat="1" ht="16.5" customHeight="1">
      <c r="A462" s="40"/>
      <c r="B462" s="41"/>
      <c r="C462" s="268" t="s">
        <v>645</v>
      </c>
      <c r="D462" s="268" t="s">
        <v>257</v>
      </c>
      <c r="E462" s="269" t="s">
        <v>646</v>
      </c>
      <c r="F462" s="270" t="s">
        <v>647</v>
      </c>
      <c r="G462" s="271" t="s">
        <v>137</v>
      </c>
      <c r="H462" s="272">
        <v>4</v>
      </c>
      <c r="I462" s="273"/>
      <c r="J462" s="274">
        <f>ROUND(I462*H462,2)</f>
        <v>0</v>
      </c>
      <c r="K462" s="270" t="s">
        <v>127</v>
      </c>
      <c r="L462" s="275"/>
      <c r="M462" s="276" t="s">
        <v>19</v>
      </c>
      <c r="N462" s="277" t="s">
        <v>45</v>
      </c>
      <c r="O462" s="86"/>
      <c r="P462" s="215">
        <f>O462*H462</f>
        <v>0</v>
      </c>
      <c r="Q462" s="215">
        <v>0.0021</v>
      </c>
      <c r="R462" s="215">
        <f>Q462*H462</f>
        <v>0.0084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182</v>
      </c>
      <c r="AT462" s="217" t="s">
        <v>257</v>
      </c>
      <c r="AU462" s="217" t="s">
        <v>84</v>
      </c>
      <c r="AY462" s="19" t="s">
        <v>121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82</v>
      </c>
      <c r="BK462" s="218">
        <f>ROUND(I462*H462,2)</f>
        <v>0</v>
      </c>
      <c r="BL462" s="19" t="s">
        <v>128</v>
      </c>
      <c r="BM462" s="217" t="s">
        <v>648</v>
      </c>
    </row>
    <row r="463" spans="1:47" s="2" customFormat="1" ht="12">
      <c r="A463" s="40"/>
      <c r="B463" s="41"/>
      <c r="C463" s="42"/>
      <c r="D463" s="219" t="s">
        <v>130</v>
      </c>
      <c r="E463" s="42"/>
      <c r="F463" s="220" t="s">
        <v>649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130</v>
      </c>
      <c r="AU463" s="19" t="s">
        <v>84</v>
      </c>
    </row>
    <row r="464" spans="1:51" s="14" customFormat="1" ht="12">
      <c r="A464" s="14"/>
      <c r="B464" s="235"/>
      <c r="C464" s="236"/>
      <c r="D464" s="226" t="s">
        <v>132</v>
      </c>
      <c r="E464" s="237" t="s">
        <v>19</v>
      </c>
      <c r="F464" s="238" t="s">
        <v>644</v>
      </c>
      <c r="G464" s="236"/>
      <c r="H464" s="239">
        <v>4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5" t="s">
        <v>132</v>
      </c>
      <c r="AU464" s="245" t="s">
        <v>84</v>
      </c>
      <c r="AV464" s="14" t="s">
        <v>84</v>
      </c>
      <c r="AW464" s="14" t="s">
        <v>36</v>
      </c>
      <c r="AX464" s="14" t="s">
        <v>82</v>
      </c>
      <c r="AY464" s="245" t="s">
        <v>121</v>
      </c>
    </row>
    <row r="465" spans="1:65" s="2" customFormat="1" ht="16.5" customHeight="1">
      <c r="A465" s="40"/>
      <c r="B465" s="41"/>
      <c r="C465" s="206" t="s">
        <v>650</v>
      </c>
      <c r="D465" s="206" t="s">
        <v>123</v>
      </c>
      <c r="E465" s="207" t="s">
        <v>651</v>
      </c>
      <c r="F465" s="208" t="s">
        <v>652</v>
      </c>
      <c r="G465" s="209" t="s">
        <v>137</v>
      </c>
      <c r="H465" s="210">
        <v>40</v>
      </c>
      <c r="I465" s="211"/>
      <c r="J465" s="212">
        <f>ROUND(I465*H465,2)</f>
        <v>0</v>
      </c>
      <c r="K465" s="208" t="s">
        <v>127</v>
      </c>
      <c r="L465" s="46"/>
      <c r="M465" s="213" t="s">
        <v>19</v>
      </c>
      <c r="N465" s="214" t="s">
        <v>45</v>
      </c>
      <c r="O465" s="86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128</v>
      </c>
      <c r="AT465" s="217" t="s">
        <v>123</v>
      </c>
      <c r="AU465" s="217" t="s">
        <v>84</v>
      </c>
      <c r="AY465" s="19" t="s">
        <v>121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9" t="s">
        <v>82</v>
      </c>
      <c r="BK465" s="218">
        <f>ROUND(I465*H465,2)</f>
        <v>0</v>
      </c>
      <c r="BL465" s="19" t="s">
        <v>128</v>
      </c>
      <c r="BM465" s="217" t="s">
        <v>653</v>
      </c>
    </row>
    <row r="466" spans="1:47" s="2" customFormat="1" ht="12">
      <c r="A466" s="40"/>
      <c r="B466" s="41"/>
      <c r="C466" s="42"/>
      <c r="D466" s="219" t="s">
        <v>130</v>
      </c>
      <c r="E466" s="42"/>
      <c r="F466" s="220" t="s">
        <v>654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130</v>
      </c>
      <c r="AU466" s="19" t="s">
        <v>84</v>
      </c>
    </row>
    <row r="467" spans="1:51" s="13" customFormat="1" ht="12">
      <c r="A467" s="13"/>
      <c r="B467" s="224"/>
      <c r="C467" s="225"/>
      <c r="D467" s="226" t="s">
        <v>132</v>
      </c>
      <c r="E467" s="227" t="s">
        <v>19</v>
      </c>
      <c r="F467" s="228" t="s">
        <v>133</v>
      </c>
      <c r="G467" s="225"/>
      <c r="H467" s="227" t="s">
        <v>19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132</v>
      </c>
      <c r="AU467" s="234" t="s">
        <v>84</v>
      </c>
      <c r="AV467" s="13" t="s">
        <v>82</v>
      </c>
      <c r="AW467" s="13" t="s">
        <v>36</v>
      </c>
      <c r="AX467" s="13" t="s">
        <v>74</v>
      </c>
      <c r="AY467" s="234" t="s">
        <v>121</v>
      </c>
    </row>
    <row r="468" spans="1:51" s="14" customFormat="1" ht="12">
      <c r="A468" s="14"/>
      <c r="B468" s="235"/>
      <c r="C468" s="236"/>
      <c r="D468" s="226" t="s">
        <v>132</v>
      </c>
      <c r="E468" s="237" t="s">
        <v>19</v>
      </c>
      <c r="F468" s="238" t="s">
        <v>655</v>
      </c>
      <c r="G468" s="236"/>
      <c r="H468" s="239">
        <v>40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5" t="s">
        <v>132</v>
      </c>
      <c r="AU468" s="245" t="s">
        <v>84</v>
      </c>
      <c r="AV468" s="14" t="s">
        <v>84</v>
      </c>
      <c r="AW468" s="14" t="s">
        <v>36</v>
      </c>
      <c r="AX468" s="14" t="s">
        <v>82</v>
      </c>
      <c r="AY468" s="245" t="s">
        <v>121</v>
      </c>
    </row>
    <row r="469" spans="1:65" s="2" customFormat="1" ht="16.5" customHeight="1">
      <c r="A469" s="40"/>
      <c r="B469" s="41"/>
      <c r="C469" s="268" t="s">
        <v>656</v>
      </c>
      <c r="D469" s="268" t="s">
        <v>257</v>
      </c>
      <c r="E469" s="269" t="s">
        <v>657</v>
      </c>
      <c r="F469" s="270" t="s">
        <v>658</v>
      </c>
      <c r="G469" s="271" t="s">
        <v>137</v>
      </c>
      <c r="H469" s="272">
        <v>40</v>
      </c>
      <c r="I469" s="273"/>
      <c r="J469" s="274">
        <f>ROUND(I469*H469,2)</f>
        <v>0</v>
      </c>
      <c r="K469" s="270" t="s">
        <v>127</v>
      </c>
      <c r="L469" s="275"/>
      <c r="M469" s="276" t="s">
        <v>19</v>
      </c>
      <c r="N469" s="277" t="s">
        <v>45</v>
      </c>
      <c r="O469" s="86"/>
      <c r="P469" s="215">
        <f>O469*H469</f>
        <v>0</v>
      </c>
      <c r="Q469" s="215">
        <v>0.0003</v>
      </c>
      <c r="R469" s="215">
        <f>Q469*H469</f>
        <v>0.011999999999999999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182</v>
      </c>
      <c r="AT469" s="217" t="s">
        <v>257</v>
      </c>
      <c r="AU469" s="217" t="s">
        <v>84</v>
      </c>
      <c r="AY469" s="19" t="s">
        <v>121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82</v>
      </c>
      <c r="BK469" s="218">
        <f>ROUND(I469*H469,2)</f>
        <v>0</v>
      </c>
      <c r="BL469" s="19" t="s">
        <v>128</v>
      </c>
      <c r="BM469" s="217" t="s">
        <v>659</v>
      </c>
    </row>
    <row r="470" spans="1:47" s="2" customFormat="1" ht="12">
      <c r="A470" s="40"/>
      <c r="B470" s="41"/>
      <c r="C470" s="42"/>
      <c r="D470" s="219" t="s">
        <v>130</v>
      </c>
      <c r="E470" s="42"/>
      <c r="F470" s="220" t="s">
        <v>660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130</v>
      </c>
      <c r="AU470" s="19" t="s">
        <v>84</v>
      </c>
    </row>
    <row r="471" spans="1:65" s="2" customFormat="1" ht="16.5" customHeight="1">
      <c r="A471" s="40"/>
      <c r="B471" s="41"/>
      <c r="C471" s="206" t="s">
        <v>661</v>
      </c>
      <c r="D471" s="206" t="s">
        <v>123</v>
      </c>
      <c r="E471" s="207" t="s">
        <v>662</v>
      </c>
      <c r="F471" s="208" t="s">
        <v>663</v>
      </c>
      <c r="G471" s="209" t="s">
        <v>137</v>
      </c>
      <c r="H471" s="210">
        <v>10</v>
      </c>
      <c r="I471" s="211"/>
      <c r="J471" s="212">
        <f>ROUND(I471*H471,2)</f>
        <v>0</v>
      </c>
      <c r="K471" s="208" t="s">
        <v>127</v>
      </c>
      <c r="L471" s="46"/>
      <c r="M471" s="213" t="s">
        <v>19</v>
      </c>
      <c r="N471" s="214" t="s">
        <v>45</v>
      </c>
      <c r="O471" s="86"/>
      <c r="P471" s="215">
        <f>O471*H471</f>
        <v>0</v>
      </c>
      <c r="Q471" s="215">
        <v>0.0007</v>
      </c>
      <c r="R471" s="215">
        <f>Q471*H471</f>
        <v>0.007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128</v>
      </c>
      <c r="AT471" s="217" t="s">
        <v>123</v>
      </c>
      <c r="AU471" s="217" t="s">
        <v>84</v>
      </c>
      <c r="AY471" s="19" t="s">
        <v>121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82</v>
      </c>
      <c r="BK471" s="218">
        <f>ROUND(I471*H471,2)</f>
        <v>0</v>
      </c>
      <c r="BL471" s="19" t="s">
        <v>128</v>
      </c>
      <c r="BM471" s="217" t="s">
        <v>664</v>
      </c>
    </row>
    <row r="472" spans="1:47" s="2" customFormat="1" ht="12">
      <c r="A472" s="40"/>
      <c r="B472" s="41"/>
      <c r="C472" s="42"/>
      <c r="D472" s="219" t="s">
        <v>130</v>
      </c>
      <c r="E472" s="42"/>
      <c r="F472" s="220" t="s">
        <v>665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130</v>
      </c>
      <c r="AU472" s="19" t="s">
        <v>84</v>
      </c>
    </row>
    <row r="473" spans="1:51" s="13" customFormat="1" ht="12">
      <c r="A473" s="13"/>
      <c r="B473" s="224"/>
      <c r="C473" s="225"/>
      <c r="D473" s="226" t="s">
        <v>132</v>
      </c>
      <c r="E473" s="227" t="s">
        <v>19</v>
      </c>
      <c r="F473" s="228" t="s">
        <v>133</v>
      </c>
      <c r="G473" s="225"/>
      <c r="H473" s="227" t="s">
        <v>19</v>
      </c>
      <c r="I473" s="229"/>
      <c r="J473" s="225"/>
      <c r="K473" s="225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132</v>
      </c>
      <c r="AU473" s="234" t="s">
        <v>84</v>
      </c>
      <c r="AV473" s="13" t="s">
        <v>82</v>
      </c>
      <c r="AW473" s="13" t="s">
        <v>36</v>
      </c>
      <c r="AX473" s="13" t="s">
        <v>74</v>
      </c>
      <c r="AY473" s="234" t="s">
        <v>121</v>
      </c>
    </row>
    <row r="474" spans="1:51" s="14" customFormat="1" ht="12">
      <c r="A474" s="14"/>
      <c r="B474" s="235"/>
      <c r="C474" s="236"/>
      <c r="D474" s="226" t="s">
        <v>132</v>
      </c>
      <c r="E474" s="237" t="s">
        <v>19</v>
      </c>
      <c r="F474" s="238" t="s">
        <v>666</v>
      </c>
      <c r="G474" s="236"/>
      <c r="H474" s="239">
        <v>3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132</v>
      </c>
      <c r="AU474" s="245" t="s">
        <v>84</v>
      </c>
      <c r="AV474" s="14" t="s">
        <v>84</v>
      </c>
      <c r="AW474" s="14" t="s">
        <v>36</v>
      </c>
      <c r="AX474" s="14" t="s">
        <v>74</v>
      </c>
      <c r="AY474" s="245" t="s">
        <v>121</v>
      </c>
    </row>
    <row r="475" spans="1:51" s="14" customFormat="1" ht="12">
      <c r="A475" s="14"/>
      <c r="B475" s="235"/>
      <c r="C475" s="236"/>
      <c r="D475" s="226" t="s">
        <v>132</v>
      </c>
      <c r="E475" s="237" t="s">
        <v>19</v>
      </c>
      <c r="F475" s="238" t="s">
        <v>667</v>
      </c>
      <c r="G475" s="236"/>
      <c r="H475" s="239">
        <v>3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5" t="s">
        <v>132</v>
      </c>
      <c r="AU475" s="245" t="s">
        <v>84</v>
      </c>
      <c r="AV475" s="14" t="s">
        <v>84</v>
      </c>
      <c r="AW475" s="14" t="s">
        <v>36</v>
      </c>
      <c r="AX475" s="14" t="s">
        <v>74</v>
      </c>
      <c r="AY475" s="245" t="s">
        <v>121</v>
      </c>
    </row>
    <row r="476" spans="1:51" s="14" customFormat="1" ht="12">
      <c r="A476" s="14"/>
      <c r="B476" s="235"/>
      <c r="C476" s="236"/>
      <c r="D476" s="226" t="s">
        <v>132</v>
      </c>
      <c r="E476" s="237" t="s">
        <v>19</v>
      </c>
      <c r="F476" s="238" t="s">
        <v>668</v>
      </c>
      <c r="G476" s="236"/>
      <c r="H476" s="239">
        <v>1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5" t="s">
        <v>132</v>
      </c>
      <c r="AU476" s="245" t="s">
        <v>84</v>
      </c>
      <c r="AV476" s="14" t="s">
        <v>84</v>
      </c>
      <c r="AW476" s="14" t="s">
        <v>36</v>
      </c>
      <c r="AX476" s="14" t="s">
        <v>74</v>
      </c>
      <c r="AY476" s="245" t="s">
        <v>121</v>
      </c>
    </row>
    <row r="477" spans="1:51" s="14" customFormat="1" ht="12">
      <c r="A477" s="14"/>
      <c r="B477" s="235"/>
      <c r="C477" s="236"/>
      <c r="D477" s="226" t="s">
        <v>132</v>
      </c>
      <c r="E477" s="237" t="s">
        <v>19</v>
      </c>
      <c r="F477" s="238" t="s">
        <v>669</v>
      </c>
      <c r="G477" s="236"/>
      <c r="H477" s="239">
        <v>2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132</v>
      </c>
      <c r="AU477" s="245" t="s">
        <v>84</v>
      </c>
      <c r="AV477" s="14" t="s">
        <v>84</v>
      </c>
      <c r="AW477" s="14" t="s">
        <v>36</v>
      </c>
      <c r="AX477" s="14" t="s">
        <v>74</v>
      </c>
      <c r="AY477" s="245" t="s">
        <v>121</v>
      </c>
    </row>
    <row r="478" spans="1:51" s="14" customFormat="1" ht="12">
      <c r="A478" s="14"/>
      <c r="B478" s="235"/>
      <c r="C478" s="236"/>
      <c r="D478" s="226" t="s">
        <v>132</v>
      </c>
      <c r="E478" s="237" t="s">
        <v>19</v>
      </c>
      <c r="F478" s="238" t="s">
        <v>670</v>
      </c>
      <c r="G478" s="236"/>
      <c r="H478" s="239">
        <v>1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132</v>
      </c>
      <c r="AU478" s="245" t="s">
        <v>84</v>
      </c>
      <c r="AV478" s="14" t="s">
        <v>84</v>
      </c>
      <c r="AW478" s="14" t="s">
        <v>36</v>
      </c>
      <c r="AX478" s="14" t="s">
        <v>74</v>
      </c>
      <c r="AY478" s="245" t="s">
        <v>121</v>
      </c>
    </row>
    <row r="479" spans="1:51" s="15" customFormat="1" ht="12">
      <c r="A479" s="15"/>
      <c r="B479" s="246"/>
      <c r="C479" s="247"/>
      <c r="D479" s="226" t="s">
        <v>132</v>
      </c>
      <c r="E479" s="248" t="s">
        <v>19</v>
      </c>
      <c r="F479" s="249" t="s">
        <v>148</v>
      </c>
      <c r="G479" s="247"/>
      <c r="H479" s="250">
        <v>10</v>
      </c>
      <c r="I479" s="251"/>
      <c r="J479" s="247"/>
      <c r="K479" s="247"/>
      <c r="L479" s="252"/>
      <c r="M479" s="253"/>
      <c r="N479" s="254"/>
      <c r="O479" s="254"/>
      <c r="P479" s="254"/>
      <c r="Q479" s="254"/>
      <c r="R479" s="254"/>
      <c r="S479" s="254"/>
      <c r="T479" s="25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6" t="s">
        <v>132</v>
      </c>
      <c r="AU479" s="256" t="s">
        <v>84</v>
      </c>
      <c r="AV479" s="15" t="s">
        <v>128</v>
      </c>
      <c r="AW479" s="15" t="s">
        <v>36</v>
      </c>
      <c r="AX479" s="15" t="s">
        <v>82</v>
      </c>
      <c r="AY479" s="256" t="s">
        <v>121</v>
      </c>
    </row>
    <row r="480" spans="1:65" s="2" customFormat="1" ht="16.5" customHeight="1">
      <c r="A480" s="40"/>
      <c r="B480" s="41"/>
      <c r="C480" s="268" t="s">
        <v>671</v>
      </c>
      <c r="D480" s="268" t="s">
        <v>257</v>
      </c>
      <c r="E480" s="269" t="s">
        <v>672</v>
      </c>
      <c r="F480" s="270" t="s">
        <v>673</v>
      </c>
      <c r="G480" s="271" t="s">
        <v>137</v>
      </c>
      <c r="H480" s="272">
        <v>4</v>
      </c>
      <c r="I480" s="273"/>
      <c r="J480" s="274">
        <f>ROUND(I480*H480,2)</f>
        <v>0</v>
      </c>
      <c r="K480" s="270" t="s">
        <v>127</v>
      </c>
      <c r="L480" s="275"/>
      <c r="M480" s="276" t="s">
        <v>19</v>
      </c>
      <c r="N480" s="277" t="s">
        <v>45</v>
      </c>
      <c r="O480" s="86"/>
      <c r="P480" s="215">
        <f>O480*H480</f>
        <v>0</v>
      </c>
      <c r="Q480" s="215">
        <v>0.005</v>
      </c>
      <c r="R480" s="215">
        <f>Q480*H480</f>
        <v>0.02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182</v>
      </c>
      <c r="AT480" s="217" t="s">
        <v>257</v>
      </c>
      <c r="AU480" s="217" t="s">
        <v>84</v>
      </c>
      <c r="AY480" s="19" t="s">
        <v>121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82</v>
      </c>
      <c r="BK480" s="218">
        <f>ROUND(I480*H480,2)</f>
        <v>0</v>
      </c>
      <c r="BL480" s="19" t="s">
        <v>128</v>
      </c>
      <c r="BM480" s="217" t="s">
        <v>674</v>
      </c>
    </row>
    <row r="481" spans="1:47" s="2" customFormat="1" ht="12">
      <c r="A481" s="40"/>
      <c r="B481" s="41"/>
      <c r="C481" s="42"/>
      <c r="D481" s="219" t="s">
        <v>130</v>
      </c>
      <c r="E481" s="42"/>
      <c r="F481" s="220" t="s">
        <v>675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130</v>
      </c>
      <c r="AU481" s="19" t="s">
        <v>84</v>
      </c>
    </row>
    <row r="482" spans="1:51" s="14" customFormat="1" ht="12">
      <c r="A482" s="14"/>
      <c r="B482" s="235"/>
      <c r="C482" s="236"/>
      <c r="D482" s="226" t="s">
        <v>132</v>
      </c>
      <c r="E482" s="237" t="s">
        <v>19</v>
      </c>
      <c r="F482" s="238" t="s">
        <v>676</v>
      </c>
      <c r="G482" s="236"/>
      <c r="H482" s="239">
        <v>4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5" t="s">
        <v>132</v>
      </c>
      <c r="AU482" s="245" t="s">
        <v>84</v>
      </c>
      <c r="AV482" s="14" t="s">
        <v>84</v>
      </c>
      <c r="AW482" s="14" t="s">
        <v>36</v>
      </c>
      <c r="AX482" s="14" t="s">
        <v>82</v>
      </c>
      <c r="AY482" s="245" t="s">
        <v>121</v>
      </c>
    </row>
    <row r="483" spans="1:65" s="2" customFormat="1" ht="16.5" customHeight="1">
      <c r="A483" s="40"/>
      <c r="B483" s="41"/>
      <c r="C483" s="268" t="s">
        <v>677</v>
      </c>
      <c r="D483" s="268" t="s">
        <v>257</v>
      </c>
      <c r="E483" s="269" t="s">
        <v>678</v>
      </c>
      <c r="F483" s="270" t="s">
        <v>679</v>
      </c>
      <c r="G483" s="271" t="s">
        <v>137</v>
      </c>
      <c r="H483" s="272">
        <v>6</v>
      </c>
      <c r="I483" s="273"/>
      <c r="J483" s="274">
        <f>ROUND(I483*H483,2)</f>
        <v>0</v>
      </c>
      <c r="K483" s="270" t="s">
        <v>127</v>
      </c>
      <c r="L483" s="275"/>
      <c r="M483" s="276" t="s">
        <v>19</v>
      </c>
      <c r="N483" s="277" t="s">
        <v>45</v>
      </c>
      <c r="O483" s="86"/>
      <c r="P483" s="215">
        <f>O483*H483</f>
        <v>0</v>
      </c>
      <c r="Q483" s="215">
        <v>0.0013</v>
      </c>
      <c r="R483" s="215">
        <f>Q483*H483</f>
        <v>0.0078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182</v>
      </c>
      <c r="AT483" s="217" t="s">
        <v>257</v>
      </c>
      <c r="AU483" s="217" t="s">
        <v>84</v>
      </c>
      <c r="AY483" s="19" t="s">
        <v>121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82</v>
      </c>
      <c r="BK483" s="218">
        <f>ROUND(I483*H483,2)</f>
        <v>0</v>
      </c>
      <c r="BL483" s="19" t="s">
        <v>128</v>
      </c>
      <c r="BM483" s="217" t="s">
        <v>680</v>
      </c>
    </row>
    <row r="484" spans="1:47" s="2" customFormat="1" ht="12">
      <c r="A484" s="40"/>
      <c r="B484" s="41"/>
      <c r="C484" s="42"/>
      <c r="D484" s="219" t="s">
        <v>130</v>
      </c>
      <c r="E484" s="42"/>
      <c r="F484" s="220" t="s">
        <v>681</v>
      </c>
      <c r="G484" s="42"/>
      <c r="H484" s="42"/>
      <c r="I484" s="221"/>
      <c r="J484" s="42"/>
      <c r="K484" s="42"/>
      <c r="L484" s="46"/>
      <c r="M484" s="222"/>
      <c r="N484" s="223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130</v>
      </c>
      <c r="AU484" s="19" t="s">
        <v>84</v>
      </c>
    </row>
    <row r="485" spans="1:51" s="14" customFormat="1" ht="12">
      <c r="A485" s="14"/>
      <c r="B485" s="235"/>
      <c r="C485" s="236"/>
      <c r="D485" s="226" t="s">
        <v>132</v>
      </c>
      <c r="E485" s="237" t="s">
        <v>19</v>
      </c>
      <c r="F485" s="238" t="s">
        <v>682</v>
      </c>
      <c r="G485" s="236"/>
      <c r="H485" s="239">
        <v>3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5" t="s">
        <v>132</v>
      </c>
      <c r="AU485" s="245" t="s">
        <v>84</v>
      </c>
      <c r="AV485" s="14" t="s">
        <v>84</v>
      </c>
      <c r="AW485" s="14" t="s">
        <v>36</v>
      </c>
      <c r="AX485" s="14" t="s">
        <v>74</v>
      </c>
      <c r="AY485" s="245" t="s">
        <v>121</v>
      </c>
    </row>
    <row r="486" spans="1:51" s="14" customFormat="1" ht="12">
      <c r="A486" s="14"/>
      <c r="B486" s="235"/>
      <c r="C486" s="236"/>
      <c r="D486" s="226" t="s">
        <v>132</v>
      </c>
      <c r="E486" s="237" t="s">
        <v>19</v>
      </c>
      <c r="F486" s="238" t="s">
        <v>667</v>
      </c>
      <c r="G486" s="236"/>
      <c r="H486" s="239">
        <v>3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5" t="s">
        <v>132</v>
      </c>
      <c r="AU486" s="245" t="s">
        <v>84</v>
      </c>
      <c r="AV486" s="14" t="s">
        <v>84</v>
      </c>
      <c r="AW486" s="14" t="s">
        <v>36</v>
      </c>
      <c r="AX486" s="14" t="s">
        <v>74</v>
      </c>
      <c r="AY486" s="245" t="s">
        <v>121</v>
      </c>
    </row>
    <row r="487" spans="1:51" s="15" customFormat="1" ht="12">
      <c r="A487" s="15"/>
      <c r="B487" s="246"/>
      <c r="C487" s="247"/>
      <c r="D487" s="226" t="s">
        <v>132</v>
      </c>
      <c r="E487" s="248" t="s">
        <v>19</v>
      </c>
      <c r="F487" s="249" t="s">
        <v>148</v>
      </c>
      <c r="G487" s="247"/>
      <c r="H487" s="250">
        <v>6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6" t="s">
        <v>132</v>
      </c>
      <c r="AU487" s="256" t="s">
        <v>84</v>
      </c>
      <c r="AV487" s="15" t="s">
        <v>128</v>
      </c>
      <c r="AW487" s="15" t="s">
        <v>36</v>
      </c>
      <c r="AX487" s="15" t="s">
        <v>82</v>
      </c>
      <c r="AY487" s="256" t="s">
        <v>121</v>
      </c>
    </row>
    <row r="488" spans="1:65" s="2" customFormat="1" ht="16.5" customHeight="1">
      <c r="A488" s="40"/>
      <c r="B488" s="41"/>
      <c r="C488" s="268" t="s">
        <v>683</v>
      </c>
      <c r="D488" s="268" t="s">
        <v>257</v>
      </c>
      <c r="E488" s="269" t="s">
        <v>684</v>
      </c>
      <c r="F488" s="270" t="s">
        <v>685</v>
      </c>
      <c r="G488" s="271" t="s">
        <v>137</v>
      </c>
      <c r="H488" s="272">
        <v>2</v>
      </c>
      <c r="I488" s="273"/>
      <c r="J488" s="274">
        <f>ROUND(I488*H488,2)</f>
        <v>0</v>
      </c>
      <c r="K488" s="270" t="s">
        <v>127</v>
      </c>
      <c r="L488" s="275"/>
      <c r="M488" s="276" t="s">
        <v>19</v>
      </c>
      <c r="N488" s="277" t="s">
        <v>45</v>
      </c>
      <c r="O488" s="86"/>
      <c r="P488" s="215">
        <f>O488*H488</f>
        <v>0</v>
      </c>
      <c r="Q488" s="215">
        <v>0.0035</v>
      </c>
      <c r="R488" s="215">
        <f>Q488*H488</f>
        <v>0.007</v>
      </c>
      <c r="S488" s="215">
        <v>0</v>
      </c>
      <c r="T488" s="21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182</v>
      </c>
      <c r="AT488" s="217" t="s">
        <v>257</v>
      </c>
      <c r="AU488" s="217" t="s">
        <v>84</v>
      </c>
      <c r="AY488" s="19" t="s">
        <v>121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82</v>
      </c>
      <c r="BK488" s="218">
        <f>ROUND(I488*H488,2)</f>
        <v>0</v>
      </c>
      <c r="BL488" s="19" t="s">
        <v>128</v>
      </c>
      <c r="BM488" s="217" t="s">
        <v>686</v>
      </c>
    </row>
    <row r="489" spans="1:47" s="2" customFormat="1" ht="12">
      <c r="A489" s="40"/>
      <c r="B489" s="41"/>
      <c r="C489" s="42"/>
      <c r="D489" s="219" t="s">
        <v>130</v>
      </c>
      <c r="E489" s="42"/>
      <c r="F489" s="220" t="s">
        <v>687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130</v>
      </c>
      <c r="AU489" s="19" t="s">
        <v>84</v>
      </c>
    </row>
    <row r="490" spans="1:51" s="14" customFormat="1" ht="12">
      <c r="A490" s="14"/>
      <c r="B490" s="235"/>
      <c r="C490" s="236"/>
      <c r="D490" s="226" t="s">
        <v>132</v>
      </c>
      <c r="E490" s="237" t="s">
        <v>19</v>
      </c>
      <c r="F490" s="238" t="s">
        <v>669</v>
      </c>
      <c r="G490" s="236"/>
      <c r="H490" s="239">
        <v>2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5" t="s">
        <v>132</v>
      </c>
      <c r="AU490" s="245" t="s">
        <v>84</v>
      </c>
      <c r="AV490" s="14" t="s">
        <v>84</v>
      </c>
      <c r="AW490" s="14" t="s">
        <v>36</v>
      </c>
      <c r="AX490" s="14" t="s">
        <v>82</v>
      </c>
      <c r="AY490" s="245" t="s">
        <v>121</v>
      </c>
    </row>
    <row r="491" spans="1:65" s="2" customFormat="1" ht="16.5" customHeight="1">
      <c r="A491" s="40"/>
      <c r="B491" s="41"/>
      <c r="C491" s="268" t="s">
        <v>688</v>
      </c>
      <c r="D491" s="268" t="s">
        <v>257</v>
      </c>
      <c r="E491" s="269" t="s">
        <v>689</v>
      </c>
      <c r="F491" s="270" t="s">
        <v>690</v>
      </c>
      <c r="G491" s="271" t="s">
        <v>137</v>
      </c>
      <c r="H491" s="272">
        <v>1</v>
      </c>
      <c r="I491" s="273"/>
      <c r="J491" s="274">
        <f>ROUND(I491*H491,2)</f>
        <v>0</v>
      </c>
      <c r="K491" s="270" t="s">
        <v>127</v>
      </c>
      <c r="L491" s="275"/>
      <c r="M491" s="276" t="s">
        <v>19</v>
      </c>
      <c r="N491" s="277" t="s">
        <v>45</v>
      </c>
      <c r="O491" s="86"/>
      <c r="P491" s="215">
        <f>O491*H491</f>
        <v>0</v>
      </c>
      <c r="Q491" s="215">
        <v>0.0025</v>
      </c>
      <c r="R491" s="215">
        <f>Q491*H491</f>
        <v>0.0025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182</v>
      </c>
      <c r="AT491" s="217" t="s">
        <v>257</v>
      </c>
      <c r="AU491" s="217" t="s">
        <v>84</v>
      </c>
      <c r="AY491" s="19" t="s">
        <v>121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82</v>
      </c>
      <c r="BK491" s="218">
        <f>ROUND(I491*H491,2)</f>
        <v>0</v>
      </c>
      <c r="BL491" s="19" t="s">
        <v>128</v>
      </c>
      <c r="BM491" s="217" t="s">
        <v>691</v>
      </c>
    </row>
    <row r="492" spans="1:47" s="2" customFormat="1" ht="12">
      <c r="A492" s="40"/>
      <c r="B492" s="41"/>
      <c r="C492" s="42"/>
      <c r="D492" s="219" t="s">
        <v>130</v>
      </c>
      <c r="E492" s="42"/>
      <c r="F492" s="220" t="s">
        <v>692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130</v>
      </c>
      <c r="AU492" s="19" t="s">
        <v>84</v>
      </c>
    </row>
    <row r="493" spans="1:51" s="14" customFormat="1" ht="12">
      <c r="A493" s="14"/>
      <c r="B493" s="235"/>
      <c r="C493" s="236"/>
      <c r="D493" s="226" t="s">
        <v>132</v>
      </c>
      <c r="E493" s="237" t="s">
        <v>19</v>
      </c>
      <c r="F493" s="238" t="s">
        <v>668</v>
      </c>
      <c r="G493" s="236"/>
      <c r="H493" s="239">
        <v>1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132</v>
      </c>
      <c r="AU493" s="245" t="s">
        <v>84</v>
      </c>
      <c r="AV493" s="14" t="s">
        <v>84</v>
      </c>
      <c r="AW493" s="14" t="s">
        <v>36</v>
      </c>
      <c r="AX493" s="14" t="s">
        <v>82</v>
      </c>
      <c r="AY493" s="245" t="s">
        <v>121</v>
      </c>
    </row>
    <row r="494" spans="1:65" s="2" customFormat="1" ht="16.5" customHeight="1">
      <c r="A494" s="40"/>
      <c r="B494" s="41"/>
      <c r="C494" s="206" t="s">
        <v>693</v>
      </c>
      <c r="D494" s="206" t="s">
        <v>123</v>
      </c>
      <c r="E494" s="207" t="s">
        <v>694</v>
      </c>
      <c r="F494" s="208" t="s">
        <v>695</v>
      </c>
      <c r="G494" s="209" t="s">
        <v>137</v>
      </c>
      <c r="H494" s="210">
        <v>2</v>
      </c>
      <c r="I494" s="211"/>
      <c r="J494" s="212">
        <f>ROUND(I494*H494,2)</f>
        <v>0</v>
      </c>
      <c r="K494" s="208" t="s">
        <v>127</v>
      </c>
      <c r="L494" s="46"/>
      <c r="M494" s="213" t="s">
        <v>19</v>
      </c>
      <c r="N494" s="214" t="s">
        <v>45</v>
      </c>
      <c r="O494" s="86"/>
      <c r="P494" s="215">
        <f>O494*H494</f>
        <v>0</v>
      </c>
      <c r="Q494" s="215">
        <v>0.00105</v>
      </c>
      <c r="R494" s="215">
        <f>Q494*H494</f>
        <v>0.0021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128</v>
      </c>
      <c r="AT494" s="217" t="s">
        <v>123</v>
      </c>
      <c r="AU494" s="217" t="s">
        <v>84</v>
      </c>
      <c r="AY494" s="19" t="s">
        <v>121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82</v>
      </c>
      <c r="BK494" s="218">
        <f>ROUND(I494*H494,2)</f>
        <v>0</v>
      </c>
      <c r="BL494" s="19" t="s">
        <v>128</v>
      </c>
      <c r="BM494" s="217" t="s">
        <v>696</v>
      </c>
    </row>
    <row r="495" spans="1:47" s="2" customFormat="1" ht="12">
      <c r="A495" s="40"/>
      <c r="B495" s="41"/>
      <c r="C495" s="42"/>
      <c r="D495" s="219" t="s">
        <v>130</v>
      </c>
      <c r="E495" s="42"/>
      <c r="F495" s="220" t="s">
        <v>697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130</v>
      </c>
      <c r="AU495" s="19" t="s">
        <v>84</v>
      </c>
    </row>
    <row r="496" spans="1:51" s="13" customFormat="1" ht="12">
      <c r="A496" s="13"/>
      <c r="B496" s="224"/>
      <c r="C496" s="225"/>
      <c r="D496" s="226" t="s">
        <v>132</v>
      </c>
      <c r="E496" s="227" t="s">
        <v>19</v>
      </c>
      <c r="F496" s="228" t="s">
        <v>133</v>
      </c>
      <c r="G496" s="225"/>
      <c r="H496" s="227" t="s">
        <v>19</v>
      </c>
      <c r="I496" s="229"/>
      <c r="J496" s="225"/>
      <c r="K496" s="225"/>
      <c r="L496" s="230"/>
      <c r="M496" s="231"/>
      <c r="N496" s="232"/>
      <c r="O496" s="232"/>
      <c r="P496" s="232"/>
      <c r="Q496" s="232"/>
      <c r="R496" s="232"/>
      <c r="S496" s="232"/>
      <c r="T496" s="23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4" t="s">
        <v>132</v>
      </c>
      <c r="AU496" s="234" t="s">
        <v>84</v>
      </c>
      <c r="AV496" s="13" t="s">
        <v>82</v>
      </c>
      <c r="AW496" s="13" t="s">
        <v>36</v>
      </c>
      <c r="AX496" s="13" t="s">
        <v>74</v>
      </c>
      <c r="AY496" s="234" t="s">
        <v>121</v>
      </c>
    </row>
    <row r="497" spans="1:51" s="14" customFormat="1" ht="12">
      <c r="A497" s="14"/>
      <c r="B497" s="235"/>
      <c r="C497" s="236"/>
      <c r="D497" s="226" t="s">
        <v>132</v>
      </c>
      <c r="E497" s="237" t="s">
        <v>19</v>
      </c>
      <c r="F497" s="238" t="s">
        <v>698</v>
      </c>
      <c r="G497" s="236"/>
      <c r="H497" s="239">
        <v>1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5" t="s">
        <v>132</v>
      </c>
      <c r="AU497" s="245" t="s">
        <v>84</v>
      </c>
      <c r="AV497" s="14" t="s">
        <v>84</v>
      </c>
      <c r="AW497" s="14" t="s">
        <v>36</v>
      </c>
      <c r="AX497" s="14" t="s">
        <v>74</v>
      </c>
      <c r="AY497" s="245" t="s">
        <v>121</v>
      </c>
    </row>
    <row r="498" spans="1:51" s="14" customFormat="1" ht="12">
      <c r="A498" s="14"/>
      <c r="B498" s="235"/>
      <c r="C498" s="236"/>
      <c r="D498" s="226" t="s">
        <v>132</v>
      </c>
      <c r="E498" s="237" t="s">
        <v>19</v>
      </c>
      <c r="F498" s="238" t="s">
        <v>699</v>
      </c>
      <c r="G498" s="236"/>
      <c r="H498" s="239">
        <v>1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132</v>
      </c>
      <c r="AU498" s="245" t="s">
        <v>84</v>
      </c>
      <c r="AV498" s="14" t="s">
        <v>84</v>
      </c>
      <c r="AW498" s="14" t="s">
        <v>36</v>
      </c>
      <c r="AX498" s="14" t="s">
        <v>74</v>
      </c>
      <c r="AY498" s="245" t="s">
        <v>121</v>
      </c>
    </row>
    <row r="499" spans="1:51" s="15" customFormat="1" ht="12">
      <c r="A499" s="15"/>
      <c r="B499" s="246"/>
      <c r="C499" s="247"/>
      <c r="D499" s="226" t="s">
        <v>132</v>
      </c>
      <c r="E499" s="248" t="s">
        <v>19</v>
      </c>
      <c r="F499" s="249" t="s">
        <v>148</v>
      </c>
      <c r="G499" s="247"/>
      <c r="H499" s="250">
        <v>2</v>
      </c>
      <c r="I499" s="251"/>
      <c r="J499" s="247"/>
      <c r="K499" s="247"/>
      <c r="L499" s="252"/>
      <c r="M499" s="253"/>
      <c r="N499" s="254"/>
      <c r="O499" s="254"/>
      <c r="P499" s="254"/>
      <c r="Q499" s="254"/>
      <c r="R499" s="254"/>
      <c r="S499" s="254"/>
      <c r="T499" s="25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6" t="s">
        <v>132</v>
      </c>
      <c r="AU499" s="256" t="s">
        <v>84</v>
      </c>
      <c r="AV499" s="15" t="s">
        <v>128</v>
      </c>
      <c r="AW499" s="15" t="s">
        <v>36</v>
      </c>
      <c r="AX499" s="15" t="s">
        <v>82</v>
      </c>
      <c r="AY499" s="256" t="s">
        <v>121</v>
      </c>
    </row>
    <row r="500" spans="1:65" s="2" customFormat="1" ht="16.5" customHeight="1">
      <c r="A500" s="40"/>
      <c r="B500" s="41"/>
      <c r="C500" s="268" t="s">
        <v>700</v>
      </c>
      <c r="D500" s="268" t="s">
        <v>257</v>
      </c>
      <c r="E500" s="269" t="s">
        <v>701</v>
      </c>
      <c r="F500" s="270" t="s">
        <v>702</v>
      </c>
      <c r="G500" s="271" t="s">
        <v>137</v>
      </c>
      <c r="H500" s="272">
        <v>2</v>
      </c>
      <c r="I500" s="273"/>
      <c r="J500" s="274">
        <f>ROUND(I500*H500,2)</f>
        <v>0</v>
      </c>
      <c r="K500" s="270" t="s">
        <v>127</v>
      </c>
      <c r="L500" s="275"/>
      <c r="M500" s="276" t="s">
        <v>19</v>
      </c>
      <c r="N500" s="277" t="s">
        <v>45</v>
      </c>
      <c r="O500" s="86"/>
      <c r="P500" s="215">
        <f>O500*H500</f>
        <v>0</v>
      </c>
      <c r="Q500" s="215">
        <v>0.0155</v>
      </c>
      <c r="R500" s="215">
        <f>Q500*H500</f>
        <v>0.031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182</v>
      </c>
      <c r="AT500" s="217" t="s">
        <v>257</v>
      </c>
      <c r="AU500" s="217" t="s">
        <v>84</v>
      </c>
      <c r="AY500" s="19" t="s">
        <v>121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82</v>
      </c>
      <c r="BK500" s="218">
        <f>ROUND(I500*H500,2)</f>
        <v>0</v>
      </c>
      <c r="BL500" s="19" t="s">
        <v>128</v>
      </c>
      <c r="BM500" s="217" t="s">
        <v>703</v>
      </c>
    </row>
    <row r="501" spans="1:47" s="2" customFormat="1" ht="12">
      <c r="A501" s="40"/>
      <c r="B501" s="41"/>
      <c r="C501" s="42"/>
      <c r="D501" s="219" t="s">
        <v>130</v>
      </c>
      <c r="E501" s="42"/>
      <c r="F501" s="220" t="s">
        <v>704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130</v>
      </c>
      <c r="AU501" s="19" t="s">
        <v>84</v>
      </c>
    </row>
    <row r="502" spans="1:51" s="13" customFormat="1" ht="12">
      <c r="A502" s="13"/>
      <c r="B502" s="224"/>
      <c r="C502" s="225"/>
      <c r="D502" s="226" t="s">
        <v>132</v>
      </c>
      <c r="E502" s="227" t="s">
        <v>19</v>
      </c>
      <c r="F502" s="228" t="s">
        <v>133</v>
      </c>
      <c r="G502" s="225"/>
      <c r="H502" s="227" t="s">
        <v>19</v>
      </c>
      <c r="I502" s="229"/>
      <c r="J502" s="225"/>
      <c r="K502" s="225"/>
      <c r="L502" s="230"/>
      <c r="M502" s="231"/>
      <c r="N502" s="232"/>
      <c r="O502" s="232"/>
      <c r="P502" s="232"/>
      <c r="Q502" s="232"/>
      <c r="R502" s="232"/>
      <c r="S502" s="232"/>
      <c r="T502" s="23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4" t="s">
        <v>132</v>
      </c>
      <c r="AU502" s="234" t="s">
        <v>84</v>
      </c>
      <c r="AV502" s="13" t="s">
        <v>82</v>
      </c>
      <c r="AW502" s="13" t="s">
        <v>36</v>
      </c>
      <c r="AX502" s="13" t="s">
        <v>74</v>
      </c>
      <c r="AY502" s="234" t="s">
        <v>121</v>
      </c>
    </row>
    <row r="503" spans="1:51" s="14" customFormat="1" ht="12">
      <c r="A503" s="14"/>
      <c r="B503" s="235"/>
      <c r="C503" s="236"/>
      <c r="D503" s="226" t="s">
        <v>132</v>
      </c>
      <c r="E503" s="237" t="s">
        <v>19</v>
      </c>
      <c r="F503" s="238" t="s">
        <v>698</v>
      </c>
      <c r="G503" s="236"/>
      <c r="H503" s="239">
        <v>1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5" t="s">
        <v>132</v>
      </c>
      <c r="AU503" s="245" t="s">
        <v>84</v>
      </c>
      <c r="AV503" s="14" t="s">
        <v>84</v>
      </c>
      <c r="AW503" s="14" t="s">
        <v>36</v>
      </c>
      <c r="AX503" s="14" t="s">
        <v>74</v>
      </c>
      <c r="AY503" s="245" t="s">
        <v>121</v>
      </c>
    </row>
    <row r="504" spans="1:51" s="14" customFormat="1" ht="12">
      <c r="A504" s="14"/>
      <c r="B504" s="235"/>
      <c r="C504" s="236"/>
      <c r="D504" s="226" t="s">
        <v>132</v>
      </c>
      <c r="E504" s="237" t="s">
        <v>19</v>
      </c>
      <c r="F504" s="238" t="s">
        <v>699</v>
      </c>
      <c r="G504" s="236"/>
      <c r="H504" s="239">
        <v>1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132</v>
      </c>
      <c r="AU504" s="245" t="s">
        <v>84</v>
      </c>
      <c r="AV504" s="14" t="s">
        <v>84</v>
      </c>
      <c r="AW504" s="14" t="s">
        <v>36</v>
      </c>
      <c r="AX504" s="14" t="s">
        <v>74</v>
      </c>
      <c r="AY504" s="245" t="s">
        <v>121</v>
      </c>
    </row>
    <row r="505" spans="1:51" s="15" customFormat="1" ht="12">
      <c r="A505" s="15"/>
      <c r="B505" s="246"/>
      <c r="C505" s="247"/>
      <c r="D505" s="226" t="s">
        <v>132</v>
      </c>
      <c r="E505" s="248" t="s">
        <v>19</v>
      </c>
      <c r="F505" s="249" t="s">
        <v>148</v>
      </c>
      <c r="G505" s="247"/>
      <c r="H505" s="250">
        <v>2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6" t="s">
        <v>132</v>
      </c>
      <c r="AU505" s="256" t="s">
        <v>84</v>
      </c>
      <c r="AV505" s="15" t="s">
        <v>128</v>
      </c>
      <c r="AW505" s="15" t="s">
        <v>36</v>
      </c>
      <c r="AX505" s="15" t="s">
        <v>82</v>
      </c>
      <c r="AY505" s="256" t="s">
        <v>121</v>
      </c>
    </row>
    <row r="506" spans="1:65" s="2" customFormat="1" ht="16.5" customHeight="1">
      <c r="A506" s="40"/>
      <c r="B506" s="41"/>
      <c r="C506" s="206" t="s">
        <v>705</v>
      </c>
      <c r="D506" s="206" t="s">
        <v>123</v>
      </c>
      <c r="E506" s="207" t="s">
        <v>706</v>
      </c>
      <c r="F506" s="208" t="s">
        <v>707</v>
      </c>
      <c r="G506" s="209" t="s">
        <v>157</v>
      </c>
      <c r="H506" s="210">
        <v>60</v>
      </c>
      <c r="I506" s="211"/>
      <c r="J506" s="212">
        <f>ROUND(I506*H506,2)</f>
        <v>0</v>
      </c>
      <c r="K506" s="208" t="s">
        <v>127</v>
      </c>
      <c r="L506" s="46"/>
      <c r="M506" s="213" t="s">
        <v>19</v>
      </c>
      <c r="N506" s="214" t="s">
        <v>45</v>
      </c>
      <c r="O506" s="86"/>
      <c r="P506" s="215">
        <f>O506*H506</f>
        <v>0</v>
      </c>
      <c r="Q506" s="215">
        <v>0.000214</v>
      </c>
      <c r="R506" s="215">
        <f>Q506*H506</f>
        <v>0.01284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128</v>
      </c>
      <c r="AT506" s="217" t="s">
        <v>123</v>
      </c>
      <c r="AU506" s="217" t="s">
        <v>84</v>
      </c>
      <c r="AY506" s="19" t="s">
        <v>121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82</v>
      </c>
      <c r="BK506" s="218">
        <f>ROUND(I506*H506,2)</f>
        <v>0</v>
      </c>
      <c r="BL506" s="19" t="s">
        <v>128</v>
      </c>
      <c r="BM506" s="217" t="s">
        <v>708</v>
      </c>
    </row>
    <row r="507" spans="1:47" s="2" customFormat="1" ht="12">
      <c r="A507" s="40"/>
      <c r="B507" s="41"/>
      <c r="C507" s="42"/>
      <c r="D507" s="219" t="s">
        <v>130</v>
      </c>
      <c r="E507" s="42"/>
      <c r="F507" s="220" t="s">
        <v>709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130</v>
      </c>
      <c r="AU507" s="19" t="s">
        <v>84</v>
      </c>
    </row>
    <row r="508" spans="1:51" s="13" customFormat="1" ht="12">
      <c r="A508" s="13"/>
      <c r="B508" s="224"/>
      <c r="C508" s="225"/>
      <c r="D508" s="226" t="s">
        <v>132</v>
      </c>
      <c r="E508" s="227" t="s">
        <v>19</v>
      </c>
      <c r="F508" s="228" t="s">
        <v>133</v>
      </c>
      <c r="G508" s="225"/>
      <c r="H508" s="227" t="s">
        <v>19</v>
      </c>
      <c r="I508" s="229"/>
      <c r="J508" s="225"/>
      <c r="K508" s="225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132</v>
      </c>
      <c r="AU508" s="234" t="s">
        <v>84</v>
      </c>
      <c r="AV508" s="13" t="s">
        <v>82</v>
      </c>
      <c r="AW508" s="13" t="s">
        <v>36</v>
      </c>
      <c r="AX508" s="13" t="s">
        <v>74</v>
      </c>
      <c r="AY508" s="234" t="s">
        <v>121</v>
      </c>
    </row>
    <row r="509" spans="1:51" s="14" customFormat="1" ht="12">
      <c r="A509" s="14"/>
      <c r="B509" s="235"/>
      <c r="C509" s="236"/>
      <c r="D509" s="226" t="s">
        <v>132</v>
      </c>
      <c r="E509" s="237" t="s">
        <v>19</v>
      </c>
      <c r="F509" s="238" t="s">
        <v>710</v>
      </c>
      <c r="G509" s="236"/>
      <c r="H509" s="239">
        <v>60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132</v>
      </c>
      <c r="AU509" s="245" t="s">
        <v>84</v>
      </c>
      <c r="AV509" s="14" t="s">
        <v>84</v>
      </c>
      <c r="AW509" s="14" t="s">
        <v>36</v>
      </c>
      <c r="AX509" s="14" t="s">
        <v>82</v>
      </c>
      <c r="AY509" s="245" t="s">
        <v>121</v>
      </c>
    </row>
    <row r="510" spans="1:65" s="2" customFormat="1" ht="21.75" customHeight="1">
      <c r="A510" s="40"/>
      <c r="B510" s="41"/>
      <c r="C510" s="206" t="s">
        <v>711</v>
      </c>
      <c r="D510" s="206" t="s">
        <v>123</v>
      </c>
      <c r="E510" s="207" t="s">
        <v>712</v>
      </c>
      <c r="F510" s="208" t="s">
        <v>713</v>
      </c>
      <c r="G510" s="209" t="s">
        <v>157</v>
      </c>
      <c r="H510" s="210">
        <v>53</v>
      </c>
      <c r="I510" s="211"/>
      <c r="J510" s="212">
        <f>ROUND(I510*H510,2)</f>
        <v>0</v>
      </c>
      <c r="K510" s="208" t="s">
        <v>127</v>
      </c>
      <c r="L510" s="46"/>
      <c r="M510" s="213" t="s">
        <v>19</v>
      </c>
      <c r="N510" s="214" t="s">
        <v>45</v>
      </c>
      <c r="O510" s="86"/>
      <c r="P510" s="215">
        <f>O510*H510</f>
        <v>0</v>
      </c>
      <c r="Q510" s="215">
        <v>0.000114</v>
      </c>
      <c r="R510" s="215">
        <f>Q510*H510</f>
        <v>0.0060420000000000005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128</v>
      </c>
      <c r="AT510" s="217" t="s">
        <v>123</v>
      </c>
      <c r="AU510" s="217" t="s">
        <v>84</v>
      </c>
      <c r="AY510" s="19" t="s">
        <v>121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82</v>
      </c>
      <c r="BK510" s="218">
        <f>ROUND(I510*H510,2)</f>
        <v>0</v>
      </c>
      <c r="BL510" s="19" t="s">
        <v>128</v>
      </c>
      <c r="BM510" s="217" t="s">
        <v>714</v>
      </c>
    </row>
    <row r="511" spans="1:47" s="2" customFormat="1" ht="12">
      <c r="A511" s="40"/>
      <c r="B511" s="41"/>
      <c r="C511" s="42"/>
      <c r="D511" s="219" t="s">
        <v>130</v>
      </c>
      <c r="E511" s="42"/>
      <c r="F511" s="220" t="s">
        <v>715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130</v>
      </c>
      <c r="AU511" s="19" t="s">
        <v>84</v>
      </c>
    </row>
    <row r="512" spans="1:51" s="13" customFormat="1" ht="12">
      <c r="A512" s="13"/>
      <c r="B512" s="224"/>
      <c r="C512" s="225"/>
      <c r="D512" s="226" t="s">
        <v>132</v>
      </c>
      <c r="E512" s="227" t="s">
        <v>19</v>
      </c>
      <c r="F512" s="228" t="s">
        <v>133</v>
      </c>
      <c r="G512" s="225"/>
      <c r="H512" s="227" t="s">
        <v>19</v>
      </c>
      <c r="I512" s="229"/>
      <c r="J512" s="225"/>
      <c r="K512" s="225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132</v>
      </c>
      <c r="AU512" s="234" t="s">
        <v>84</v>
      </c>
      <c r="AV512" s="13" t="s">
        <v>82</v>
      </c>
      <c r="AW512" s="13" t="s">
        <v>36</v>
      </c>
      <c r="AX512" s="13" t="s">
        <v>74</v>
      </c>
      <c r="AY512" s="234" t="s">
        <v>121</v>
      </c>
    </row>
    <row r="513" spans="1:51" s="14" customFormat="1" ht="12">
      <c r="A513" s="14"/>
      <c r="B513" s="235"/>
      <c r="C513" s="236"/>
      <c r="D513" s="226" t="s">
        <v>132</v>
      </c>
      <c r="E513" s="237" t="s">
        <v>19</v>
      </c>
      <c r="F513" s="238" t="s">
        <v>716</v>
      </c>
      <c r="G513" s="236"/>
      <c r="H513" s="239">
        <v>53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5" t="s">
        <v>132</v>
      </c>
      <c r="AU513" s="245" t="s">
        <v>84</v>
      </c>
      <c r="AV513" s="14" t="s">
        <v>84</v>
      </c>
      <c r="AW513" s="14" t="s">
        <v>36</v>
      </c>
      <c r="AX513" s="14" t="s">
        <v>82</v>
      </c>
      <c r="AY513" s="245" t="s">
        <v>121</v>
      </c>
    </row>
    <row r="514" spans="1:65" s="2" customFormat="1" ht="16.5" customHeight="1">
      <c r="A514" s="40"/>
      <c r="B514" s="41"/>
      <c r="C514" s="206" t="s">
        <v>717</v>
      </c>
      <c r="D514" s="206" t="s">
        <v>123</v>
      </c>
      <c r="E514" s="207" t="s">
        <v>718</v>
      </c>
      <c r="F514" s="208" t="s">
        <v>719</v>
      </c>
      <c r="G514" s="209" t="s">
        <v>126</v>
      </c>
      <c r="H514" s="210">
        <v>41.25</v>
      </c>
      <c r="I514" s="211"/>
      <c r="J514" s="212">
        <f>ROUND(I514*H514,2)</f>
        <v>0</v>
      </c>
      <c r="K514" s="208" t="s">
        <v>127</v>
      </c>
      <c r="L514" s="46"/>
      <c r="M514" s="213" t="s">
        <v>19</v>
      </c>
      <c r="N514" s="214" t="s">
        <v>45</v>
      </c>
      <c r="O514" s="86"/>
      <c r="P514" s="215">
        <f>O514*H514</f>
        <v>0</v>
      </c>
      <c r="Q514" s="215">
        <v>0.00085</v>
      </c>
      <c r="R514" s="215">
        <f>Q514*H514</f>
        <v>0.035062499999999996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128</v>
      </c>
      <c r="AT514" s="217" t="s">
        <v>123</v>
      </c>
      <c r="AU514" s="217" t="s">
        <v>84</v>
      </c>
      <c r="AY514" s="19" t="s">
        <v>121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82</v>
      </c>
      <c r="BK514" s="218">
        <f>ROUND(I514*H514,2)</f>
        <v>0</v>
      </c>
      <c r="BL514" s="19" t="s">
        <v>128</v>
      </c>
      <c r="BM514" s="217" t="s">
        <v>720</v>
      </c>
    </row>
    <row r="515" spans="1:47" s="2" customFormat="1" ht="12">
      <c r="A515" s="40"/>
      <c r="B515" s="41"/>
      <c r="C515" s="42"/>
      <c r="D515" s="219" t="s">
        <v>130</v>
      </c>
      <c r="E515" s="42"/>
      <c r="F515" s="220" t="s">
        <v>721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130</v>
      </c>
      <c r="AU515" s="19" t="s">
        <v>84</v>
      </c>
    </row>
    <row r="516" spans="1:51" s="13" customFormat="1" ht="12">
      <c r="A516" s="13"/>
      <c r="B516" s="224"/>
      <c r="C516" s="225"/>
      <c r="D516" s="226" t="s">
        <v>132</v>
      </c>
      <c r="E516" s="227" t="s">
        <v>19</v>
      </c>
      <c r="F516" s="228" t="s">
        <v>133</v>
      </c>
      <c r="G516" s="225"/>
      <c r="H516" s="227" t="s">
        <v>19</v>
      </c>
      <c r="I516" s="229"/>
      <c r="J516" s="225"/>
      <c r="K516" s="225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132</v>
      </c>
      <c r="AU516" s="234" t="s">
        <v>84</v>
      </c>
      <c r="AV516" s="13" t="s">
        <v>82</v>
      </c>
      <c r="AW516" s="13" t="s">
        <v>36</v>
      </c>
      <c r="AX516" s="13" t="s">
        <v>74</v>
      </c>
      <c r="AY516" s="234" t="s">
        <v>121</v>
      </c>
    </row>
    <row r="517" spans="1:51" s="14" customFormat="1" ht="12">
      <c r="A517" s="14"/>
      <c r="B517" s="235"/>
      <c r="C517" s="236"/>
      <c r="D517" s="226" t="s">
        <v>132</v>
      </c>
      <c r="E517" s="237" t="s">
        <v>19</v>
      </c>
      <c r="F517" s="238" t="s">
        <v>722</v>
      </c>
      <c r="G517" s="236"/>
      <c r="H517" s="239">
        <v>7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132</v>
      </c>
      <c r="AU517" s="245" t="s">
        <v>84</v>
      </c>
      <c r="AV517" s="14" t="s">
        <v>84</v>
      </c>
      <c r="AW517" s="14" t="s">
        <v>36</v>
      </c>
      <c r="AX517" s="14" t="s">
        <v>74</v>
      </c>
      <c r="AY517" s="245" t="s">
        <v>121</v>
      </c>
    </row>
    <row r="518" spans="1:51" s="14" customFormat="1" ht="12">
      <c r="A518" s="14"/>
      <c r="B518" s="235"/>
      <c r="C518" s="236"/>
      <c r="D518" s="226" t="s">
        <v>132</v>
      </c>
      <c r="E518" s="237" t="s">
        <v>19</v>
      </c>
      <c r="F518" s="238" t="s">
        <v>723</v>
      </c>
      <c r="G518" s="236"/>
      <c r="H518" s="239">
        <v>34.25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132</v>
      </c>
      <c r="AU518" s="245" t="s">
        <v>84</v>
      </c>
      <c r="AV518" s="14" t="s">
        <v>84</v>
      </c>
      <c r="AW518" s="14" t="s">
        <v>36</v>
      </c>
      <c r="AX518" s="14" t="s">
        <v>74</v>
      </c>
      <c r="AY518" s="245" t="s">
        <v>121</v>
      </c>
    </row>
    <row r="519" spans="1:51" s="15" customFormat="1" ht="12">
      <c r="A519" s="15"/>
      <c r="B519" s="246"/>
      <c r="C519" s="247"/>
      <c r="D519" s="226" t="s">
        <v>132</v>
      </c>
      <c r="E519" s="248" t="s">
        <v>19</v>
      </c>
      <c r="F519" s="249" t="s">
        <v>148</v>
      </c>
      <c r="G519" s="247"/>
      <c r="H519" s="250">
        <v>41.25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6" t="s">
        <v>132</v>
      </c>
      <c r="AU519" s="256" t="s">
        <v>84</v>
      </c>
      <c r="AV519" s="15" t="s">
        <v>128</v>
      </c>
      <c r="AW519" s="15" t="s">
        <v>36</v>
      </c>
      <c r="AX519" s="15" t="s">
        <v>82</v>
      </c>
      <c r="AY519" s="256" t="s">
        <v>121</v>
      </c>
    </row>
    <row r="520" spans="1:65" s="2" customFormat="1" ht="21.75" customHeight="1">
      <c r="A520" s="40"/>
      <c r="B520" s="41"/>
      <c r="C520" s="206" t="s">
        <v>724</v>
      </c>
      <c r="D520" s="206" t="s">
        <v>123</v>
      </c>
      <c r="E520" s="207" t="s">
        <v>725</v>
      </c>
      <c r="F520" s="208" t="s">
        <v>726</v>
      </c>
      <c r="G520" s="209" t="s">
        <v>157</v>
      </c>
      <c r="H520" s="210">
        <v>60</v>
      </c>
      <c r="I520" s="211"/>
      <c r="J520" s="212">
        <f>ROUND(I520*H520,2)</f>
        <v>0</v>
      </c>
      <c r="K520" s="208" t="s">
        <v>127</v>
      </c>
      <c r="L520" s="46"/>
      <c r="M520" s="213" t="s">
        <v>19</v>
      </c>
      <c r="N520" s="214" t="s">
        <v>45</v>
      </c>
      <c r="O520" s="86"/>
      <c r="P520" s="215">
        <f>O520*H520</f>
        <v>0</v>
      </c>
      <c r="Q520" s="215">
        <v>0.00065</v>
      </c>
      <c r="R520" s="215">
        <f>Q520*H520</f>
        <v>0.039</v>
      </c>
      <c r="S520" s="215">
        <v>0</v>
      </c>
      <c r="T520" s="216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128</v>
      </c>
      <c r="AT520" s="217" t="s">
        <v>123</v>
      </c>
      <c r="AU520" s="217" t="s">
        <v>84</v>
      </c>
      <c r="AY520" s="19" t="s">
        <v>121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82</v>
      </c>
      <c r="BK520" s="218">
        <f>ROUND(I520*H520,2)</f>
        <v>0</v>
      </c>
      <c r="BL520" s="19" t="s">
        <v>128</v>
      </c>
      <c r="BM520" s="217" t="s">
        <v>727</v>
      </c>
    </row>
    <row r="521" spans="1:47" s="2" customFormat="1" ht="12">
      <c r="A521" s="40"/>
      <c r="B521" s="41"/>
      <c r="C521" s="42"/>
      <c r="D521" s="219" t="s">
        <v>130</v>
      </c>
      <c r="E521" s="42"/>
      <c r="F521" s="220" t="s">
        <v>728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130</v>
      </c>
      <c r="AU521" s="19" t="s">
        <v>84</v>
      </c>
    </row>
    <row r="522" spans="1:51" s="13" customFormat="1" ht="12">
      <c r="A522" s="13"/>
      <c r="B522" s="224"/>
      <c r="C522" s="225"/>
      <c r="D522" s="226" t="s">
        <v>132</v>
      </c>
      <c r="E522" s="227" t="s">
        <v>19</v>
      </c>
      <c r="F522" s="228" t="s">
        <v>133</v>
      </c>
      <c r="G522" s="225"/>
      <c r="H522" s="227" t="s">
        <v>19</v>
      </c>
      <c r="I522" s="229"/>
      <c r="J522" s="225"/>
      <c r="K522" s="225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132</v>
      </c>
      <c r="AU522" s="234" t="s">
        <v>84</v>
      </c>
      <c r="AV522" s="13" t="s">
        <v>82</v>
      </c>
      <c r="AW522" s="13" t="s">
        <v>36</v>
      </c>
      <c r="AX522" s="13" t="s">
        <v>74</v>
      </c>
      <c r="AY522" s="234" t="s">
        <v>121</v>
      </c>
    </row>
    <row r="523" spans="1:51" s="14" customFormat="1" ht="12">
      <c r="A523" s="14"/>
      <c r="B523" s="235"/>
      <c r="C523" s="236"/>
      <c r="D523" s="226" t="s">
        <v>132</v>
      </c>
      <c r="E523" s="237" t="s">
        <v>19</v>
      </c>
      <c r="F523" s="238" t="s">
        <v>710</v>
      </c>
      <c r="G523" s="236"/>
      <c r="H523" s="239">
        <v>60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5" t="s">
        <v>132</v>
      </c>
      <c r="AU523" s="245" t="s">
        <v>84</v>
      </c>
      <c r="AV523" s="14" t="s">
        <v>84</v>
      </c>
      <c r="AW523" s="14" t="s">
        <v>36</v>
      </c>
      <c r="AX523" s="14" t="s">
        <v>82</v>
      </c>
      <c r="AY523" s="245" t="s">
        <v>121</v>
      </c>
    </row>
    <row r="524" spans="1:65" s="2" customFormat="1" ht="21.75" customHeight="1">
      <c r="A524" s="40"/>
      <c r="B524" s="41"/>
      <c r="C524" s="206" t="s">
        <v>729</v>
      </c>
      <c r="D524" s="206" t="s">
        <v>123</v>
      </c>
      <c r="E524" s="207" t="s">
        <v>730</v>
      </c>
      <c r="F524" s="208" t="s">
        <v>731</v>
      </c>
      <c r="G524" s="209" t="s">
        <v>157</v>
      </c>
      <c r="H524" s="210">
        <v>53</v>
      </c>
      <c r="I524" s="211"/>
      <c r="J524" s="212">
        <f>ROUND(I524*H524,2)</f>
        <v>0</v>
      </c>
      <c r="K524" s="208" t="s">
        <v>127</v>
      </c>
      <c r="L524" s="46"/>
      <c r="M524" s="213" t="s">
        <v>19</v>
      </c>
      <c r="N524" s="214" t="s">
        <v>45</v>
      </c>
      <c r="O524" s="86"/>
      <c r="P524" s="215">
        <f>O524*H524</f>
        <v>0</v>
      </c>
      <c r="Q524" s="215">
        <v>0.000384</v>
      </c>
      <c r="R524" s="215">
        <f>Q524*H524</f>
        <v>0.020352000000000002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128</v>
      </c>
      <c r="AT524" s="217" t="s">
        <v>123</v>
      </c>
      <c r="AU524" s="217" t="s">
        <v>84</v>
      </c>
      <c r="AY524" s="19" t="s">
        <v>121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82</v>
      </c>
      <c r="BK524" s="218">
        <f>ROUND(I524*H524,2)</f>
        <v>0</v>
      </c>
      <c r="BL524" s="19" t="s">
        <v>128</v>
      </c>
      <c r="BM524" s="217" t="s">
        <v>732</v>
      </c>
    </row>
    <row r="525" spans="1:47" s="2" customFormat="1" ht="12">
      <c r="A525" s="40"/>
      <c r="B525" s="41"/>
      <c r="C525" s="42"/>
      <c r="D525" s="219" t="s">
        <v>130</v>
      </c>
      <c r="E525" s="42"/>
      <c r="F525" s="220" t="s">
        <v>733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130</v>
      </c>
      <c r="AU525" s="19" t="s">
        <v>84</v>
      </c>
    </row>
    <row r="526" spans="1:51" s="13" customFormat="1" ht="12">
      <c r="A526" s="13"/>
      <c r="B526" s="224"/>
      <c r="C526" s="225"/>
      <c r="D526" s="226" t="s">
        <v>132</v>
      </c>
      <c r="E526" s="227" t="s">
        <v>19</v>
      </c>
      <c r="F526" s="228" t="s">
        <v>133</v>
      </c>
      <c r="G526" s="225"/>
      <c r="H526" s="227" t="s">
        <v>19</v>
      </c>
      <c r="I526" s="229"/>
      <c r="J526" s="225"/>
      <c r="K526" s="225"/>
      <c r="L526" s="230"/>
      <c r="M526" s="231"/>
      <c r="N526" s="232"/>
      <c r="O526" s="232"/>
      <c r="P526" s="232"/>
      <c r="Q526" s="232"/>
      <c r="R526" s="232"/>
      <c r="S526" s="232"/>
      <c r="T526" s="23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4" t="s">
        <v>132</v>
      </c>
      <c r="AU526" s="234" t="s">
        <v>84</v>
      </c>
      <c r="AV526" s="13" t="s">
        <v>82</v>
      </c>
      <c r="AW526" s="13" t="s">
        <v>36</v>
      </c>
      <c r="AX526" s="13" t="s">
        <v>74</v>
      </c>
      <c r="AY526" s="234" t="s">
        <v>121</v>
      </c>
    </row>
    <row r="527" spans="1:51" s="14" customFormat="1" ht="12">
      <c r="A527" s="14"/>
      <c r="B527" s="235"/>
      <c r="C527" s="236"/>
      <c r="D527" s="226" t="s">
        <v>132</v>
      </c>
      <c r="E527" s="237" t="s">
        <v>19</v>
      </c>
      <c r="F527" s="238" t="s">
        <v>716</v>
      </c>
      <c r="G527" s="236"/>
      <c r="H527" s="239">
        <v>53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132</v>
      </c>
      <c r="AU527" s="245" t="s">
        <v>84</v>
      </c>
      <c r="AV527" s="14" t="s">
        <v>84</v>
      </c>
      <c r="AW527" s="14" t="s">
        <v>36</v>
      </c>
      <c r="AX527" s="14" t="s">
        <v>82</v>
      </c>
      <c r="AY527" s="245" t="s">
        <v>121</v>
      </c>
    </row>
    <row r="528" spans="1:65" s="2" customFormat="1" ht="21.75" customHeight="1">
      <c r="A528" s="40"/>
      <c r="B528" s="41"/>
      <c r="C528" s="206" t="s">
        <v>734</v>
      </c>
      <c r="D528" s="206" t="s">
        <v>123</v>
      </c>
      <c r="E528" s="207" t="s">
        <v>735</v>
      </c>
      <c r="F528" s="208" t="s">
        <v>736</v>
      </c>
      <c r="G528" s="209" t="s">
        <v>126</v>
      </c>
      <c r="H528" s="210">
        <v>41.25</v>
      </c>
      <c r="I528" s="211"/>
      <c r="J528" s="212">
        <f>ROUND(I528*H528,2)</f>
        <v>0</v>
      </c>
      <c r="K528" s="208" t="s">
        <v>127</v>
      </c>
      <c r="L528" s="46"/>
      <c r="M528" s="213" t="s">
        <v>19</v>
      </c>
      <c r="N528" s="214" t="s">
        <v>45</v>
      </c>
      <c r="O528" s="86"/>
      <c r="P528" s="215">
        <f>O528*H528</f>
        <v>0</v>
      </c>
      <c r="Q528" s="215">
        <v>0.0026</v>
      </c>
      <c r="R528" s="215">
        <f>Q528*H528</f>
        <v>0.10725</v>
      </c>
      <c r="S528" s="215">
        <v>0</v>
      </c>
      <c r="T528" s="216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7" t="s">
        <v>128</v>
      </c>
      <c r="AT528" s="217" t="s">
        <v>123</v>
      </c>
      <c r="AU528" s="217" t="s">
        <v>84</v>
      </c>
      <c r="AY528" s="19" t="s">
        <v>121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9" t="s">
        <v>82</v>
      </c>
      <c r="BK528" s="218">
        <f>ROUND(I528*H528,2)</f>
        <v>0</v>
      </c>
      <c r="BL528" s="19" t="s">
        <v>128</v>
      </c>
      <c r="BM528" s="217" t="s">
        <v>737</v>
      </c>
    </row>
    <row r="529" spans="1:47" s="2" customFormat="1" ht="12">
      <c r="A529" s="40"/>
      <c r="B529" s="41"/>
      <c r="C529" s="42"/>
      <c r="D529" s="219" t="s">
        <v>130</v>
      </c>
      <c r="E529" s="42"/>
      <c r="F529" s="220" t="s">
        <v>738</v>
      </c>
      <c r="G529" s="42"/>
      <c r="H529" s="42"/>
      <c r="I529" s="221"/>
      <c r="J529" s="42"/>
      <c r="K529" s="42"/>
      <c r="L529" s="46"/>
      <c r="M529" s="222"/>
      <c r="N529" s="223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130</v>
      </c>
      <c r="AU529" s="19" t="s">
        <v>84</v>
      </c>
    </row>
    <row r="530" spans="1:51" s="13" customFormat="1" ht="12">
      <c r="A530" s="13"/>
      <c r="B530" s="224"/>
      <c r="C530" s="225"/>
      <c r="D530" s="226" t="s">
        <v>132</v>
      </c>
      <c r="E530" s="227" t="s">
        <v>19</v>
      </c>
      <c r="F530" s="228" t="s">
        <v>133</v>
      </c>
      <c r="G530" s="225"/>
      <c r="H530" s="227" t="s">
        <v>19</v>
      </c>
      <c r="I530" s="229"/>
      <c r="J530" s="225"/>
      <c r="K530" s="225"/>
      <c r="L530" s="230"/>
      <c r="M530" s="231"/>
      <c r="N530" s="232"/>
      <c r="O530" s="232"/>
      <c r="P530" s="232"/>
      <c r="Q530" s="232"/>
      <c r="R530" s="232"/>
      <c r="S530" s="232"/>
      <c r="T530" s="23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4" t="s">
        <v>132</v>
      </c>
      <c r="AU530" s="234" t="s">
        <v>84</v>
      </c>
      <c r="AV530" s="13" t="s">
        <v>82</v>
      </c>
      <c r="AW530" s="13" t="s">
        <v>36</v>
      </c>
      <c r="AX530" s="13" t="s">
        <v>74</v>
      </c>
      <c r="AY530" s="234" t="s">
        <v>121</v>
      </c>
    </row>
    <row r="531" spans="1:51" s="14" customFormat="1" ht="12">
      <c r="A531" s="14"/>
      <c r="B531" s="235"/>
      <c r="C531" s="236"/>
      <c r="D531" s="226" t="s">
        <v>132</v>
      </c>
      <c r="E531" s="237" t="s">
        <v>19</v>
      </c>
      <c r="F531" s="238" t="s">
        <v>722</v>
      </c>
      <c r="G531" s="236"/>
      <c r="H531" s="239">
        <v>7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132</v>
      </c>
      <c r="AU531" s="245" t="s">
        <v>84</v>
      </c>
      <c r="AV531" s="14" t="s">
        <v>84</v>
      </c>
      <c r="AW531" s="14" t="s">
        <v>36</v>
      </c>
      <c r="AX531" s="14" t="s">
        <v>74</v>
      </c>
      <c r="AY531" s="245" t="s">
        <v>121</v>
      </c>
    </row>
    <row r="532" spans="1:51" s="14" customFormat="1" ht="12">
      <c r="A532" s="14"/>
      <c r="B532" s="235"/>
      <c r="C532" s="236"/>
      <c r="D532" s="226" t="s">
        <v>132</v>
      </c>
      <c r="E532" s="237" t="s">
        <v>19</v>
      </c>
      <c r="F532" s="238" t="s">
        <v>723</v>
      </c>
      <c r="G532" s="236"/>
      <c r="H532" s="239">
        <v>34.25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132</v>
      </c>
      <c r="AU532" s="245" t="s">
        <v>84</v>
      </c>
      <c r="AV532" s="14" t="s">
        <v>84</v>
      </c>
      <c r="AW532" s="14" t="s">
        <v>36</v>
      </c>
      <c r="AX532" s="14" t="s">
        <v>74</v>
      </c>
      <c r="AY532" s="245" t="s">
        <v>121</v>
      </c>
    </row>
    <row r="533" spans="1:51" s="15" customFormat="1" ht="12">
      <c r="A533" s="15"/>
      <c r="B533" s="246"/>
      <c r="C533" s="247"/>
      <c r="D533" s="226" t="s">
        <v>132</v>
      </c>
      <c r="E533" s="248" t="s">
        <v>19</v>
      </c>
      <c r="F533" s="249" t="s">
        <v>148</v>
      </c>
      <c r="G533" s="247"/>
      <c r="H533" s="250">
        <v>41.25</v>
      </c>
      <c r="I533" s="251"/>
      <c r="J533" s="247"/>
      <c r="K533" s="247"/>
      <c r="L533" s="252"/>
      <c r="M533" s="253"/>
      <c r="N533" s="254"/>
      <c r="O533" s="254"/>
      <c r="P533" s="254"/>
      <c r="Q533" s="254"/>
      <c r="R533" s="254"/>
      <c r="S533" s="254"/>
      <c r="T533" s="25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6" t="s">
        <v>132</v>
      </c>
      <c r="AU533" s="256" t="s">
        <v>84</v>
      </c>
      <c r="AV533" s="15" t="s">
        <v>128</v>
      </c>
      <c r="AW533" s="15" t="s">
        <v>36</v>
      </c>
      <c r="AX533" s="15" t="s">
        <v>82</v>
      </c>
      <c r="AY533" s="256" t="s">
        <v>121</v>
      </c>
    </row>
    <row r="534" spans="1:65" s="2" customFormat="1" ht="24.15" customHeight="1">
      <c r="A534" s="40"/>
      <c r="B534" s="41"/>
      <c r="C534" s="206" t="s">
        <v>739</v>
      </c>
      <c r="D534" s="206" t="s">
        <v>123</v>
      </c>
      <c r="E534" s="207" t="s">
        <v>740</v>
      </c>
      <c r="F534" s="208" t="s">
        <v>741</v>
      </c>
      <c r="G534" s="209" t="s">
        <v>157</v>
      </c>
      <c r="H534" s="210">
        <v>113</v>
      </c>
      <c r="I534" s="211"/>
      <c r="J534" s="212">
        <f>ROUND(I534*H534,2)</f>
        <v>0</v>
      </c>
      <c r="K534" s="208" t="s">
        <v>127</v>
      </c>
      <c r="L534" s="46"/>
      <c r="M534" s="213" t="s">
        <v>19</v>
      </c>
      <c r="N534" s="214" t="s">
        <v>45</v>
      </c>
      <c r="O534" s="86"/>
      <c r="P534" s="215">
        <f>O534*H534</f>
        <v>0</v>
      </c>
      <c r="Q534" s="215">
        <v>3.75E-06</v>
      </c>
      <c r="R534" s="215">
        <f>Q534*H534</f>
        <v>0.00042375000000000003</v>
      </c>
      <c r="S534" s="215">
        <v>0</v>
      </c>
      <c r="T534" s="21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7" t="s">
        <v>128</v>
      </c>
      <c r="AT534" s="217" t="s">
        <v>123</v>
      </c>
      <c r="AU534" s="217" t="s">
        <v>84</v>
      </c>
      <c r="AY534" s="19" t="s">
        <v>121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9" t="s">
        <v>82</v>
      </c>
      <c r="BK534" s="218">
        <f>ROUND(I534*H534,2)</f>
        <v>0</v>
      </c>
      <c r="BL534" s="19" t="s">
        <v>128</v>
      </c>
      <c r="BM534" s="217" t="s">
        <v>742</v>
      </c>
    </row>
    <row r="535" spans="1:47" s="2" customFormat="1" ht="12">
      <c r="A535" s="40"/>
      <c r="B535" s="41"/>
      <c r="C535" s="42"/>
      <c r="D535" s="219" t="s">
        <v>130</v>
      </c>
      <c r="E535" s="42"/>
      <c r="F535" s="220" t="s">
        <v>743</v>
      </c>
      <c r="G535" s="42"/>
      <c r="H535" s="42"/>
      <c r="I535" s="221"/>
      <c r="J535" s="42"/>
      <c r="K535" s="42"/>
      <c r="L535" s="46"/>
      <c r="M535" s="222"/>
      <c r="N535" s="223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130</v>
      </c>
      <c r="AU535" s="19" t="s">
        <v>84</v>
      </c>
    </row>
    <row r="536" spans="1:51" s="13" customFormat="1" ht="12">
      <c r="A536" s="13"/>
      <c r="B536" s="224"/>
      <c r="C536" s="225"/>
      <c r="D536" s="226" t="s">
        <v>132</v>
      </c>
      <c r="E536" s="227" t="s">
        <v>19</v>
      </c>
      <c r="F536" s="228" t="s">
        <v>133</v>
      </c>
      <c r="G536" s="225"/>
      <c r="H536" s="227" t="s">
        <v>19</v>
      </c>
      <c r="I536" s="229"/>
      <c r="J536" s="225"/>
      <c r="K536" s="225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132</v>
      </c>
      <c r="AU536" s="234" t="s">
        <v>84</v>
      </c>
      <c r="AV536" s="13" t="s">
        <v>82</v>
      </c>
      <c r="AW536" s="13" t="s">
        <v>36</v>
      </c>
      <c r="AX536" s="13" t="s">
        <v>74</v>
      </c>
      <c r="AY536" s="234" t="s">
        <v>121</v>
      </c>
    </row>
    <row r="537" spans="1:51" s="14" customFormat="1" ht="12">
      <c r="A537" s="14"/>
      <c r="B537" s="235"/>
      <c r="C537" s="236"/>
      <c r="D537" s="226" t="s">
        <v>132</v>
      </c>
      <c r="E537" s="237" t="s">
        <v>19</v>
      </c>
      <c r="F537" s="238" t="s">
        <v>716</v>
      </c>
      <c r="G537" s="236"/>
      <c r="H537" s="239">
        <v>53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5" t="s">
        <v>132</v>
      </c>
      <c r="AU537" s="245" t="s">
        <v>84</v>
      </c>
      <c r="AV537" s="14" t="s">
        <v>84</v>
      </c>
      <c r="AW537" s="14" t="s">
        <v>36</v>
      </c>
      <c r="AX537" s="14" t="s">
        <v>74</v>
      </c>
      <c r="AY537" s="245" t="s">
        <v>121</v>
      </c>
    </row>
    <row r="538" spans="1:51" s="14" customFormat="1" ht="12">
      <c r="A538" s="14"/>
      <c r="B538" s="235"/>
      <c r="C538" s="236"/>
      <c r="D538" s="226" t="s">
        <v>132</v>
      </c>
      <c r="E538" s="237" t="s">
        <v>19</v>
      </c>
      <c r="F538" s="238" t="s">
        <v>710</v>
      </c>
      <c r="G538" s="236"/>
      <c r="H538" s="239">
        <v>60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132</v>
      </c>
      <c r="AU538" s="245" t="s">
        <v>84</v>
      </c>
      <c r="AV538" s="14" t="s">
        <v>84</v>
      </c>
      <c r="AW538" s="14" t="s">
        <v>36</v>
      </c>
      <c r="AX538" s="14" t="s">
        <v>74</v>
      </c>
      <c r="AY538" s="245" t="s">
        <v>121</v>
      </c>
    </row>
    <row r="539" spans="1:51" s="15" customFormat="1" ht="12">
      <c r="A539" s="15"/>
      <c r="B539" s="246"/>
      <c r="C539" s="247"/>
      <c r="D539" s="226" t="s">
        <v>132</v>
      </c>
      <c r="E539" s="248" t="s">
        <v>19</v>
      </c>
      <c r="F539" s="249" t="s">
        <v>148</v>
      </c>
      <c r="G539" s="247"/>
      <c r="H539" s="250">
        <v>113</v>
      </c>
      <c r="I539" s="251"/>
      <c r="J539" s="247"/>
      <c r="K539" s="247"/>
      <c r="L539" s="252"/>
      <c r="M539" s="253"/>
      <c r="N539" s="254"/>
      <c r="O539" s="254"/>
      <c r="P539" s="254"/>
      <c r="Q539" s="254"/>
      <c r="R539" s="254"/>
      <c r="S539" s="254"/>
      <c r="T539" s="25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56" t="s">
        <v>132</v>
      </c>
      <c r="AU539" s="256" t="s">
        <v>84</v>
      </c>
      <c r="AV539" s="15" t="s">
        <v>128</v>
      </c>
      <c r="AW539" s="15" t="s">
        <v>36</v>
      </c>
      <c r="AX539" s="15" t="s">
        <v>82</v>
      </c>
      <c r="AY539" s="256" t="s">
        <v>121</v>
      </c>
    </row>
    <row r="540" spans="1:65" s="2" customFormat="1" ht="24.15" customHeight="1">
      <c r="A540" s="40"/>
      <c r="B540" s="41"/>
      <c r="C540" s="206" t="s">
        <v>744</v>
      </c>
      <c r="D540" s="206" t="s">
        <v>123</v>
      </c>
      <c r="E540" s="207" t="s">
        <v>745</v>
      </c>
      <c r="F540" s="208" t="s">
        <v>746</v>
      </c>
      <c r="G540" s="209" t="s">
        <v>126</v>
      </c>
      <c r="H540" s="210">
        <v>41.25</v>
      </c>
      <c r="I540" s="211"/>
      <c r="J540" s="212">
        <f>ROUND(I540*H540,2)</f>
        <v>0</v>
      </c>
      <c r="K540" s="208" t="s">
        <v>127</v>
      </c>
      <c r="L540" s="46"/>
      <c r="M540" s="213" t="s">
        <v>19</v>
      </c>
      <c r="N540" s="214" t="s">
        <v>45</v>
      </c>
      <c r="O540" s="86"/>
      <c r="P540" s="215">
        <f>O540*H540</f>
        <v>0</v>
      </c>
      <c r="Q540" s="215">
        <v>9.38E-06</v>
      </c>
      <c r="R540" s="215">
        <f>Q540*H540</f>
        <v>0.000386925</v>
      </c>
      <c r="S540" s="215">
        <v>0</v>
      </c>
      <c r="T540" s="21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7" t="s">
        <v>128</v>
      </c>
      <c r="AT540" s="217" t="s">
        <v>123</v>
      </c>
      <c r="AU540" s="217" t="s">
        <v>84</v>
      </c>
      <c r="AY540" s="19" t="s">
        <v>121</v>
      </c>
      <c r="BE540" s="218">
        <f>IF(N540="základní",J540,0)</f>
        <v>0</v>
      </c>
      <c r="BF540" s="218">
        <f>IF(N540="snížená",J540,0)</f>
        <v>0</v>
      </c>
      <c r="BG540" s="218">
        <f>IF(N540="zákl. přenesená",J540,0)</f>
        <v>0</v>
      </c>
      <c r="BH540" s="218">
        <f>IF(N540="sníž. přenesená",J540,0)</f>
        <v>0</v>
      </c>
      <c r="BI540" s="218">
        <f>IF(N540="nulová",J540,0)</f>
        <v>0</v>
      </c>
      <c r="BJ540" s="19" t="s">
        <v>82</v>
      </c>
      <c r="BK540" s="218">
        <f>ROUND(I540*H540,2)</f>
        <v>0</v>
      </c>
      <c r="BL540" s="19" t="s">
        <v>128</v>
      </c>
      <c r="BM540" s="217" t="s">
        <v>747</v>
      </c>
    </row>
    <row r="541" spans="1:47" s="2" customFormat="1" ht="12">
      <c r="A541" s="40"/>
      <c r="B541" s="41"/>
      <c r="C541" s="42"/>
      <c r="D541" s="219" t="s">
        <v>130</v>
      </c>
      <c r="E541" s="42"/>
      <c r="F541" s="220" t="s">
        <v>748</v>
      </c>
      <c r="G541" s="42"/>
      <c r="H541" s="42"/>
      <c r="I541" s="221"/>
      <c r="J541" s="42"/>
      <c r="K541" s="42"/>
      <c r="L541" s="46"/>
      <c r="M541" s="222"/>
      <c r="N541" s="223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130</v>
      </c>
      <c r="AU541" s="19" t="s">
        <v>84</v>
      </c>
    </row>
    <row r="542" spans="1:51" s="13" customFormat="1" ht="12">
      <c r="A542" s="13"/>
      <c r="B542" s="224"/>
      <c r="C542" s="225"/>
      <c r="D542" s="226" t="s">
        <v>132</v>
      </c>
      <c r="E542" s="227" t="s">
        <v>19</v>
      </c>
      <c r="F542" s="228" t="s">
        <v>133</v>
      </c>
      <c r="G542" s="225"/>
      <c r="H542" s="227" t="s">
        <v>19</v>
      </c>
      <c r="I542" s="229"/>
      <c r="J542" s="225"/>
      <c r="K542" s="225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132</v>
      </c>
      <c r="AU542" s="234" t="s">
        <v>84</v>
      </c>
      <c r="AV542" s="13" t="s">
        <v>82</v>
      </c>
      <c r="AW542" s="13" t="s">
        <v>36</v>
      </c>
      <c r="AX542" s="13" t="s">
        <v>74</v>
      </c>
      <c r="AY542" s="234" t="s">
        <v>121</v>
      </c>
    </row>
    <row r="543" spans="1:51" s="14" customFormat="1" ht="12">
      <c r="A543" s="14"/>
      <c r="B543" s="235"/>
      <c r="C543" s="236"/>
      <c r="D543" s="226" t="s">
        <v>132</v>
      </c>
      <c r="E543" s="237" t="s">
        <v>19</v>
      </c>
      <c r="F543" s="238" t="s">
        <v>722</v>
      </c>
      <c r="G543" s="236"/>
      <c r="H543" s="239">
        <v>7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5" t="s">
        <v>132</v>
      </c>
      <c r="AU543" s="245" t="s">
        <v>84</v>
      </c>
      <c r="AV543" s="14" t="s">
        <v>84</v>
      </c>
      <c r="AW543" s="14" t="s">
        <v>36</v>
      </c>
      <c r="AX543" s="14" t="s">
        <v>74</v>
      </c>
      <c r="AY543" s="245" t="s">
        <v>121</v>
      </c>
    </row>
    <row r="544" spans="1:51" s="14" customFormat="1" ht="12">
      <c r="A544" s="14"/>
      <c r="B544" s="235"/>
      <c r="C544" s="236"/>
      <c r="D544" s="226" t="s">
        <v>132</v>
      </c>
      <c r="E544" s="237" t="s">
        <v>19</v>
      </c>
      <c r="F544" s="238" t="s">
        <v>723</v>
      </c>
      <c r="G544" s="236"/>
      <c r="H544" s="239">
        <v>34.25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132</v>
      </c>
      <c r="AU544" s="245" t="s">
        <v>84</v>
      </c>
      <c r="AV544" s="14" t="s">
        <v>84</v>
      </c>
      <c r="AW544" s="14" t="s">
        <v>36</v>
      </c>
      <c r="AX544" s="14" t="s">
        <v>74</v>
      </c>
      <c r="AY544" s="245" t="s">
        <v>121</v>
      </c>
    </row>
    <row r="545" spans="1:51" s="15" customFormat="1" ht="12">
      <c r="A545" s="15"/>
      <c r="B545" s="246"/>
      <c r="C545" s="247"/>
      <c r="D545" s="226" t="s">
        <v>132</v>
      </c>
      <c r="E545" s="248" t="s">
        <v>19</v>
      </c>
      <c r="F545" s="249" t="s">
        <v>148</v>
      </c>
      <c r="G545" s="247"/>
      <c r="H545" s="250">
        <v>41.25</v>
      </c>
      <c r="I545" s="251"/>
      <c r="J545" s="247"/>
      <c r="K545" s="247"/>
      <c r="L545" s="252"/>
      <c r="M545" s="253"/>
      <c r="N545" s="254"/>
      <c r="O545" s="254"/>
      <c r="P545" s="254"/>
      <c r="Q545" s="254"/>
      <c r="R545" s="254"/>
      <c r="S545" s="254"/>
      <c r="T545" s="25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6" t="s">
        <v>132</v>
      </c>
      <c r="AU545" s="256" t="s">
        <v>84</v>
      </c>
      <c r="AV545" s="15" t="s">
        <v>128</v>
      </c>
      <c r="AW545" s="15" t="s">
        <v>36</v>
      </c>
      <c r="AX545" s="15" t="s">
        <v>82</v>
      </c>
      <c r="AY545" s="256" t="s">
        <v>121</v>
      </c>
    </row>
    <row r="546" spans="1:65" s="2" customFormat="1" ht="33" customHeight="1">
      <c r="A546" s="40"/>
      <c r="B546" s="41"/>
      <c r="C546" s="206" t="s">
        <v>749</v>
      </c>
      <c r="D546" s="206" t="s">
        <v>123</v>
      </c>
      <c r="E546" s="207" t="s">
        <v>750</v>
      </c>
      <c r="F546" s="208" t="s">
        <v>751</v>
      </c>
      <c r="G546" s="209" t="s">
        <v>157</v>
      </c>
      <c r="H546" s="210">
        <v>458</v>
      </c>
      <c r="I546" s="211"/>
      <c r="J546" s="212">
        <f>ROUND(I546*H546,2)</f>
        <v>0</v>
      </c>
      <c r="K546" s="208" t="s">
        <v>127</v>
      </c>
      <c r="L546" s="46"/>
      <c r="M546" s="213" t="s">
        <v>19</v>
      </c>
      <c r="N546" s="214" t="s">
        <v>45</v>
      </c>
      <c r="O546" s="86"/>
      <c r="P546" s="215">
        <f>O546*H546</f>
        <v>0</v>
      </c>
      <c r="Q546" s="215">
        <v>0.120948</v>
      </c>
      <c r="R546" s="215">
        <f>Q546*H546</f>
        <v>55.394184</v>
      </c>
      <c r="S546" s="215">
        <v>0</v>
      </c>
      <c r="T546" s="21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7" t="s">
        <v>128</v>
      </c>
      <c r="AT546" s="217" t="s">
        <v>123</v>
      </c>
      <c r="AU546" s="217" t="s">
        <v>84</v>
      </c>
      <c r="AY546" s="19" t="s">
        <v>121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82</v>
      </c>
      <c r="BK546" s="218">
        <f>ROUND(I546*H546,2)</f>
        <v>0</v>
      </c>
      <c r="BL546" s="19" t="s">
        <v>128</v>
      </c>
      <c r="BM546" s="217" t="s">
        <v>752</v>
      </c>
    </row>
    <row r="547" spans="1:47" s="2" customFormat="1" ht="12">
      <c r="A547" s="40"/>
      <c r="B547" s="41"/>
      <c r="C547" s="42"/>
      <c r="D547" s="219" t="s">
        <v>130</v>
      </c>
      <c r="E547" s="42"/>
      <c r="F547" s="220" t="s">
        <v>753</v>
      </c>
      <c r="G547" s="42"/>
      <c r="H547" s="42"/>
      <c r="I547" s="221"/>
      <c r="J547" s="42"/>
      <c r="K547" s="42"/>
      <c r="L547" s="46"/>
      <c r="M547" s="222"/>
      <c r="N547" s="223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130</v>
      </c>
      <c r="AU547" s="19" t="s">
        <v>84</v>
      </c>
    </row>
    <row r="548" spans="1:51" s="13" customFormat="1" ht="12">
      <c r="A548" s="13"/>
      <c r="B548" s="224"/>
      <c r="C548" s="225"/>
      <c r="D548" s="226" t="s">
        <v>132</v>
      </c>
      <c r="E548" s="227" t="s">
        <v>19</v>
      </c>
      <c r="F548" s="228" t="s">
        <v>133</v>
      </c>
      <c r="G548" s="225"/>
      <c r="H548" s="227" t="s">
        <v>19</v>
      </c>
      <c r="I548" s="229"/>
      <c r="J548" s="225"/>
      <c r="K548" s="225"/>
      <c r="L548" s="230"/>
      <c r="M548" s="231"/>
      <c r="N548" s="232"/>
      <c r="O548" s="232"/>
      <c r="P548" s="232"/>
      <c r="Q548" s="232"/>
      <c r="R548" s="232"/>
      <c r="S548" s="232"/>
      <c r="T548" s="23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4" t="s">
        <v>132</v>
      </c>
      <c r="AU548" s="234" t="s">
        <v>84</v>
      </c>
      <c r="AV548" s="13" t="s">
        <v>82</v>
      </c>
      <c r="AW548" s="13" t="s">
        <v>36</v>
      </c>
      <c r="AX548" s="13" t="s">
        <v>74</v>
      </c>
      <c r="AY548" s="234" t="s">
        <v>121</v>
      </c>
    </row>
    <row r="549" spans="1:51" s="14" customFormat="1" ht="12">
      <c r="A549" s="14"/>
      <c r="B549" s="235"/>
      <c r="C549" s="236"/>
      <c r="D549" s="226" t="s">
        <v>132</v>
      </c>
      <c r="E549" s="237" t="s">
        <v>19</v>
      </c>
      <c r="F549" s="238" t="s">
        <v>754</v>
      </c>
      <c r="G549" s="236"/>
      <c r="H549" s="239">
        <v>433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132</v>
      </c>
      <c r="AU549" s="245" t="s">
        <v>84</v>
      </c>
      <c r="AV549" s="14" t="s">
        <v>84</v>
      </c>
      <c r="AW549" s="14" t="s">
        <v>36</v>
      </c>
      <c r="AX549" s="14" t="s">
        <v>74</v>
      </c>
      <c r="AY549" s="245" t="s">
        <v>121</v>
      </c>
    </row>
    <row r="550" spans="1:51" s="14" customFormat="1" ht="12">
      <c r="A550" s="14"/>
      <c r="B550" s="235"/>
      <c r="C550" s="236"/>
      <c r="D550" s="226" t="s">
        <v>132</v>
      </c>
      <c r="E550" s="237" t="s">
        <v>19</v>
      </c>
      <c r="F550" s="238" t="s">
        <v>755</v>
      </c>
      <c r="G550" s="236"/>
      <c r="H550" s="239">
        <v>13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5" t="s">
        <v>132</v>
      </c>
      <c r="AU550" s="245" t="s">
        <v>84</v>
      </c>
      <c r="AV550" s="14" t="s">
        <v>84</v>
      </c>
      <c r="AW550" s="14" t="s">
        <v>36</v>
      </c>
      <c r="AX550" s="14" t="s">
        <v>74</v>
      </c>
      <c r="AY550" s="245" t="s">
        <v>121</v>
      </c>
    </row>
    <row r="551" spans="1:51" s="14" customFormat="1" ht="12">
      <c r="A551" s="14"/>
      <c r="B551" s="235"/>
      <c r="C551" s="236"/>
      <c r="D551" s="226" t="s">
        <v>132</v>
      </c>
      <c r="E551" s="237" t="s">
        <v>19</v>
      </c>
      <c r="F551" s="238" t="s">
        <v>756</v>
      </c>
      <c r="G551" s="236"/>
      <c r="H551" s="239">
        <v>12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132</v>
      </c>
      <c r="AU551" s="245" t="s">
        <v>84</v>
      </c>
      <c r="AV551" s="14" t="s">
        <v>84</v>
      </c>
      <c r="AW551" s="14" t="s">
        <v>36</v>
      </c>
      <c r="AX551" s="14" t="s">
        <v>74</v>
      </c>
      <c r="AY551" s="245" t="s">
        <v>121</v>
      </c>
    </row>
    <row r="552" spans="1:51" s="15" customFormat="1" ht="12">
      <c r="A552" s="15"/>
      <c r="B552" s="246"/>
      <c r="C552" s="247"/>
      <c r="D552" s="226" t="s">
        <v>132</v>
      </c>
      <c r="E552" s="248" t="s">
        <v>19</v>
      </c>
      <c r="F552" s="249" t="s">
        <v>148</v>
      </c>
      <c r="G552" s="247"/>
      <c r="H552" s="250">
        <v>458</v>
      </c>
      <c r="I552" s="251"/>
      <c r="J552" s="247"/>
      <c r="K552" s="247"/>
      <c r="L552" s="252"/>
      <c r="M552" s="253"/>
      <c r="N552" s="254"/>
      <c r="O552" s="254"/>
      <c r="P552" s="254"/>
      <c r="Q552" s="254"/>
      <c r="R552" s="254"/>
      <c r="S552" s="254"/>
      <c r="T552" s="25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56" t="s">
        <v>132</v>
      </c>
      <c r="AU552" s="256" t="s">
        <v>84</v>
      </c>
      <c r="AV552" s="15" t="s">
        <v>128</v>
      </c>
      <c r="AW552" s="15" t="s">
        <v>36</v>
      </c>
      <c r="AX552" s="15" t="s">
        <v>82</v>
      </c>
      <c r="AY552" s="256" t="s">
        <v>121</v>
      </c>
    </row>
    <row r="553" spans="1:65" s="2" customFormat="1" ht="16.5" customHeight="1">
      <c r="A553" s="40"/>
      <c r="B553" s="41"/>
      <c r="C553" s="268" t="s">
        <v>757</v>
      </c>
      <c r="D553" s="268" t="s">
        <v>257</v>
      </c>
      <c r="E553" s="269" t="s">
        <v>758</v>
      </c>
      <c r="F553" s="270" t="s">
        <v>759</v>
      </c>
      <c r="G553" s="271" t="s">
        <v>157</v>
      </c>
      <c r="H553" s="272">
        <v>450.493</v>
      </c>
      <c r="I553" s="273"/>
      <c r="J553" s="274">
        <f>ROUND(I553*H553,2)</f>
        <v>0</v>
      </c>
      <c r="K553" s="270" t="s">
        <v>127</v>
      </c>
      <c r="L553" s="275"/>
      <c r="M553" s="276" t="s">
        <v>19</v>
      </c>
      <c r="N553" s="277" t="s">
        <v>45</v>
      </c>
      <c r="O553" s="86"/>
      <c r="P553" s="215">
        <f>O553*H553</f>
        <v>0</v>
      </c>
      <c r="Q553" s="215">
        <v>0.08</v>
      </c>
      <c r="R553" s="215">
        <f>Q553*H553</f>
        <v>36.03944</v>
      </c>
      <c r="S553" s="215">
        <v>0</v>
      </c>
      <c r="T553" s="21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182</v>
      </c>
      <c r="AT553" s="217" t="s">
        <v>257</v>
      </c>
      <c r="AU553" s="217" t="s">
        <v>84</v>
      </c>
      <c r="AY553" s="19" t="s">
        <v>121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82</v>
      </c>
      <c r="BK553" s="218">
        <f>ROUND(I553*H553,2)</f>
        <v>0</v>
      </c>
      <c r="BL553" s="19" t="s">
        <v>128</v>
      </c>
      <c r="BM553" s="217" t="s">
        <v>760</v>
      </c>
    </row>
    <row r="554" spans="1:47" s="2" customFormat="1" ht="12">
      <c r="A554" s="40"/>
      <c r="B554" s="41"/>
      <c r="C554" s="42"/>
      <c r="D554" s="219" t="s">
        <v>130</v>
      </c>
      <c r="E554" s="42"/>
      <c r="F554" s="220" t="s">
        <v>761</v>
      </c>
      <c r="G554" s="42"/>
      <c r="H554" s="42"/>
      <c r="I554" s="221"/>
      <c r="J554" s="42"/>
      <c r="K554" s="42"/>
      <c r="L554" s="46"/>
      <c r="M554" s="222"/>
      <c r="N554" s="22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130</v>
      </c>
      <c r="AU554" s="19" t="s">
        <v>84</v>
      </c>
    </row>
    <row r="555" spans="1:51" s="13" customFormat="1" ht="12">
      <c r="A555" s="13"/>
      <c r="B555" s="224"/>
      <c r="C555" s="225"/>
      <c r="D555" s="226" t="s">
        <v>132</v>
      </c>
      <c r="E555" s="227" t="s">
        <v>19</v>
      </c>
      <c r="F555" s="228" t="s">
        <v>133</v>
      </c>
      <c r="G555" s="225"/>
      <c r="H555" s="227" t="s">
        <v>19</v>
      </c>
      <c r="I555" s="229"/>
      <c r="J555" s="225"/>
      <c r="K555" s="225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132</v>
      </c>
      <c r="AU555" s="234" t="s">
        <v>84</v>
      </c>
      <c r="AV555" s="13" t="s">
        <v>82</v>
      </c>
      <c r="AW555" s="13" t="s">
        <v>36</v>
      </c>
      <c r="AX555" s="13" t="s">
        <v>74</v>
      </c>
      <c r="AY555" s="234" t="s">
        <v>121</v>
      </c>
    </row>
    <row r="556" spans="1:51" s="14" customFormat="1" ht="12">
      <c r="A556" s="14"/>
      <c r="B556" s="235"/>
      <c r="C556" s="236"/>
      <c r="D556" s="226" t="s">
        <v>132</v>
      </c>
      <c r="E556" s="237" t="s">
        <v>19</v>
      </c>
      <c r="F556" s="238" t="s">
        <v>754</v>
      </c>
      <c r="G556" s="236"/>
      <c r="H556" s="239">
        <v>433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5" t="s">
        <v>132</v>
      </c>
      <c r="AU556" s="245" t="s">
        <v>84</v>
      </c>
      <c r="AV556" s="14" t="s">
        <v>84</v>
      </c>
      <c r="AW556" s="14" t="s">
        <v>36</v>
      </c>
      <c r="AX556" s="14" t="s">
        <v>74</v>
      </c>
      <c r="AY556" s="245" t="s">
        <v>121</v>
      </c>
    </row>
    <row r="557" spans="1:51" s="16" customFormat="1" ht="12">
      <c r="A557" s="16"/>
      <c r="B557" s="257"/>
      <c r="C557" s="258"/>
      <c r="D557" s="226" t="s">
        <v>132</v>
      </c>
      <c r="E557" s="259" t="s">
        <v>19</v>
      </c>
      <c r="F557" s="260" t="s">
        <v>171</v>
      </c>
      <c r="G557" s="258"/>
      <c r="H557" s="261">
        <v>433</v>
      </c>
      <c r="I557" s="262"/>
      <c r="J557" s="258"/>
      <c r="K557" s="258"/>
      <c r="L557" s="263"/>
      <c r="M557" s="264"/>
      <c r="N557" s="265"/>
      <c r="O557" s="265"/>
      <c r="P557" s="265"/>
      <c r="Q557" s="265"/>
      <c r="R557" s="265"/>
      <c r="S557" s="265"/>
      <c r="T557" s="26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67" t="s">
        <v>132</v>
      </c>
      <c r="AU557" s="267" t="s">
        <v>84</v>
      </c>
      <c r="AV557" s="16" t="s">
        <v>141</v>
      </c>
      <c r="AW557" s="16" t="s">
        <v>36</v>
      </c>
      <c r="AX557" s="16" t="s">
        <v>74</v>
      </c>
      <c r="AY557" s="267" t="s">
        <v>121</v>
      </c>
    </row>
    <row r="558" spans="1:51" s="14" customFormat="1" ht="12">
      <c r="A558" s="14"/>
      <c r="B558" s="235"/>
      <c r="C558" s="236"/>
      <c r="D558" s="226" t="s">
        <v>132</v>
      </c>
      <c r="E558" s="237" t="s">
        <v>19</v>
      </c>
      <c r="F558" s="238" t="s">
        <v>762</v>
      </c>
      <c r="G558" s="236"/>
      <c r="H558" s="239">
        <v>441.66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5" t="s">
        <v>132</v>
      </c>
      <c r="AU558" s="245" t="s">
        <v>84</v>
      </c>
      <c r="AV558" s="14" t="s">
        <v>84</v>
      </c>
      <c r="AW558" s="14" t="s">
        <v>36</v>
      </c>
      <c r="AX558" s="14" t="s">
        <v>82</v>
      </c>
      <c r="AY558" s="245" t="s">
        <v>121</v>
      </c>
    </row>
    <row r="559" spans="1:51" s="14" customFormat="1" ht="12">
      <c r="A559" s="14"/>
      <c r="B559" s="235"/>
      <c r="C559" s="236"/>
      <c r="D559" s="226" t="s">
        <v>132</v>
      </c>
      <c r="E559" s="236"/>
      <c r="F559" s="238" t="s">
        <v>763</v>
      </c>
      <c r="G559" s="236"/>
      <c r="H559" s="239">
        <v>450.493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132</v>
      </c>
      <c r="AU559" s="245" t="s">
        <v>84</v>
      </c>
      <c r="AV559" s="14" t="s">
        <v>84</v>
      </c>
      <c r="AW559" s="14" t="s">
        <v>4</v>
      </c>
      <c r="AX559" s="14" t="s">
        <v>82</v>
      </c>
      <c r="AY559" s="245" t="s">
        <v>121</v>
      </c>
    </row>
    <row r="560" spans="1:65" s="2" customFormat="1" ht="16.5" customHeight="1">
      <c r="A560" s="40"/>
      <c r="B560" s="41"/>
      <c r="C560" s="268" t="s">
        <v>764</v>
      </c>
      <c r="D560" s="268" t="s">
        <v>257</v>
      </c>
      <c r="E560" s="269" t="s">
        <v>765</v>
      </c>
      <c r="F560" s="270" t="s">
        <v>766</v>
      </c>
      <c r="G560" s="271" t="s">
        <v>157</v>
      </c>
      <c r="H560" s="272">
        <v>14.321</v>
      </c>
      <c r="I560" s="273"/>
      <c r="J560" s="274">
        <f>ROUND(I560*H560,2)</f>
        <v>0</v>
      </c>
      <c r="K560" s="270" t="s">
        <v>127</v>
      </c>
      <c r="L560" s="275"/>
      <c r="M560" s="276" t="s">
        <v>19</v>
      </c>
      <c r="N560" s="277" t="s">
        <v>45</v>
      </c>
      <c r="O560" s="86"/>
      <c r="P560" s="215">
        <f>O560*H560</f>
        <v>0</v>
      </c>
      <c r="Q560" s="215">
        <v>0.055</v>
      </c>
      <c r="R560" s="215">
        <f>Q560*H560</f>
        <v>0.787655</v>
      </c>
      <c r="S560" s="215">
        <v>0</v>
      </c>
      <c r="T560" s="21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182</v>
      </c>
      <c r="AT560" s="217" t="s">
        <v>257</v>
      </c>
      <c r="AU560" s="217" t="s">
        <v>84</v>
      </c>
      <c r="AY560" s="19" t="s">
        <v>121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82</v>
      </c>
      <c r="BK560" s="218">
        <f>ROUND(I560*H560,2)</f>
        <v>0</v>
      </c>
      <c r="BL560" s="19" t="s">
        <v>128</v>
      </c>
      <c r="BM560" s="217" t="s">
        <v>767</v>
      </c>
    </row>
    <row r="561" spans="1:47" s="2" customFormat="1" ht="12">
      <c r="A561" s="40"/>
      <c r="B561" s="41"/>
      <c r="C561" s="42"/>
      <c r="D561" s="219" t="s">
        <v>130</v>
      </c>
      <c r="E561" s="42"/>
      <c r="F561" s="220" t="s">
        <v>768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130</v>
      </c>
      <c r="AU561" s="19" t="s">
        <v>84</v>
      </c>
    </row>
    <row r="562" spans="1:51" s="13" customFormat="1" ht="12">
      <c r="A562" s="13"/>
      <c r="B562" s="224"/>
      <c r="C562" s="225"/>
      <c r="D562" s="226" t="s">
        <v>132</v>
      </c>
      <c r="E562" s="227" t="s">
        <v>19</v>
      </c>
      <c r="F562" s="228" t="s">
        <v>133</v>
      </c>
      <c r="G562" s="225"/>
      <c r="H562" s="227" t="s">
        <v>19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132</v>
      </c>
      <c r="AU562" s="234" t="s">
        <v>84</v>
      </c>
      <c r="AV562" s="13" t="s">
        <v>82</v>
      </c>
      <c r="AW562" s="13" t="s">
        <v>36</v>
      </c>
      <c r="AX562" s="13" t="s">
        <v>74</v>
      </c>
      <c r="AY562" s="234" t="s">
        <v>121</v>
      </c>
    </row>
    <row r="563" spans="1:51" s="14" customFormat="1" ht="12">
      <c r="A563" s="14"/>
      <c r="B563" s="235"/>
      <c r="C563" s="236"/>
      <c r="D563" s="226" t="s">
        <v>132</v>
      </c>
      <c r="E563" s="237" t="s">
        <v>19</v>
      </c>
      <c r="F563" s="238" t="s">
        <v>755</v>
      </c>
      <c r="G563" s="236"/>
      <c r="H563" s="239">
        <v>13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5" t="s">
        <v>132</v>
      </c>
      <c r="AU563" s="245" t="s">
        <v>84</v>
      </c>
      <c r="AV563" s="14" t="s">
        <v>84</v>
      </c>
      <c r="AW563" s="14" t="s">
        <v>36</v>
      </c>
      <c r="AX563" s="14" t="s">
        <v>74</v>
      </c>
      <c r="AY563" s="245" t="s">
        <v>121</v>
      </c>
    </row>
    <row r="564" spans="1:51" s="16" customFormat="1" ht="12">
      <c r="A564" s="16"/>
      <c r="B564" s="257"/>
      <c r="C564" s="258"/>
      <c r="D564" s="226" t="s">
        <v>132</v>
      </c>
      <c r="E564" s="259" t="s">
        <v>19</v>
      </c>
      <c r="F564" s="260" t="s">
        <v>171</v>
      </c>
      <c r="G564" s="258"/>
      <c r="H564" s="261">
        <v>13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T564" s="267" t="s">
        <v>132</v>
      </c>
      <c r="AU564" s="267" t="s">
        <v>84</v>
      </c>
      <c r="AV564" s="16" t="s">
        <v>141</v>
      </c>
      <c r="AW564" s="16" t="s">
        <v>36</v>
      </c>
      <c r="AX564" s="16" t="s">
        <v>74</v>
      </c>
      <c r="AY564" s="267" t="s">
        <v>121</v>
      </c>
    </row>
    <row r="565" spans="1:51" s="14" customFormat="1" ht="12">
      <c r="A565" s="14"/>
      <c r="B565" s="235"/>
      <c r="C565" s="236"/>
      <c r="D565" s="226" t="s">
        <v>132</v>
      </c>
      <c r="E565" s="237" t="s">
        <v>19</v>
      </c>
      <c r="F565" s="238" t="s">
        <v>769</v>
      </c>
      <c r="G565" s="236"/>
      <c r="H565" s="239">
        <v>14.04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132</v>
      </c>
      <c r="AU565" s="245" t="s">
        <v>84</v>
      </c>
      <c r="AV565" s="14" t="s">
        <v>84</v>
      </c>
      <c r="AW565" s="14" t="s">
        <v>36</v>
      </c>
      <c r="AX565" s="14" t="s">
        <v>82</v>
      </c>
      <c r="AY565" s="245" t="s">
        <v>121</v>
      </c>
    </row>
    <row r="566" spans="1:51" s="14" customFormat="1" ht="12">
      <c r="A566" s="14"/>
      <c r="B566" s="235"/>
      <c r="C566" s="236"/>
      <c r="D566" s="226" t="s">
        <v>132</v>
      </c>
      <c r="E566" s="236"/>
      <c r="F566" s="238" t="s">
        <v>770</v>
      </c>
      <c r="G566" s="236"/>
      <c r="H566" s="239">
        <v>14.321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5" t="s">
        <v>132</v>
      </c>
      <c r="AU566" s="245" t="s">
        <v>84</v>
      </c>
      <c r="AV566" s="14" t="s">
        <v>84</v>
      </c>
      <c r="AW566" s="14" t="s">
        <v>4</v>
      </c>
      <c r="AX566" s="14" t="s">
        <v>82</v>
      </c>
      <c r="AY566" s="245" t="s">
        <v>121</v>
      </c>
    </row>
    <row r="567" spans="1:65" s="2" customFormat="1" ht="16.5" customHeight="1">
      <c r="A567" s="40"/>
      <c r="B567" s="41"/>
      <c r="C567" s="268" t="s">
        <v>771</v>
      </c>
      <c r="D567" s="268" t="s">
        <v>257</v>
      </c>
      <c r="E567" s="269" t="s">
        <v>772</v>
      </c>
      <c r="F567" s="270" t="s">
        <v>773</v>
      </c>
      <c r="G567" s="271" t="s">
        <v>157</v>
      </c>
      <c r="H567" s="272">
        <v>12.24</v>
      </c>
      <c r="I567" s="273"/>
      <c r="J567" s="274">
        <f>ROUND(I567*H567,2)</f>
        <v>0</v>
      </c>
      <c r="K567" s="270" t="s">
        <v>127</v>
      </c>
      <c r="L567" s="275"/>
      <c r="M567" s="276" t="s">
        <v>19</v>
      </c>
      <c r="N567" s="277" t="s">
        <v>45</v>
      </c>
      <c r="O567" s="86"/>
      <c r="P567" s="215">
        <f>O567*H567</f>
        <v>0</v>
      </c>
      <c r="Q567" s="215">
        <v>0.06567</v>
      </c>
      <c r="R567" s="215">
        <f>Q567*H567</f>
        <v>0.8038008000000001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182</v>
      </c>
      <c r="AT567" s="217" t="s">
        <v>257</v>
      </c>
      <c r="AU567" s="217" t="s">
        <v>84</v>
      </c>
      <c r="AY567" s="19" t="s">
        <v>121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9" t="s">
        <v>82</v>
      </c>
      <c r="BK567" s="218">
        <f>ROUND(I567*H567,2)</f>
        <v>0</v>
      </c>
      <c r="BL567" s="19" t="s">
        <v>128</v>
      </c>
      <c r="BM567" s="217" t="s">
        <v>774</v>
      </c>
    </row>
    <row r="568" spans="1:47" s="2" customFormat="1" ht="12">
      <c r="A568" s="40"/>
      <c r="B568" s="41"/>
      <c r="C568" s="42"/>
      <c r="D568" s="219" t="s">
        <v>130</v>
      </c>
      <c r="E568" s="42"/>
      <c r="F568" s="220" t="s">
        <v>775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130</v>
      </c>
      <c r="AU568" s="19" t="s">
        <v>84</v>
      </c>
    </row>
    <row r="569" spans="1:51" s="13" customFormat="1" ht="12">
      <c r="A569" s="13"/>
      <c r="B569" s="224"/>
      <c r="C569" s="225"/>
      <c r="D569" s="226" t="s">
        <v>132</v>
      </c>
      <c r="E569" s="227" t="s">
        <v>19</v>
      </c>
      <c r="F569" s="228" t="s">
        <v>133</v>
      </c>
      <c r="G569" s="225"/>
      <c r="H569" s="227" t="s">
        <v>19</v>
      </c>
      <c r="I569" s="229"/>
      <c r="J569" s="225"/>
      <c r="K569" s="225"/>
      <c r="L569" s="230"/>
      <c r="M569" s="231"/>
      <c r="N569" s="232"/>
      <c r="O569" s="232"/>
      <c r="P569" s="232"/>
      <c r="Q569" s="232"/>
      <c r="R569" s="232"/>
      <c r="S569" s="232"/>
      <c r="T569" s="23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4" t="s">
        <v>132</v>
      </c>
      <c r="AU569" s="234" t="s">
        <v>84</v>
      </c>
      <c r="AV569" s="13" t="s">
        <v>82</v>
      </c>
      <c r="AW569" s="13" t="s">
        <v>36</v>
      </c>
      <c r="AX569" s="13" t="s">
        <v>74</v>
      </c>
      <c r="AY569" s="234" t="s">
        <v>121</v>
      </c>
    </row>
    <row r="570" spans="1:51" s="14" customFormat="1" ht="12">
      <c r="A570" s="14"/>
      <c r="B570" s="235"/>
      <c r="C570" s="236"/>
      <c r="D570" s="226" t="s">
        <v>132</v>
      </c>
      <c r="E570" s="237" t="s">
        <v>19</v>
      </c>
      <c r="F570" s="238" t="s">
        <v>756</v>
      </c>
      <c r="G570" s="236"/>
      <c r="H570" s="239">
        <v>12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5" t="s">
        <v>132</v>
      </c>
      <c r="AU570" s="245" t="s">
        <v>84</v>
      </c>
      <c r="AV570" s="14" t="s">
        <v>84</v>
      </c>
      <c r="AW570" s="14" t="s">
        <v>36</v>
      </c>
      <c r="AX570" s="14" t="s">
        <v>82</v>
      </c>
      <c r="AY570" s="245" t="s">
        <v>121</v>
      </c>
    </row>
    <row r="571" spans="1:51" s="14" customFormat="1" ht="12">
      <c r="A571" s="14"/>
      <c r="B571" s="235"/>
      <c r="C571" s="236"/>
      <c r="D571" s="226" t="s">
        <v>132</v>
      </c>
      <c r="E571" s="236"/>
      <c r="F571" s="238" t="s">
        <v>776</v>
      </c>
      <c r="G571" s="236"/>
      <c r="H571" s="239">
        <v>12.24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5" t="s">
        <v>132</v>
      </c>
      <c r="AU571" s="245" t="s">
        <v>84</v>
      </c>
      <c r="AV571" s="14" t="s">
        <v>84</v>
      </c>
      <c r="AW571" s="14" t="s">
        <v>4</v>
      </c>
      <c r="AX571" s="14" t="s">
        <v>82</v>
      </c>
      <c r="AY571" s="245" t="s">
        <v>121</v>
      </c>
    </row>
    <row r="572" spans="1:65" s="2" customFormat="1" ht="33" customHeight="1">
      <c r="A572" s="40"/>
      <c r="B572" s="41"/>
      <c r="C572" s="206" t="s">
        <v>777</v>
      </c>
      <c r="D572" s="206" t="s">
        <v>123</v>
      </c>
      <c r="E572" s="207" t="s">
        <v>778</v>
      </c>
      <c r="F572" s="208" t="s">
        <v>779</v>
      </c>
      <c r="G572" s="209" t="s">
        <v>157</v>
      </c>
      <c r="H572" s="210">
        <v>69</v>
      </c>
      <c r="I572" s="211"/>
      <c r="J572" s="212">
        <f>ROUND(I572*H572,2)</f>
        <v>0</v>
      </c>
      <c r="K572" s="208" t="s">
        <v>127</v>
      </c>
      <c r="L572" s="46"/>
      <c r="M572" s="213" t="s">
        <v>19</v>
      </c>
      <c r="N572" s="214" t="s">
        <v>45</v>
      </c>
      <c r="O572" s="86"/>
      <c r="P572" s="215">
        <f>O572*H572</f>
        <v>0</v>
      </c>
      <c r="Q572" s="215">
        <v>0.31936202</v>
      </c>
      <c r="R572" s="215">
        <f>Q572*H572</f>
        <v>22.03597938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128</v>
      </c>
      <c r="AT572" s="217" t="s">
        <v>123</v>
      </c>
      <c r="AU572" s="217" t="s">
        <v>84</v>
      </c>
      <c r="AY572" s="19" t="s">
        <v>121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82</v>
      </c>
      <c r="BK572" s="218">
        <f>ROUND(I572*H572,2)</f>
        <v>0</v>
      </c>
      <c r="BL572" s="19" t="s">
        <v>128</v>
      </c>
      <c r="BM572" s="217" t="s">
        <v>780</v>
      </c>
    </row>
    <row r="573" spans="1:47" s="2" customFormat="1" ht="12">
      <c r="A573" s="40"/>
      <c r="B573" s="41"/>
      <c r="C573" s="42"/>
      <c r="D573" s="219" t="s">
        <v>130</v>
      </c>
      <c r="E573" s="42"/>
      <c r="F573" s="220" t="s">
        <v>781</v>
      </c>
      <c r="G573" s="42"/>
      <c r="H573" s="42"/>
      <c r="I573" s="221"/>
      <c r="J573" s="42"/>
      <c r="K573" s="42"/>
      <c r="L573" s="46"/>
      <c r="M573" s="222"/>
      <c r="N573" s="22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130</v>
      </c>
      <c r="AU573" s="19" t="s">
        <v>84</v>
      </c>
    </row>
    <row r="574" spans="1:51" s="14" customFormat="1" ht="12">
      <c r="A574" s="14"/>
      <c r="B574" s="235"/>
      <c r="C574" s="236"/>
      <c r="D574" s="226" t="s">
        <v>132</v>
      </c>
      <c r="E574" s="237" t="s">
        <v>19</v>
      </c>
      <c r="F574" s="238" t="s">
        <v>782</v>
      </c>
      <c r="G574" s="236"/>
      <c r="H574" s="239">
        <v>69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5" t="s">
        <v>132</v>
      </c>
      <c r="AU574" s="245" t="s">
        <v>84</v>
      </c>
      <c r="AV574" s="14" t="s">
        <v>84</v>
      </c>
      <c r="AW574" s="14" t="s">
        <v>36</v>
      </c>
      <c r="AX574" s="14" t="s">
        <v>82</v>
      </c>
      <c r="AY574" s="245" t="s">
        <v>121</v>
      </c>
    </row>
    <row r="575" spans="1:65" s="2" customFormat="1" ht="24.15" customHeight="1">
      <c r="A575" s="40"/>
      <c r="B575" s="41"/>
      <c r="C575" s="268" t="s">
        <v>783</v>
      </c>
      <c r="D575" s="268" t="s">
        <v>257</v>
      </c>
      <c r="E575" s="269" t="s">
        <v>784</v>
      </c>
      <c r="F575" s="270" t="s">
        <v>785</v>
      </c>
      <c r="G575" s="271" t="s">
        <v>137</v>
      </c>
      <c r="H575" s="272">
        <v>140.76</v>
      </c>
      <c r="I575" s="273"/>
      <c r="J575" s="274">
        <f>ROUND(I575*H575,2)</f>
        <v>0</v>
      </c>
      <c r="K575" s="270" t="s">
        <v>19</v>
      </c>
      <c r="L575" s="275"/>
      <c r="M575" s="276" t="s">
        <v>19</v>
      </c>
      <c r="N575" s="277" t="s">
        <v>45</v>
      </c>
      <c r="O575" s="86"/>
      <c r="P575" s="215">
        <f>O575*H575</f>
        <v>0</v>
      </c>
      <c r="Q575" s="215">
        <v>0.0481</v>
      </c>
      <c r="R575" s="215">
        <f>Q575*H575</f>
        <v>6.770555999999999</v>
      </c>
      <c r="S575" s="215">
        <v>0</v>
      </c>
      <c r="T575" s="21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7" t="s">
        <v>182</v>
      </c>
      <c r="AT575" s="217" t="s">
        <v>257</v>
      </c>
      <c r="AU575" s="217" t="s">
        <v>84</v>
      </c>
      <c r="AY575" s="19" t="s">
        <v>121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82</v>
      </c>
      <c r="BK575" s="218">
        <f>ROUND(I575*H575,2)</f>
        <v>0</v>
      </c>
      <c r="BL575" s="19" t="s">
        <v>128</v>
      </c>
      <c r="BM575" s="217" t="s">
        <v>786</v>
      </c>
    </row>
    <row r="576" spans="1:51" s="14" customFormat="1" ht="12">
      <c r="A576" s="14"/>
      <c r="B576" s="235"/>
      <c r="C576" s="236"/>
      <c r="D576" s="226" t="s">
        <v>132</v>
      </c>
      <c r="E576" s="237" t="s">
        <v>19</v>
      </c>
      <c r="F576" s="238" t="s">
        <v>787</v>
      </c>
      <c r="G576" s="236"/>
      <c r="H576" s="239">
        <v>138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5" t="s">
        <v>132</v>
      </c>
      <c r="AU576" s="245" t="s">
        <v>84</v>
      </c>
      <c r="AV576" s="14" t="s">
        <v>84</v>
      </c>
      <c r="AW576" s="14" t="s">
        <v>36</v>
      </c>
      <c r="AX576" s="14" t="s">
        <v>82</v>
      </c>
      <c r="AY576" s="245" t="s">
        <v>121</v>
      </c>
    </row>
    <row r="577" spans="1:51" s="14" customFormat="1" ht="12">
      <c r="A577" s="14"/>
      <c r="B577" s="235"/>
      <c r="C577" s="236"/>
      <c r="D577" s="226" t="s">
        <v>132</v>
      </c>
      <c r="E577" s="236"/>
      <c r="F577" s="238" t="s">
        <v>788</v>
      </c>
      <c r="G577" s="236"/>
      <c r="H577" s="239">
        <v>140.76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5" t="s">
        <v>132</v>
      </c>
      <c r="AU577" s="245" t="s">
        <v>84</v>
      </c>
      <c r="AV577" s="14" t="s">
        <v>84</v>
      </c>
      <c r="AW577" s="14" t="s">
        <v>4</v>
      </c>
      <c r="AX577" s="14" t="s">
        <v>82</v>
      </c>
      <c r="AY577" s="245" t="s">
        <v>121</v>
      </c>
    </row>
    <row r="578" spans="1:65" s="2" customFormat="1" ht="24.15" customHeight="1">
      <c r="A578" s="40"/>
      <c r="B578" s="41"/>
      <c r="C578" s="206" t="s">
        <v>789</v>
      </c>
      <c r="D578" s="206" t="s">
        <v>123</v>
      </c>
      <c r="E578" s="207" t="s">
        <v>790</v>
      </c>
      <c r="F578" s="208" t="s">
        <v>791</v>
      </c>
      <c r="G578" s="209" t="s">
        <v>157</v>
      </c>
      <c r="H578" s="210">
        <v>586</v>
      </c>
      <c r="I578" s="211"/>
      <c r="J578" s="212">
        <f>ROUND(I578*H578,2)</f>
        <v>0</v>
      </c>
      <c r="K578" s="208" t="s">
        <v>127</v>
      </c>
      <c r="L578" s="46"/>
      <c r="M578" s="213" t="s">
        <v>19</v>
      </c>
      <c r="N578" s="214" t="s">
        <v>45</v>
      </c>
      <c r="O578" s="86"/>
      <c r="P578" s="215">
        <f>O578*H578</f>
        <v>0</v>
      </c>
      <c r="Q578" s="215">
        <v>0.1294996</v>
      </c>
      <c r="R578" s="215">
        <f>Q578*H578</f>
        <v>75.88676559999999</v>
      </c>
      <c r="S578" s="215">
        <v>0</v>
      </c>
      <c r="T578" s="216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17" t="s">
        <v>128</v>
      </c>
      <c r="AT578" s="217" t="s">
        <v>123</v>
      </c>
      <c r="AU578" s="217" t="s">
        <v>84</v>
      </c>
      <c r="AY578" s="19" t="s">
        <v>121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9" t="s">
        <v>82</v>
      </c>
      <c r="BK578" s="218">
        <f>ROUND(I578*H578,2)</f>
        <v>0</v>
      </c>
      <c r="BL578" s="19" t="s">
        <v>128</v>
      </c>
      <c r="BM578" s="217" t="s">
        <v>792</v>
      </c>
    </row>
    <row r="579" spans="1:47" s="2" customFormat="1" ht="12">
      <c r="A579" s="40"/>
      <c r="B579" s="41"/>
      <c r="C579" s="42"/>
      <c r="D579" s="219" t="s">
        <v>130</v>
      </c>
      <c r="E579" s="42"/>
      <c r="F579" s="220" t="s">
        <v>793</v>
      </c>
      <c r="G579" s="42"/>
      <c r="H579" s="42"/>
      <c r="I579" s="221"/>
      <c r="J579" s="42"/>
      <c r="K579" s="42"/>
      <c r="L579" s="46"/>
      <c r="M579" s="222"/>
      <c r="N579" s="223"/>
      <c r="O579" s="86"/>
      <c r="P579" s="86"/>
      <c r="Q579" s="86"/>
      <c r="R579" s="86"/>
      <c r="S579" s="86"/>
      <c r="T579" s="87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130</v>
      </c>
      <c r="AU579" s="19" t="s">
        <v>84</v>
      </c>
    </row>
    <row r="580" spans="1:51" s="13" customFormat="1" ht="12">
      <c r="A580" s="13"/>
      <c r="B580" s="224"/>
      <c r="C580" s="225"/>
      <c r="D580" s="226" t="s">
        <v>132</v>
      </c>
      <c r="E580" s="227" t="s">
        <v>19</v>
      </c>
      <c r="F580" s="228" t="s">
        <v>133</v>
      </c>
      <c r="G580" s="225"/>
      <c r="H580" s="227" t="s">
        <v>19</v>
      </c>
      <c r="I580" s="229"/>
      <c r="J580" s="225"/>
      <c r="K580" s="225"/>
      <c r="L580" s="230"/>
      <c r="M580" s="231"/>
      <c r="N580" s="232"/>
      <c r="O580" s="232"/>
      <c r="P580" s="232"/>
      <c r="Q580" s="232"/>
      <c r="R580" s="232"/>
      <c r="S580" s="232"/>
      <c r="T580" s="23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4" t="s">
        <v>132</v>
      </c>
      <c r="AU580" s="234" t="s">
        <v>84</v>
      </c>
      <c r="AV580" s="13" t="s">
        <v>82</v>
      </c>
      <c r="AW580" s="13" t="s">
        <v>36</v>
      </c>
      <c r="AX580" s="13" t="s">
        <v>74</v>
      </c>
      <c r="AY580" s="234" t="s">
        <v>121</v>
      </c>
    </row>
    <row r="581" spans="1:51" s="14" customFormat="1" ht="12">
      <c r="A581" s="14"/>
      <c r="B581" s="235"/>
      <c r="C581" s="236"/>
      <c r="D581" s="226" t="s">
        <v>132</v>
      </c>
      <c r="E581" s="237" t="s">
        <v>19</v>
      </c>
      <c r="F581" s="238" t="s">
        <v>794</v>
      </c>
      <c r="G581" s="236"/>
      <c r="H581" s="239">
        <v>456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5" t="s">
        <v>132</v>
      </c>
      <c r="AU581" s="245" t="s">
        <v>84</v>
      </c>
      <c r="AV581" s="14" t="s">
        <v>84</v>
      </c>
      <c r="AW581" s="14" t="s">
        <v>36</v>
      </c>
      <c r="AX581" s="14" t="s">
        <v>74</v>
      </c>
      <c r="AY581" s="245" t="s">
        <v>121</v>
      </c>
    </row>
    <row r="582" spans="1:51" s="14" customFormat="1" ht="12">
      <c r="A582" s="14"/>
      <c r="B582" s="235"/>
      <c r="C582" s="236"/>
      <c r="D582" s="226" t="s">
        <v>132</v>
      </c>
      <c r="E582" s="237" t="s">
        <v>19</v>
      </c>
      <c r="F582" s="238" t="s">
        <v>795</v>
      </c>
      <c r="G582" s="236"/>
      <c r="H582" s="239">
        <v>130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132</v>
      </c>
      <c r="AU582" s="245" t="s">
        <v>84</v>
      </c>
      <c r="AV582" s="14" t="s">
        <v>84</v>
      </c>
      <c r="AW582" s="14" t="s">
        <v>36</v>
      </c>
      <c r="AX582" s="14" t="s">
        <v>74</v>
      </c>
      <c r="AY582" s="245" t="s">
        <v>121</v>
      </c>
    </row>
    <row r="583" spans="1:51" s="15" customFormat="1" ht="12">
      <c r="A583" s="15"/>
      <c r="B583" s="246"/>
      <c r="C583" s="247"/>
      <c r="D583" s="226" t="s">
        <v>132</v>
      </c>
      <c r="E583" s="248" t="s">
        <v>19</v>
      </c>
      <c r="F583" s="249" t="s">
        <v>148</v>
      </c>
      <c r="G583" s="247"/>
      <c r="H583" s="250">
        <v>586</v>
      </c>
      <c r="I583" s="251"/>
      <c r="J583" s="247"/>
      <c r="K583" s="247"/>
      <c r="L583" s="252"/>
      <c r="M583" s="253"/>
      <c r="N583" s="254"/>
      <c r="O583" s="254"/>
      <c r="P583" s="254"/>
      <c r="Q583" s="254"/>
      <c r="R583" s="254"/>
      <c r="S583" s="254"/>
      <c r="T583" s="25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6" t="s">
        <v>132</v>
      </c>
      <c r="AU583" s="256" t="s">
        <v>84</v>
      </c>
      <c r="AV583" s="15" t="s">
        <v>128</v>
      </c>
      <c r="AW583" s="15" t="s">
        <v>36</v>
      </c>
      <c r="AX583" s="15" t="s">
        <v>82</v>
      </c>
      <c r="AY583" s="256" t="s">
        <v>121</v>
      </c>
    </row>
    <row r="584" spans="1:65" s="2" customFormat="1" ht="16.5" customHeight="1">
      <c r="A584" s="40"/>
      <c r="B584" s="41"/>
      <c r="C584" s="268" t="s">
        <v>796</v>
      </c>
      <c r="D584" s="268" t="s">
        <v>257</v>
      </c>
      <c r="E584" s="269" t="s">
        <v>797</v>
      </c>
      <c r="F584" s="270" t="s">
        <v>798</v>
      </c>
      <c r="G584" s="271" t="s">
        <v>157</v>
      </c>
      <c r="H584" s="272">
        <v>474.422</v>
      </c>
      <c r="I584" s="273"/>
      <c r="J584" s="274">
        <f>ROUND(I584*H584,2)</f>
        <v>0</v>
      </c>
      <c r="K584" s="270" t="s">
        <v>127</v>
      </c>
      <c r="L584" s="275"/>
      <c r="M584" s="276" t="s">
        <v>19</v>
      </c>
      <c r="N584" s="277" t="s">
        <v>45</v>
      </c>
      <c r="O584" s="86"/>
      <c r="P584" s="215">
        <f>O584*H584</f>
        <v>0</v>
      </c>
      <c r="Q584" s="215">
        <v>0.05612</v>
      </c>
      <c r="R584" s="215">
        <f>Q584*H584</f>
        <v>26.624562640000004</v>
      </c>
      <c r="S584" s="215">
        <v>0</v>
      </c>
      <c r="T584" s="216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7" t="s">
        <v>182</v>
      </c>
      <c r="AT584" s="217" t="s">
        <v>257</v>
      </c>
      <c r="AU584" s="217" t="s">
        <v>84</v>
      </c>
      <c r="AY584" s="19" t="s">
        <v>121</v>
      </c>
      <c r="BE584" s="218">
        <f>IF(N584="základní",J584,0)</f>
        <v>0</v>
      </c>
      <c r="BF584" s="218">
        <f>IF(N584="snížená",J584,0)</f>
        <v>0</v>
      </c>
      <c r="BG584" s="218">
        <f>IF(N584="zákl. přenesená",J584,0)</f>
        <v>0</v>
      </c>
      <c r="BH584" s="218">
        <f>IF(N584="sníž. přenesená",J584,0)</f>
        <v>0</v>
      </c>
      <c r="BI584" s="218">
        <f>IF(N584="nulová",J584,0)</f>
        <v>0</v>
      </c>
      <c r="BJ584" s="19" t="s">
        <v>82</v>
      </c>
      <c r="BK584" s="218">
        <f>ROUND(I584*H584,2)</f>
        <v>0</v>
      </c>
      <c r="BL584" s="19" t="s">
        <v>128</v>
      </c>
      <c r="BM584" s="217" t="s">
        <v>799</v>
      </c>
    </row>
    <row r="585" spans="1:47" s="2" customFormat="1" ht="12">
      <c r="A585" s="40"/>
      <c r="B585" s="41"/>
      <c r="C585" s="42"/>
      <c r="D585" s="219" t="s">
        <v>130</v>
      </c>
      <c r="E585" s="42"/>
      <c r="F585" s="220" t="s">
        <v>800</v>
      </c>
      <c r="G585" s="42"/>
      <c r="H585" s="42"/>
      <c r="I585" s="221"/>
      <c r="J585" s="42"/>
      <c r="K585" s="42"/>
      <c r="L585" s="46"/>
      <c r="M585" s="222"/>
      <c r="N585" s="22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130</v>
      </c>
      <c r="AU585" s="19" t="s">
        <v>84</v>
      </c>
    </row>
    <row r="586" spans="1:51" s="13" customFormat="1" ht="12">
      <c r="A586" s="13"/>
      <c r="B586" s="224"/>
      <c r="C586" s="225"/>
      <c r="D586" s="226" t="s">
        <v>132</v>
      </c>
      <c r="E586" s="227" t="s">
        <v>19</v>
      </c>
      <c r="F586" s="228" t="s">
        <v>133</v>
      </c>
      <c r="G586" s="225"/>
      <c r="H586" s="227" t="s">
        <v>19</v>
      </c>
      <c r="I586" s="229"/>
      <c r="J586" s="225"/>
      <c r="K586" s="225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132</v>
      </c>
      <c r="AU586" s="234" t="s">
        <v>84</v>
      </c>
      <c r="AV586" s="13" t="s">
        <v>82</v>
      </c>
      <c r="AW586" s="13" t="s">
        <v>36</v>
      </c>
      <c r="AX586" s="13" t="s">
        <v>74</v>
      </c>
      <c r="AY586" s="234" t="s">
        <v>121</v>
      </c>
    </row>
    <row r="587" spans="1:51" s="14" customFormat="1" ht="12">
      <c r="A587" s="14"/>
      <c r="B587" s="235"/>
      <c r="C587" s="236"/>
      <c r="D587" s="226" t="s">
        <v>132</v>
      </c>
      <c r="E587" s="237" t="s">
        <v>19</v>
      </c>
      <c r="F587" s="238" t="s">
        <v>794</v>
      </c>
      <c r="G587" s="236"/>
      <c r="H587" s="239">
        <v>456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5" t="s">
        <v>132</v>
      </c>
      <c r="AU587" s="245" t="s">
        <v>84</v>
      </c>
      <c r="AV587" s="14" t="s">
        <v>84</v>
      </c>
      <c r="AW587" s="14" t="s">
        <v>36</v>
      </c>
      <c r="AX587" s="14" t="s">
        <v>74</v>
      </c>
      <c r="AY587" s="245" t="s">
        <v>121</v>
      </c>
    </row>
    <row r="588" spans="1:51" s="16" customFormat="1" ht="12">
      <c r="A588" s="16"/>
      <c r="B588" s="257"/>
      <c r="C588" s="258"/>
      <c r="D588" s="226" t="s">
        <v>132</v>
      </c>
      <c r="E588" s="259" t="s">
        <v>19</v>
      </c>
      <c r="F588" s="260" t="s">
        <v>171</v>
      </c>
      <c r="G588" s="258"/>
      <c r="H588" s="261">
        <v>456</v>
      </c>
      <c r="I588" s="262"/>
      <c r="J588" s="258"/>
      <c r="K588" s="258"/>
      <c r="L588" s="263"/>
      <c r="M588" s="264"/>
      <c r="N588" s="265"/>
      <c r="O588" s="265"/>
      <c r="P588" s="265"/>
      <c r="Q588" s="265"/>
      <c r="R588" s="265"/>
      <c r="S588" s="265"/>
      <c r="T588" s="26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T588" s="267" t="s">
        <v>132</v>
      </c>
      <c r="AU588" s="267" t="s">
        <v>84</v>
      </c>
      <c r="AV588" s="16" t="s">
        <v>141</v>
      </c>
      <c r="AW588" s="16" t="s">
        <v>36</v>
      </c>
      <c r="AX588" s="16" t="s">
        <v>74</v>
      </c>
      <c r="AY588" s="267" t="s">
        <v>121</v>
      </c>
    </row>
    <row r="589" spans="1:51" s="14" customFormat="1" ht="12">
      <c r="A589" s="14"/>
      <c r="B589" s="235"/>
      <c r="C589" s="236"/>
      <c r="D589" s="226" t="s">
        <v>132</v>
      </c>
      <c r="E589" s="237" t="s">
        <v>19</v>
      </c>
      <c r="F589" s="238" t="s">
        <v>801</v>
      </c>
      <c r="G589" s="236"/>
      <c r="H589" s="239">
        <v>465.12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5" t="s">
        <v>132</v>
      </c>
      <c r="AU589" s="245" t="s">
        <v>84</v>
      </c>
      <c r="AV589" s="14" t="s">
        <v>84</v>
      </c>
      <c r="AW589" s="14" t="s">
        <v>36</v>
      </c>
      <c r="AX589" s="14" t="s">
        <v>82</v>
      </c>
      <c r="AY589" s="245" t="s">
        <v>121</v>
      </c>
    </row>
    <row r="590" spans="1:51" s="14" customFormat="1" ht="12">
      <c r="A590" s="14"/>
      <c r="B590" s="235"/>
      <c r="C590" s="236"/>
      <c r="D590" s="226" t="s">
        <v>132</v>
      </c>
      <c r="E590" s="236"/>
      <c r="F590" s="238" t="s">
        <v>802</v>
      </c>
      <c r="G590" s="236"/>
      <c r="H590" s="239">
        <v>474.422</v>
      </c>
      <c r="I590" s="240"/>
      <c r="J590" s="236"/>
      <c r="K590" s="236"/>
      <c r="L590" s="241"/>
      <c r="M590" s="242"/>
      <c r="N590" s="243"/>
      <c r="O590" s="243"/>
      <c r="P590" s="243"/>
      <c r="Q590" s="243"/>
      <c r="R590" s="243"/>
      <c r="S590" s="243"/>
      <c r="T590" s="24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5" t="s">
        <v>132</v>
      </c>
      <c r="AU590" s="245" t="s">
        <v>84</v>
      </c>
      <c r="AV590" s="14" t="s">
        <v>84</v>
      </c>
      <c r="AW590" s="14" t="s">
        <v>4</v>
      </c>
      <c r="AX590" s="14" t="s">
        <v>82</v>
      </c>
      <c r="AY590" s="245" t="s">
        <v>121</v>
      </c>
    </row>
    <row r="591" spans="1:65" s="2" customFormat="1" ht="16.5" customHeight="1">
      <c r="A591" s="40"/>
      <c r="B591" s="41"/>
      <c r="C591" s="268" t="s">
        <v>803</v>
      </c>
      <c r="D591" s="268" t="s">
        <v>257</v>
      </c>
      <c r="E591" s="269" t="s">
        <v>804</v>
      </c>
      <c r="F591" s="270" t="s">
        <v>805</v>
      </c>
      <c r="G591" s="271" t="s">
        <v>157</v>
      </c>
      <c r="H591" s="272">
        <v>135.252</v>
      </c>
      <c r="I591" s="273"/>
      <c r="J591" s="274">
        <f>ROUND(I591*H591,2)</f>
        <v>0</v>
      </c>
      <c r="K591" s="270" t="s">
        <v>127</v>
      </c>
      <c r="L591" s="275"/>
      <c r="M591" s="276" t="s">
        <v>19</v>
      </c>
      <c r="N591" s="277" t="s">
        <v>45</v>
      </c>
      <c r="O591" s="86"/>
      <c r="P591" s="215">
        <f>O591*H591</f>
        <v>0</v>
      </c>
      <c r="Q591" s="215">
        <v>0.045</v>
      </c>
      <c r="R591" s="215">
        <f>Q591*H591</f>
        <v>6.08634</v>
      </c>
      <c r="S591" s="215">
        <v>0</v>
      </c>
      <c r="T591" s="216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7" t="s">
        <v>182</v>
      </c>
      <c r="AT591" s="217" t="s">
        <v>257</v>
      </c>
      <c r="AU591" s="217" t="s">
        <v>84</v>
      </c>
      <c r="AY591" s="19" t="s">
        <v>121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9" t="s">
        <v>82</v>
      </c>
      <c r="BK591" s="218">
        <f>ROUND(I591*H591,2)</f>
        <v>0</v>
      </c>
      <c r="BL591" s="19" t="s">
        <v>128</v>
      </c>
      <c r="BM591" s="217" t="s">
        <v>806</v>
      </c>
    </row>
    <row r="592" spans="1:47" s="2" customFormat="1" ht="12">
      <c r="A592" s="40"/>
      <c r="B592" s="41"/>
      <c r="C592" s="42"/>
      <c r="D592" s="219" t="s">
        <v>130</v>
      </c>
      <c r="E592" s="42"/>
      <c r="F592" s="220" t="s">
        <v>807</v>
      </c>
      <c r="G592" s="42"/>
      <c r="H592" s="42"/>
      <c r="I592" s="221"/>
      <c r="J592" s="42"/>
      <c r="K592" s="42"/>
      <c r="L592" s="46"/>
      <c r="M592" s="222"/>
      <c r="N592" s="223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130</v>
      </c>
      <c r="AU592" s="19" t="s">
        <v>84</v>
      </c>
    </row>
    <row r="593" spans="1:51" s="13" customFormat="1" ht="12">
      <c r="A593" s="13"/>
      <c r="B593" s="224"/>
      <c r="C593" s="225"/>
      <c r="D593" s="226" t="s">
        <v>132</v>
      </c>
      <c r="E593" s="227" t="s">
        <v>19</v>
      </c>
      <c r="F593" s="228" t="s">
        <v>133</v>
      </c>
      <c r="G593" s="225"/>
      <c r="H593" s="227" t="s">
        <v>19</v>
      </c>
      <c r="I593" s="229"/>
      <c r="J593" s="225"/>
      <c r="K593" s="225"/>
      <c r="L593" s="230"/>
      <c r="M593" s="231"/>
      <c r="N593" s="232"/>
      <c r="O593" s="232"/>
      <c r="P593" s="232"/>
      <c r="Q593" s="232"/>
      <c r="R593" s="232"/>
      <c r="S593" s="232"/>
      <c r="T593" s="23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4" t="s">
        <v>132</v>
      </c>
      <c r="AU593" s="234" t="s">
        <v>84</v>
      </c>
      <c r="AV593" s="13" t="s">
        <v>82</v>
      </c>
      <c r="AW593" s="13" t="s">
        <v>36</v>
      </c>
      <c r="AX593" s="13" t="s">
        <v>74</v>
      </c>
      <c r="AY593" s="234" t="s">
        <v>121</v>
      </c>
    </row>
    <row r="594" spans="1:51" s="14" customFormat="1" ht="12">
      <c r="A594" s="14"/>
      <c r="B594" s="235"/>
      <c r="C594" s="236"/>
      <c r="D594" s="226" t="s">
        <v>132</v>
      </c>
      <c r="E594" s="237" t="s">
        <v>19</v>
      </c>
      <c r="F594" s="238" t="s">
        <v>795</v>
      </c>
      <c r="G594" s="236"/>
      <c r="H594" s="239">
        <v>130</v>
      </c>
      <c r="I594" s="240"/>
      <c r="J594" s="236"/>
      <c r="K594" s="236"/>
      <c r="L594" s="241"/>
      <c r="M594" s="242"/>
      <c r="N594" s="243"/>
      <c r="O594" s="243"/>
      <c r="P594" s="243"/>
      <c r="Q594" s="243"/>
      <c r="R594" s="243"/>
      <c r="S594" s="243"/>
      <c r="T594" s="24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5" t="s">
        <v>132</v>
      </c>
      <c r="AU594" s="245" t="s">
        <v>84</v>
      </c>
      <c r="AV594" s="14" t="s">
        <v>84</v>
      </c>
      <c r="AW594" s="14" t="s">
        <v>36</v>
      </c>
      <c r="AX594" s="14" t="s">
        <v>74</v>
      </c>
      <c r="AY594" s="245" t="s">
        <v>121</v>
      </c>
    </row>
    <row r="595" spans="1:51" s="16" customFormat="1" ht="12">
      <c r="A595" s="16"/>
      <c r="B595" s="257"/>
      <c r="C595" s="258"/>
      <c r="D595" s="226" t="s">
        <v>132</v>
      </c>
      <c r="E595" s="259" t="s">
        <v>19</v>
      </c>
      <c r="F595" s="260" t="s">
        <v>171</v>
      </c>
      <c r="G595" s="258"/>
      <c r="H595" s="261">
        <v>130</v>
      </c>
      <c r="I595" s="262"/>
      <c r="J595" s="258"/>
      <c r="K595" s="258"/>
      <c r="L595" s="263"/>
      <c r="M595" s="264"/>
      <c r="N595" s="265"/>
      <c r="O595" s="265"/>
      <c r="P595" s="265"/>
      <c r="Q595" s="265"/>
      <c r="R595" s="265"/>
      <c r="S595" s="265"/>
      <c r="T595" s="26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T595" s="267" t="s">
        <v>132</v>
      </c>
      <c r="AU595" s="267" t="s">
        <v>84</v>
      </c>
      <c r="AV595" s="16" t="s">
        <v>141</v>
      </c>
      <c r="AW595" s="16" t="s">
        <v>36</v>
      </c>
      <c r="AX595" s="16" t="s">
        <v>74</v>
      </c>
      <c r="AY595" s="267" t="s">
        <v>121</v>
      </c>
    </row>
    <row r="596" spans="1:51" s="14" customFormat="1" ht="12">
      <c r="A596" s="14"/>
      <c r="B596" s="235"/>
      <c r="C596" s="236"/>
      <c r="D596" s="226" t="s">
        <v>132</v>
      </c>
      <c r="E596" s="237" t="s">
        <v>19</v>
      </c>
      <c r="F596" s="238" t="s">
        <v>808</v>
      </c>
      <c r="G596" s="236"/>
      <c r="H596" s="239">
        <v>132.6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5" t="s">
        <v>132</v>
      </c>
      <c r="AU596" s="245" t="s">
        <v>84</v>
      </c>
      <c r="AV596" s="14" t="s">
        <v>84</v>
      </c>
      <c r="AW596" s="14" t="s">
        <v>36</v>
      </c>
      <c r="AX596" s="14" t="s">
        <v>82</v>
      </c>
      <c r="AY596" s="245" t="s">
        <v>121</v>
      </c>
    </row>
    <row r="597" spans="1:51" s="14" customFormat="1" ht="12">
      <c r="A597" s="14"/>
      <c r="B597" s="235"/>
      <c r="C597" s="236"/>
      <c r="D597" s="226" t="s">
        <v>132</v>
      </c>
      <c r="E597" s="236"/>
      <c r="F597" s="238" t="s">
        <v>809</v>
      </c>
      <c r="G597" s="236"/>
      <c r="H597" s="239">
        <v>135.252</v>
      </c>
      <c r="I597" s="240"/>
      <c r="J597" s="236"/>
      <c r="K597" s="236"/>
      <c r="L597" s="241"/>
      <c r="M597" s="242"/>
      <c r="N597" s="243"/>
      <c r="O597" s="243"/>
      <c r="P597" s="243"/>
      <c r="Q597" s="243"/>
      <c r="R597" s="243"/>
      <c r="S597" s="243"/>
      <c r="T597" s="24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5" t="s">
        <v>132</v>
      </c>
      <c r="AU597" s="245" t="s">
        <v>84</v>
      </c>
      <c r="AV597" s="14" t="s">
        <v>84</v>
      </c>
      <c r="AW597" s="14" t="s">
        <v>4</v>
      </c>
      <c r="AX597" s="14" t="s">
        <v>82</v>
      </c>
      <c r="AY597" s="245" t="s">
        <v>121</v>
      </c>
    </row>
    <row r="598" spans="1:65" s="2" customFormat="1" ht="24.15" customHeight="1">
      <c r="A598" s="40"/>
      <c r="B598" s="41"/>
      <c r="C598" s="206" t="s">
        <v>810</v>
      </c>
      <c r="D598" s="206" t="s">
        <v>123</v>
      </c>
      <c r="E598" s="207" t="s">
        <v>811</v>
      </c>
      <c r="F598" s="208" t="s">
        <v>812</v>
      </c>
      <c r="G598" s="209" t="s">
        <v>157</v>
      </c>
      <c r="H598" s="210">
        <v>15</v>
      </c>
      <c r="I598" s="211"/>
      <c r="J598" s="212">
        <f>ROUND(I598*H598,2)</f>
        <v>0</v>
      </c>
      <c r="K598" s="208" t="s">
        <v>127</v>
      </c>
      <c r="L598" s="46"/>
      <c r="M598" s="213" t="s">
        <v>19</v>
      </c>
      <c r="N598" s="214" t="s">
        <v>45</v>
      </c>
      <c r="O598" s="86"/>
      <c r="P598" s="215">
        <f>O598*H598</f>
        <v>0</v>
      </c>
      <c r="Q598" s="215">
        <v>0.1684906</v>
      </c>
      <c r="R598" s="215">
        <f>Q598*H598</f>
        <v>2.5273589999999997</v>
      </c>
      <c r="S598" s="215">
        <v>0</v>
      </c>
      <c r="T598" s="21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17" t="s">
        <v>128</v>
      </c>
      <c r="AT598" s="217" t="s">
        <v>123</v>
      </c>
      <c r="AU598" s="217" t="s">
        <v>84</v>
      </c>
      <c r="AY598" s="19" t="s">
        <v>121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9" t="s">
        <v>82</v>
      </c>
      <c r="BK598" s="218">
        <f>ROUND(I598*H598,2)</f>
        <v>0</v>
      </c>
      <c r="BL598" s="19" t="s">
        <v>128</v>
      </c>
      <c r="BM598" s="217" t="s">
        <v>813</v>
      </c>
    </row>
    <row r="599" spans="1:47" s="2" customFormat="1" ht="12">
      <c r="A599" s="40"/>
      <c r="B599" s="41"/>
      <c r="C599" s="42"/>
      <c r="D599" s="219" t="s">
        <v>130</v>
      </c>
      <c r="E599" s="42"/>
      <c r="F599" s="220" t="s">
        <v>814</v>
      </c>
      <c r="G599" s="42"/>
      <c r="H599" s="42"/>
      <c r="I599" s="221"/>
      <c r="J599" s="42"/>
      <c r="K599" s="42"/>
      <c r="L599" s="46"/>
      <c r="M599" s="222"/>
      <c r="N599" s="223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130</v>
      </c>
      <c r="AU599" s="19" t="s">
        <v>84</v>
      </c>
    </row>
    <row r="600" spans="1:51" s="13" customFormat="1" ht="12">
      <c r="A600" s="13"/>
      <c r="B600" s="224"/>
      <c r="C600" s="225"/>
      <c r="D600" s="226" t="s">
        <v>132</v>
      </c>
      <c r="E600" s="227" t="s">
        <v>19</v>
      </c>
      <c r="F600" s="228" t="s">
        <v>133</v>
      </c>
      <c r="G600" s="225"/>
      <c r="H600" s="227" t="s">
        <v>19</v>
      </c>
      <c r="I600" s="229"/>
      <c r="J600" s="225"/>
      <c r="K600" s="225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132</v>
      </c>
      <c r="AU600" s="234" t="s">
        <v>84</v>
      </c>
      <c r="AV600" s="13" t="s">
        <v>82</v>
      </c>
      <c r="AW600" s="13" t="s">
        <v>36</v>
      </c>
      <c r="AX600" s="13" t="s">
        <v>74</v>
      </c>
      <c r="AY600" s="234" t="s">
        <v>121</v>
      </c>
    </row>
    <row r="601" spans="1:51" s="14" customFormat="1" ht="12">
      <c r="A601" s="14"/>
      <c r="B601" s="235"/>
      <c r="C601" s="236"/>
      <c r="D601" s="226" t="s">
        <v>132</v>
      </c>
      <c r="E601" s="237" t="s">
        <v>19</v>
      </c>
      <c r="F601" s="238" t="s">
        <v>815</v>
      </c>
      <c r="G601" s="236"/>
      <c r="H601" s="239">
        <v>15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5" t="s">
        <v>132</v>
      </c>
      <c r="AU601" s="245" t="s">
        <v>84</v>
      </c>
      <c r="AV601" s="14" t="s">
        <v>84</v>
      </c>
      <c r="AW601" s="14" t="s">
        <v>36</v>
      </c>
      <c r="AX601" s="14" t="s">
        <v>82</v>
      </c>
      <c r="AY601" s="245" t="s">
        <v>121</v>
      </c>
    </row>
    <row r="602" spans="1:65" s="2" customFormat="1" ht="16.5" customHeight="1">
      <c r="A602" s="40"/>
      <c r="B602" s="41"/>
      <c r="C602" s="268" t="s">
        <v>816</v>
      </c>
      <c r="D602" s="268" t="s">
        <v>257</v>
      </c>
      <c r="E602" s="269" t="s">
        <v>817</v>
      </c>
      <c r="F602" s="270" t="s">
        <v>818</v>
      </c>
      <c r="G602" s="271" t="s">
        <v>157</v>
      </c>
      <c r="H602" s="272">
        <v>16.371</v>
      </c>
      <c r="I602" s="273"/>
      <c r="J602" s="274">
        <f>ROUND(I602*H602,2)</f>
        <v>0</v>
      </c>
      <c r="K602" s="270" t="s">
        <v>127</v>
      </c>
      <c r="L602" s="275"/>
      <c r="M602" s="276" t="s">
        <v>19</v>
      </c>
      <c r="N602" s="277" t="s">
        <v>45</v>
      </c>
      <c r="O602" s="86"/>
      <c r="P602" s="215">
        <f>O602*H602</f>
        <v>0</v>
      </c>
      <c r="Q602" s="215">
        <v>0.15</v>
      </c>
      <c r="R602" s="215">
        <f>Q602*H602</f>
        <v>2.45565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182</v>
      </c>
      <c r="AT602" s="217" t="s">
        <v>257</v>
      </c>
      <c r="AU602" s="217" t="s">
        <v>84</v>
      </c>
      <c r="AY602" s="19" t="s">
        <v>121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9" t="s">
        <v>82</v>
      </c>
      <c r="BK602" s="218">
        <f>ROUND(I602*H602,2)</f>
        <v>0</v>
      </c>
      <c r="BL602" s="19" t="s">
        <v>128</v>
      </c>
      <c r="BM602" s="217" t="s">
        <v>819</v>
      </c>
    </row>
    <row r="603" spans="1:47" s="2" customFormat="1" ht="12">
      <c r="A603" s="40"/>
      <c r="B603" s="41"/>
      <c r="C603" s="42"/>
      <c r="D603" s="219" t="s">
        <v>130</v>
      </c>
      <c r="E603" s="42"/>
      <c r="F603" s="220" t="s">
        <v>820</v>
      </c>
      <c r="G603" s="42"/>
      <c r="H603" s="42"/>
      <c r="I603" s="221"/>
      <c r="J603" s="42"/>
      <c r="K603" s="42"/>
      <c r="L603" s="46"/>
      <c r="M603" s="222"/>
      <c r="N603" s="223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130</v>
      </c>
      <c r="AU603" s="19" t="s">
        <v>84</v>
      </c>
    </row>
    <row r="604" spans="1:51" s="14" customFormat="1" ht="12">
      <c r="A604" s="14"/>
      <c r="B604" s="235"/>
      <c r="C604" s="236"/>
      <c r="D604" s="226" t="s">
        <v>132</v>
      </c>
      <c r="E604" s="237" t="s">
        <v>19</v>
      </c>
      <c r="F604" s="238" t="s">
        <v>821</v>
      </c>
      <c r="G604" s="236"/>
      <c r="H604" s="239">
        <v>16.05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132</v>
      </c>
      <c r="AU604" s="245" t="s">
        <v>84</v>
      </c>
      <c r="AV604" s="14" t="s">
        <v>84</v>
      </c>
      <c r="AW604" s="14" t="s">
        <v>36</v>
      </c>
      <c r="AX604" s="14" t="s">
        <v>82</v>
      </c>
      <c r="AY604" s="245" t="s">
        <v>121</v>
      </c>
    </row>
    <row r="605" spans="1:51" s="14" customFormat="1" ht="12">
      <c r="A605" s="14"/>
      <c r="B605" s="235"/>
      <c r="C605" s="236"/>
      <c r="D605" s="226" t="s">
        <v>132</v>
      </c>
      <c r="E605" s="236"/>
      <c r="F605" s="238" t="s">
        <v>822</v>
      </c>
      <c r="G605" s="236"/>
      <c r="H605" s="239">
        <v>16.371</v>
      </c>
      <c r="I605" s="240"/>
      <c r="J605" s="236"/>
      <c r="K605" s="236"/>
      <c r="L605" s="241"/>
      <c r="M605" s="242"/>
      <c r="N605" s="243"/>
      <c r="O605" s="243"/>
      <c r="P605" s="243"/>
      <c r="Q605" s="243"/>
      <c r="R605" s="243"/>
      <c r="S605" s="243"/>
      <c r="T605" s="24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5" t="s">
        <v>132</v>
      </c>
      <c r="AU605" s="245" t="s">
        <v>84</v>
      </c>
      <c r="AV605" s="14" t="s">
        <v>84</v>
      </c>
      <c r="AW605" s="14" t="s">
        <v>4</v>
      </c>
      <c r="AX605" s="14" t="s">
        <v>82</v>
      </c>
      <c r="AY605" s="245" t="s">
        <v>121</v>
      </c>
    </row>
    <row r="606" spans="1:65" s="2" customFormat="1" ht="24.15" customHeight="1">
      <c r="A606" s="40"/>
      <c r="B606" s="41"/>
      <c r="C606" s="206" t="s">
        <v>823</v>
      </c>
      <c r="D606" s="206" t="s">
        <v>123</v>
      </c>
      <c r="E606" s="207" t="s">
        <v>824</v>
      </c>
      <c r="F606" s="208" t="s">
        <v>825</v>
      </c>
      <c r="G606" s="209" t="s">
        <v>157</v>
      </c>
      <c r="H606" s="210">
        <v>15</v>
      </c>
      <c r="I606" s="211"/>
      <c r="J606" s="212">
        <f>ROUND(I606*H606,2)</f>
        <v>0</v>
      </c>
      <c r="K606" s="208" t="s">
        <v>127</v>
      </c>
      <c r="L606" s="46"/>
      <c r="M606" s="213" t="s">
        <v>19</v>
      </c>
      <c r="N606" s="214" t="s">
        <v>45</v>
      </c>
      <c r="O606" s="86"/>
      <c r="P606" s="215">
        <f>O606*H606</f>
        <v>0</v>
      </c>
      <c r="Q606" s="215">
        <v>0.3461325</v>
      </c>
      <c r="R606" s="215">
        <f>Q606*H606</f>
        <v>5.1919875</v>
      </c>
      <c r="S606" s="215">
        <v>0</v>
      </c>
      <c r="T606" s="21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7" t="s">
        <v>128</v>
      </c>
      <c r="AT606" s="217" t="s">
        <v>123</v>
      </c>
      <c r="AU606" s="217" t="s">
        <v>84</v>
      </c>
      <c r="AY606" s="19" t="s">
        <v>121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82</v>
      </c>
      <c r="BK606" s="218">
        <f>ROUND(I606*H606,2)</f>
        <v>0</v>
      </c>
      <c r="BL606" s="19" t="s">
        <v>128</v>
      </c>
      <c r="BM606" s="217" t="s">
        <v>826</v>
      </c>
    </row>
    <row r="607" spans="1:47" s="2" customFormat="1" ht="12">
      <c r="A607" s="40"/>
      <c r="B607" s="41"/>
      <c r="C607" s="42"/>
      <c r="D607" s="219" t="s">
        <v>130</v>
      </c>
      <c r="E607" s="42"/>
      <c r="F607" s="220" t="s">
        <v>827</v>
      </c>
      <c r="G607" s="42"/>
      <c r="H607" s="42"/>
      <c r="I607" s="221"/>
      <c r="J607" s="42"/>
      <c r="K607" s="42"/>
      <c r="L607" s="46"/>
      <c r="M607" s="222"/>
      <c r="N607" s="223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130</v>
      </c>
      <c r="AU607" s="19" t="s">
        <v>84</v>
      </c>
    </row>
    <row r="608" spans="1:51" s="13" customFormat="1" ht="12">
      <c r="A608" s="13"/>
      <c r="B608" s="224"/>
      <c r="C608" s="225"/>
      <c r="D608" s="226" t="s">
        <v>132</v>
      </c>
      <c r="E608" s="227" t="s">
        <v>19</v>
      </c>
      <c r="F608" s="228" t="s">
        <v>133</v>
      </c>
      <c r="G608" s="225"/>
      <c r="H608" s="227" t="s">
        <v>19</v>
      </c>
      <c r="I608" s="229"/>
      <c r="J608" s="225"/>
      <c r="K608" s="225"/>
      <c r="L608" s="230"/>
      <c r="M608" s="231"/>
      <c r="N608" s="232"/>
      <c r="O608" s="232"/>
      <c r="P608" s="232"/>
      <c r="Q608" s="232"/>
      <c r="R608" s="232"/>
      <c r="S608" s="232"/>
      <c r="T608" s="23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4" t="s">
        <v>132</v>
      </c>
      <c r="AU608" s="234" t="s">
        <v>84</v>
      </c>
      <c r="AV608" s="13" t="s">
        <v>82</v>
      </c>
      <c r="AW608" s="13" t="s">
        <v>36</v>
      </c>
      <c r="AX608" s="13" t="s">
        <v>74</v>
      </c>
      <c r="AY608" s="234" t="s">
        <v>121</v>
      </c>
    </row>
    <row r="609" spans="1:51" s="14" customFormat="1" ht="12">
      <c r="A609" s="14"/>
      <c r="B609" s="235"/>
      <c r="C609" s="236"/>
      <c r="D609" s="226" t="s">
        <v>132</v>
      </c>
      <c r="E609" s="237" t="s">
        <v>19</v>
      </c>
      <c r="F609" s="238" t="s">
        <v>828</v>
      </c>
      <c r="G609" s="236"/>
      <c r="H609" s="239">
        <v>13</v>
      </c>
      <c r="I609" s="240"/>
      <c r="J609" s="236"/>
      <c r="K609" s="236"/>
      <c r="L609" s="241"/>
      <c r="M609" s="242"/>
      <c r="N609" s="243"/>
      <c r="O609" s="243"/>
      <c r="P609" s="243"/>
      <c r="Q609" s="243"/>
      <c r="R609" s="243"/>
      <c r="S609" s="243"/>
      <c r="T609" s="24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5" t="s">
        <v>132</v>
      </c>
      <c r="AU609" s="245" t="s">
        <v>84</v>
      </c>
      <c r="AV609" s="14" t="s">
        <v>84</v>
      </c>
      <c r="AW609" s="14" t="s">
        <v>36</v>
      </c>
      <c r="AX609" s="14" t="s">
        <v>74</v>
      </c>
      <c r="AY609" s="245" t="s">
        <v>121</v>
      </c>
    </row>
    <row r="610" spans="1:51" s="14" customFormat="1" ht="12">
      <c r="A610" s="14"/>
      <c r="B610" s="235"/>
      <c r="C610" s="236"/>
      <c r="D610" s="226" t="s">
        <v>132</v>
      </c>
      <c r="E610" s="237" t="s">
        <v>19</v>
      </c>
      <c r="F610" s="238" t="s">
        <v>829</v>
      </c>
      <c r="G610" s="236"/>
      <c r="H610" s="239">
        <v>2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5" t="s">
        <v>132</v>
      </c>
      <c r="AU610" s="245" t="s">
        <v>84</v>
      </c>
      <c r="AV610" s="14" t="s">
        <v>84</v>
      </c>
      <c r="AW610" s="14" t="s">
        <v>36</v>
      </c>
      <c r="AX610" s="14" t="s">
        <v>74</v>
      </c>
      <c r="AY610" s="245" t="s">
        <v>121</v>
      </c>
    </row>
    <row r="611" spans="1:51" s="15" customFormat="1" ht="12">
      <c r="A611" s="15"/>
      <c r="B611" s="246"/>
      <c r="C611" s="247"/>
      <c r="D611" s="226" t="s">
        <v>132</v>
      </c>
      <c r="E611" s="248" t="s">
        <v>19</v>
      </c>
      <c r="F611" s="249" t="s">
        <v>148</v>
      </c>
      <c r="G611" s="247"/>
      <c r="H611" s="250">
        <v>15</v>
      </c>
      <c r="I611" s="251"/>
      <c r="J611" s="247"/>
      <c r="K611" s="247"/>
      <c r="L611" s="252"/>
      <c r="M611" s="253"/>
      <c r="N611" s="254"/>
      <c r="O611" s="254"/>
      <c r="P611" s="254"/>
      <c r="Q611" s="254"/>
      <c r="R611" s="254"/>
      <c r="S611" s="254"/>
      <c r="T611" s="25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56" t="s">
        <v>132</v>
      </c>
      <c r="AU611" s="256" t="s">
        <v>84</v>
      </c>
      <c r="AV611" s="15" t="s">
        <v>128</v>
      </c>
      <c r="AW611" s="15" t="s">
        <v>36</v>
      </c>
      <c r="AX611" s="15" t="s">
        <v>82</v>
      </c>
      <c r="AY611" s="256" t="s">
        <v>121</v>
      </c>
    </row>
    <row r="612" spans="1:65" s="2" customFormat="1" ht="16.5" customHeight="1">
      <c r="A612" s="40"/>
      <c r="B612" s="41"/>
      <c r="C612" s="268" t="s">
        <v>830</v>
      </c>
      <c r="D612" s="268" t="s">
        <v>257</v>
      </c>
      <c r="E612" s="269" t="s">
        <v>831</v>
      </c>
      <c r="F612" s="270" t="s">
        <v>832</v>
      </c>
      <c r="G612" s="271" t="s">
        <v>157</v>
      </c>
      <c r="H612" s="272">
        <v>13.26</v>
      </c>
      <c r="I612" s="273"/>
      <c r="J612" s="274">
        <f>ROUND(I612*H612,2)</f>
        <v>0</v>
      </c>
      <c r="K612" s="270" t="s">
        <v>127</v>
      </c>
      <c r="L612" s="275"/>
      <c r="M612" s="276" t="s">
        <v>19</v>
      </c>
      <c r="N612" s="277" t="s">
        <v>45</v>
      </c>
      <c r="O612" s="86"/>
      <c r="P612" s="215">
        <f>O612*H612</f>
        <v>0</v>
      </c>
      <c r="Q612" s="215">
        <v>0.225</v>
      </c>
      <c r="R612" s="215">
        <f>Q612*H612</f>
        <v>2.9835</v>
      </c>
      <c r="S612" s="215">
        <v>0</v>
      </c>
      <c r="T612" s="21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182</v>
      </c>
      <c r="AT612" s="217" t="s">
        <v>257</v>
      </c>
      <c r="AU612" s="217" t="s">
        <v>84</v>
      </c>
      <c r="AY612" s="19" t="s">
        <v>121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9" t="s">
        <v>82</v>
      </c>
      <c r="BK612" s="218">
        <f>ROUND(I612*H612,2)</f>
        <v>0</v>
      </c>
      <c r="BL612" s="19" t="s">
        <v>128</v>
      </c>
      <c r="BM612" s="217" t="s">
        <v>833</v>
      </c>
    </row>
    <row r="613" spans="1:47" s="2" customFormat="1" ht="12">
      <c r="A613" s="40"/>
      <c r="B613" s="41"/>
      <c r="C613" s="42"/>
      <c r="D613" s="219" t="s">
        <v>130</v>
      </c>
      <c r="E613" s="42"/>
      <c r="F613" s="220" t="s">
        <v>834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130</v>
      </c>
      <c r="AU613" s="19" t="s">
        <v>84</v>
      </c>
    </row>
    <row r="614" spans="1:51" s="14" customFormat="1" ht="12">
      <c r="A614" s="14"/>
      <c r="B614" s="235"/>
      <c r="C614" s="236"/>
      <c r="D614" s="226" t="s">
        <v>132</v>
      </c>
      <c r="E614" s="236"/>
      <c r="F614" s="238" t="s">
        <v>835</v>
      </c>
      <c r="G614" s="236"/>
      <c r="H614" s="239">
        <v>13.26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5" t="s">
        <v>132</v>
      </c>
      <c r="AU614" s="245" t="s">
        <v>84</v>
      </c>
      <c r="AV614" s="14" t="s">
        <v>84</v>
      </c>
      <c r="AW614" s="14" t="s">
        <v>4</v>
      </c>
      <c r="AX614" s="14" t="s">
        <v>82</v>
      </c>
      <c r="AY614" s="245" t="s">
        <v>121</v>
      </c>
    </row>
    <row r="615" spans="1:65" s="2" customFormat="1" ht="16.5" customHeight="1">
      <c r="A615" s="40"/>
      <c r="B615" s="41"/>
      <c r="C615" s="268" t="s">
        <v>836</v>
      </c>
      <c r="D615" s="268" t="s">
        <v>257</v>
      </c>
      <c r="E615" s="269" t="s">
        <v>837</v>
      </c>
      <c r="F615" s="270" t="s">
        <v>838</v>
      </c>
      <c r="G615" s="271" t="s">
        <v>157</v>
      </c>
      <c r="H615" s="272">
        <v>2.04</v>
      </c>
      <c r="I615" s="273"/>
      <c r="J615" s="274">
        <f>ROUND(I615*H615,2)</f>
        <v>0</v>
      </c>
      <c r="K615" s="270" t="s">
        <v>127</v>
      </c>
      <c r="L615" s="275"/>
      <c r="M615" s="276" t="s">
        <v>19</v>
      </c>
      <c r="N615" s="277" t="s">
        <v>45</v>
      </c>
      <c r="O615" s="86"/>
      <c r="P615" s="215">
        <f>O615*H615</f>
        <v>0</v>
      </c>
      <c r="Q615" s="215">
        <v>0.15</v>
      </c>
      <c r="R615" s="215">
        <f>Q615*H615</f>
        <v>0.306</v>
      </c>
      <c r="S615" s="215">
        <v>0</v>
      </c>
      <c r="T615" s="21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7" t="s">
        <v>182</v>
      </c>
      <c r="AT615" s="217" t="s">
        <v>257</v>
      </c>
      <c r="AU615" s="217" t="s">
        <v>84</v>
      </c>
      <c r="AY615" s="19" t="s">
        <v>121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9" t="s">
        <v>82</v>
      </c>
      <c r="BK615" s="218">
        <f>ROUND(I615*H615,2)</f>
        <v>0</v>
      </c>
      <c r="BL615" s="19" t="s">
        <v>128</v>
      </c>
      <c r="BM615" s="217" t="s">
        <v>839</v>
      </c>
    </row>
    <row r="616" spans="1:47" s="2" customFormat="1" ht="12">
      <c r="A616" s="40"/>
      <c r="B616" s="41"/>
      <c r="C616" s="42"/>
      <c r="D616" s="219" t="s">
        <v>130</v>
      </c>
      <c r="E616" s="42"/>
      <c r="F616" s="220" t="s">
        <v>840</v>
      </c>
      <c r="G616" s="42"/>
      <c r="H616" s="42"/>
      <c r="I616" s="221"/>
      <c r="J616" s="42"/>
      <c r="K616" s="42"/>
      <c r="L616" s="46"/>
      <c r="M616" s="222"/>
      <c r="N616" s="223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130</v>
      </c>
      <c r="AU616" s="19" t="s">
        <v>84</v>
      </c>
    </row>
    <row r="617" spans="1:51" s="14" customFormat="1" ht="12">
      <c r="A617" s="14"/>
      <c r="B617" s="235"/>
      <c r="C617" s="236"/>
      <c r="D617" s="226" t="s">
        <v>132</v>
      </c>
      <c r="E617" s="236"/>
      <c r="F617" s="238" t="s">
        <v>841</v>
      </c>
      <c r="G617" s="236"/>
      <c r="H617" s="239">
        <v>2.04</v>
      </c>
      <c r="I617" s="240"/>
      <c r="J617" s="236"/>
      <c r="K617" s="236"/>
      <c r="L617" s="241"/>
      <c r="M617" s="242"/>
      <c r="N617" s="243"/>
      <c r="O617" s="243"/>
      <c r="P617" s="243"/>
      <c r="Q617" s="243"/>
      <c r="R617" s="243"/>
      <c r="S617" s="243"/>
      <c r="T617" s="24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5" t="s">
        <v>132</v>
      </c>
      <c r="AU617" s="245" t="s">
        <v>84</v>
      </c>
      <c r="AV617" s="14" t="s">
        <v>84</v>
      </c>
      <c r="AW617" s="14" t="s">
        <v>4</v>
      </c>
      <c r="AX617" s="14" t="s">
        <v>82</v>
      </c>
      <c r="AY617" s="245" t="s">
        <v>121</v>
      </c>
    </row>
    <row r="618" spans="1:65" s="2" customFormat="1" ht="21.75" customHeight="1">
      <c r="A618" s="40"/>
      <c r="B618" s="41"/>
      <c r="C618" s="206" t="s">
        <v>842</v>
      </c>
      <c r="D618" s="206" t="s">
        <v>123</v>
      </c>
      <c r="E618" s="207" t="s">
        <v>843</v>
      </c>
      <c r="F618" s="208" t="s">
        <v>844</v>
      </c>
      <c r="G618" s="209" t="s">
        <v>157</v>
      </c>
      <c r="H618" s="210">
        <v>73</v>
      </c>
      <c r="I618" s="211"/>
      <c r="J618" s="212">
        <f>ROUND(I618*H618,2)</f>
        <v>0</v>
      </c>
      <c r="K618" s="208" t="s">
        <v>127</v>
      </c>
      <c r="L618" s="46"/>
      <c r="M618" s="213" t="s">
        <v>19</v>
      </c>
      <c r="N618" s="214" t="s">
        <v>45</v>
      </c>
      <c r="O618" s="86"/>
      <c r="P618" s="215">
        <f>O618*H618</f>
        <v>0</v>
      </c>
      <c r="Q618" s="215">
        <v>1.863E-06</v>
      </c>
      <c r="R618" s="215">
        <f>Q618*H618</f>
        <v>0.000135999</v>
      </c>
      <c r="S618" s="215">
        <v>0</v>
      </c>
      <c r="T618" s="21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7" t="s">
        <v>128</v>
      </c>
      <c r="AT618" s="217" t="s">
        <v>123</v>
      </c>
      <c r="AU618" s="217" t="s">
        <v>84</v>
      </c>
      <c r="AY618" s="19" t="s">
        <v>121</v>
      </c>
      <c r="BE618" s="218">
        <f>IF(N618="základní",J618,0)</f>
        <v>0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82</v>
      </c>
      <c r="BK618" s="218">
        <f>ROUND(I618*H618,2)</f>
        <v>0</v>
      </c>
      <c r="BL618" s="19" t="s">
        <v>128</v>
      </c>
      <c r="BM618" s="217" t="s">
        <v>845</v>
      </c>
    </row>
    <row r="619" spans="1:47" s="2" customFormat="1" ht="12">
      <c r="A619" s="40"/>
      <c r="B619" s="41"/>
      <c r="C619" s="42"/>
      <c r="D619" s="219" t="s">
        <v>130</v>
      </c>
      <c r="E619" s="42"/>
      <c r="F619" s="220" t="s">
        <v>846</v>
      </c>
      <c r="G619" s="42"/>
      <c r="H619" s="42"/>
      <c r="I619" s="221"/>
      <c r="J619" s="42"/>
      <c r="K619" s="42"/>
      <c r="L619" s="46"/>
      <c r="M619" s="222"/>
      <c r="N619" s="223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130</v>
      </c>
      <c r="AU619" s="19" t="s">
        <v>84</v>
      </c>
    </row>
    <row r="620" spans="1:51" s="13" customFormat="1" ht="12">
      <c r="A620" s="13"/>
      <c r="B620" s="224"/>
      <c r="C620" s="225"/>
      <c r="D620" s="226" t="s">
        <v>132</v>
      </c>
      <c r="E620" s="227" t="s">
        <v>19</v>
      </c>
      <c r="F620" s="228" t="s">
        <v>167</v>
      </c>
      <c r="G620" s="225"/>
      <c r="H620" s="227" t="s">
        <v>19</v>
      </c>
      <c r="I620" s="229"/>
      <c r="J620" s="225"/>
      <c r="K620" s="225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132</v>
      </c>
      <c r="AU620" s="234" t="s">
        <v>84</v>
      </c>
      <c r="AV620" s="13" t="s">
        <v>82</v>
      </c>
      <c r="AW620" s="13" t="s">
        <v>36</v>
      </c>
      <c r="AX620" s="13" t="s">
        <v>74</v>
      </c>
      <c r="AY620" s="234" t="s">
        <v>121</v>
      </c>
    </row>
    <row r="621" spans="1:51" s="14" customFormat="1" ht="12">
      <c r="A621" s="14"/>
      <c r="B621" s="235"/>
      <c r="C621" s="236"/>
      <c r="D621" s="226" t="s">
        <v>132</v>
      </c>
      <c r="E621" s="237" t="s">
        <v>19</v>
      </c>
      <c r="F621" s="238" t="s">
        <v>847</v>
      </c>
      <c r="G621" s="236"/>
      <c r="H621" s="239">
        <v>73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5" t="s">
        <v>132</v>
      </c>
      <c r="AU621" s="245" t="s">
        <v>84</v>
      </c>
      <c r="AV621" s="14" t="s">
        <v>84</v>
      </c>
      <c r="AW621" s="14" t="s">
        <v>36</v>
      </c>
      <c r="AX621" s="14" t="s">
        <v>82</v>
      </c>
      <c r="AY621" s="245" t="s">
        <v>121</v>
      </c>
    </row>
    <row r="622" spans="1:65" s="2" customFormat="1" ht="24.15" customHeight="1">
      <c r="A622" s="40"/>
      <c r="B622" s="41"/>
      <c r="C622" s="206" t="s">
        <v>848</v>
      </c>
      <c r="D622" s="206" t="s">
        <v>123</v>
      </c>
      <c r="E622" s="207" t="s">
        <v>849</v>
      </c>
      <c r="F622" s="208" t="s">
        <v>850</v>
      </c>
      <c r="G622" s="209" t="s">
        <v>157</v>
      </c>
      <c r="H622" s="210">
        <v>73</v>
      </c>
      <c r="I622" s="211"/>
      <c r="J622" s="212">
        <f>ROUND(I622*H622,2)</f>
        <v>0</v>
      </c>
      <c r="K622" s="208" t="s">
        <v>127</v>
      </c>
      <c r="L622" s="46"/>
      <c r="M622" s="213" t="s">
        <v>19</v>
      </c>
      <c r="N622" s="214" t="s">
        <v>45</v>
      </c>
      <c r="O622" s="86"/>
      <c r="P622" s="215">
        <f>O622*H622</f>
        <v>0</v>
      </c>
      <c r="Q622" s="215">
        <v>0.0001103</v>
      </c>
      <c r="R622" s="215">
        <f>Q622*H622</f>
        <v>0.008051899999999999</v>
      </c>
      <c r="S622" s="215">
        <v>0</v>
      </c>
      <c r="T622" s="21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17" t="s">
        <v>128</v>
      </c>
      <c r="AT622" s="217" t="s">
        <v>123</v>
      </c>
      <c r="AU622" s="217" t="s">
        <v>84</v>
      </c>
      <c r="AY622" s="19" t="s">
        <v>121</v>
      </c>
      <c r="BE622" s="218">
        <f>IF(N622="základní",J622,0)</f>
        <v>0</v>
      </c>
      <c r="BF622" s="218">
        <f>IF(N622="snížená",J622,0)</f>
        <v>0</v>
      </c>
      <c r="BG622" s="218">
        <f>IF(N622="zákl. přenesená",J622,0)</f>
        <v>0</v>
      </c>
      <c r="BH622" s="218">
        <f>IF(N622="sníž. přenesená",J622,0)</f>
        <v>0</v>
      </c>
      <c r="BI622" s="218">
        <f>IF(N622="nulová",J622,0)</f>
        <v>0</v>
      </c>
      <c r="BJ622" s="19" t="s">
        <v>82</v>
      </c>
      <c r="BK622" s="218">
        <f>ROUND(I622*H622,2)</f>
        <v>0</v>
      </c>
      <c r="BL622" s="19" t="s">
        <v>128</v>
      </c>
      <c r="BM622" s="217" t="s">
        <v>851</v>
      </c>
    </row>
    <row r="623" spans="1:47" s="2" customFormat="1" ht="12">
      <c r="A623" s="40"/>
      <c r="B623" s="41"/>
      <c r="C623" s="42"/>
      <c r="D623" s="219" t="s">
        <v>130</v>
      </c>
      <c r="E623" s="42"/>
      <c r="F623" s="220" t="s">
        <v>852</v>
      </c>
      <c r="G623" s="42"/>
      <c r="H623" s="42"/>
      <c r="I623" s="221"/>
      <c r="J623" s="42"/>
      <c r="K623" s="42"/>
      <c r="L623" s="46"/>
      <c r="M623" s="222"/>
      <c r="N623" s="223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130</v>
      </c>
      <c r="AU623" s="19" t="s">
        <v>84</v>
      </c>
    </row>
    <row r="624" spans="1:51" s="13" customFormat="1" ht="12">
      <c r="A624" s="13"/>
      <c r="B624" s="224"/>
      <c r="C624" s="225"/>
      <c r="D624" s="226" t="s">
        <v>132</v>
      </c>
      <c r="E624" s="227" t="s">
        <v>19</v>
      </c>
      <c r="F624" s="228" t="s">
        <v>167</v>
      </c>
      <c r="G624" s="225"/>
      <c r="H624" s="227" t="s">
        <v>19</v>
      </c>
      <c r="I624" s="229"/>
      <c r="J624" s="225"/>
      <c r="K624" s="225"/>
      <c r="L624" s="230"/>
      <c r="M624" s="231"/>
      <c r="N624" s="232"/>
      <c r="O624" s="232"/>
      <c r="P624" s="232"/>
      <c r="Q624" s="232"/>
      <c r="R624" s="232"/>
      <c r="S624" s="232"/>
      <c r="T624" s="23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4" t="s">
        <v>132</v>
      </c>
      <c r="AU624" s="234" t="s">
        <v>84</v>
      </c>
      <c r="AV624" s="13" t="s">
        <v>82</v>
      </c>
      <c r="AW624" s="13" t="s">
        <v>36</v>
      </c>
      <c r="AX624" s="13" t="s">
        <v>74</v>
      </c>
      <c r="AY624" s="234" t="s">
        <v>121</v>
      </c>
    </row>
    <row r="625" spans="1:51" s="14" customFormat="1" ht="12">
      <c r="A625" s="14"/>
      <c r="B625" s="235"/>
      <c r="C625" s="236"/>
      <c r="D625" s="226" t="s">
        <v>132</v>
      </c>
      <c r="E625" s="237" t="s">
        <v>19</v>
      </c>
      <c r="F625" s="238" t="s">
        <v>853</v>
      </c>
      <c r="G625" s="236"/>
      <c r="H625" s="239">
        <v>73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5" t="s">
        <v>132</v>
      </c>
      <c r="AU625" s="245" t="s">
        <v>84</v>
      </c>
      <c r="AV625" s="14" t="s">
        <v>84</v>
      </c>
      <c r="AW625" s="14" t="s">
        <v>36</v>
      </c>
      <c r="AX625" s="14" t="s">
        <v>82</v>
      </c>
      <c r="AY625" s="245" t="s">
        <v>121</v>
      </c>
    </row>
    <row r="626" spans="1:65" s="2" customFormat="1" ht="16.5" customHeight="1">
      <c r="A626" s="40"/>
      <c r="B626" s="41"/>
      <c r="C626" s="206" t="s">
        <v>854</v>
      </c>
      <c r="D626" s="206" t="s">
        <v>123</v>
      </c>
      <c r="E626" s="207" t="s">
        <v>855</v>
      </c>
      <c r="F626" s="208" t="s">
        <v>856</v>
      </c>
      <c r="G626" s="209" t="s">
        <v>126</v>
      </c>
      <c r="H626" s="210">
        <v>145</v>
      </c>
      <c r="I626" s="211"/>
      <c r="J626" s="212">
        <f>ROUND(I626*H626,2)</f>
        <v>0</v>
      </c>
      <c r="K626" s="208" t="s">
        <v>127</v>
      </c>
      <c r="L626" s="46"/>
      <c r="M626" s="213" t="s">
        <v>19</v>
      </c>
      <c r="N626" s="214" t="s">
        <v>45</v>
      </c>
      <c r="O626" s="86"/>
      <c r="P626" s="215">
        <f>O626*H626</f>
        <v>0</v>
      </c>
      <c r="Q626" s="215">
        <v>0.0003575</v>
      </c>
      <c r="R626" s="215">
        <f>Q626*H626</f>
        <v>0.0518375</v>
      </c>
      <c r="S626" s="215">
        <v>0</v>
      </c>
      <c r="T626" s="216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7" t="s">
        <v>128</v>
      </c>
      <c r="AT626" s="217" t="s">
        <v>123</v>
      </c>
      <c r="AU626" s="217" t="s">
        <v>84</v>
      </c>
      <c r="AY626" s="19" t="s">
        <v>121</v>
      </c>
      <c r="BE626" s="218">
        <f>IF(N626="základní",J626,0)</f>
        <v>0</v>
      </c>
      <c r="BF626" s="218">
        <f>IF(N626="snížená",J626,0)</f>
        <v>0</v>
      </c>
      <c r="BG626" s="218">
        <f>IF(N626="zákl. přenesená",J626,0)</f>
        <v>0</v>
      </c>
      <c r="BH626" s="218">
        <f>IF(N626="sníž. přenesená",J626,0)</f>
        <v>0</v>
      </c>
      <c r="BI626" s="218">
        <f>IF(N626="nulová",J626,0)</f>
        <v>0</v>
      </c>
      <c r="BJ626" s="19" t="s">
        <v>82</v>
      </c>
      <c r="BK626" s="218">
        <f>ROUND(I626*H626,2)</f>
        <v>0</v>
      </c>
      <c r="BL626" s="19" t="s">
        <v>128</v>
      </c>
      <c r="BM626" s="217" t="s">
        <v>857</v>
      </c>
    </row>
    <row r="627" spans="1:47" s="2" customFormat="1" ht="12">
      <c r="A627" s="40"/>
      <c r="B627" s="41"/>
      <c r="C627" s="42"/>
      <c r="D627" s="219" t="s">
        <v>130</v>
      </c>
      <c r="E627" s="42"/>
      <c r="F627" s="220" t="s">
        <v>858</v>
      </c>
      <c r="G627" s="42"/>
      <c r="H627" s="42"/>
      <c r="I627" s="221"/>
      <c r="J627" s="42"/>
      <c r="K627" s="42"/>
      <c r="L627" s="46"/>
      <c r="M627" s="222"/>
      <c r="N627" s="223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130</v>
      </c>
      <c r="AU627" s="19" t="s">
        <v>84</v>
      </c>
    </row>
    <row r="628" spans="1:51" s="13" customFormat="1" ht="12">
      <c r="A628" s="13"/>
      <c r="B628" s="224"/>
      <c r="C628" s="225"/>
      <c r="D628" s="226" t="s">
        <v>132</v>
      </c>
      <c r="E628" s="227" t="s">
        <v>19</v>
      </c>
      <c r="F628" s="228" t="s">
        <v>167</v>
      </c>
      <c r="G628" s="225"/>
      <c r="H628" s="227" t="s">
        <v>19</v>
      </c>
      <c r="I628" s="229"/>
      <c r="J628" s="225"/>
      <c r="K628" s="225"/>
      <c r="L628" s="230"/>
      <c r="M628" s="231"/>
      <c r="N628" s="232"/>
      <c r="O628" s="232"/>
      <c r="P628" s="232"/>
      <c r="Q628" s="232"/>
      <c r="R628" s="232"/>
      <c r="S628" s="232"/>
      <c r="T628" s="23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4" t="s">
        <v>132</v>
      </c>
      <c r="AU628" s="234" t="s">
        <v>84</v>
      </c>
      <c r="AV628" s="13" t="s">
        <v>82</v>
      </c>
      <c r="AW628" s="13" t="s">
        <v>36</v>
      </c>
      <c r="AX628" s="13" t="s">
        <v>74</v>
      </c>
      <c r="AY628" s="234" t="s">
        <v>121</v>
      </c>
    </row>
    <row r="629" spans="1:51" s="14" customFormat="1" ht="12">
      <c r="A629" s="14"/>
      <c r="B629" s="235"/>
      <c r="C629" s="236"/>
      <c r="D629" s="226" t="s">
        <v>132</v>
      </c>
      <c r="E629" s="237" t="s">
        <v>19</v>
      </c>
      <c r="F629" s="238" t="s">
        <v>859</v>
      </c>
      <c r="G629" s="236"/>
      <c r="H629" s="239">
        <v>55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5" t="s">
        <v>132</v>
      </c>
      <c r="AU629" s="245" t="s">
        <v>84</v>
      </c>
      <c r="AV629" s="14" t="s">
        <v>84</v>
      </c>
      <c r="AW629" s="14" t="s">
        <v>36</v>
      </c>
      <c r="AX629" s="14" t="s">
        <v>74</v>
      </c>
      <c r="AY629" s="245" t="s">
        <v>121</v>
      </c>
    </row>
    <row r="630" spans="1:51" s="14" customFormat="1" ht="12">
      <c r="A630" s="14"/>
      <c r="B630" s="235"/>
      <c r="C630" s="236"/>
      <c r="D630" s="226" t="s">
        <v>132</v>
      </c>
      <c r="E630" s="237" t="s">
        <v>19</v>
      </c>
      <c r="F630" s="238" t="s">
        <v>860</v>
      </c>
      <c r="G630" s="236"/>
      <c r="H630" s="239">
        <v>90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5" t="s">
        <v>132</v>
      </c>
      <c r="AU630" s="245" t="s">
        <v>84</v>
      </c>
      <c r="AV630" s="14" t="s">
        <v>84</v>
      </c>
      <c r="AW630" s="14" t="s">
        <v>36</v>
      </c>
      <c r="AX630" s="14" t="s">
        <v>74</v>
      </c>
      <c r="AY630" s="245" t="s">
        <v>121</v>
      </c>
    </row>
    <row r="631" spans="1:51" s="15" customFormat="1" ht="12">
      <c r="A631" s="15"/>
      <c r="B631" s="246"/>
      <c r="C631" s="247"/>
      <c r="D631" s="226" t="s">
        <v>132</v>
      </c>
      <c r="E631" s="248" t="s">
        <v>19</v>
      </c>
      <c r="F631" s="249" t="s">
        <v>148</v>
      </c>
      <c r="G631" s="247"/>
      <c r="H631" s="250">
        <v>145</v>
      </c>
      <c r="I631" s="251"/>
      <c r="J631" s="247"/>
      <c r="K631" s="247"/>
      <c r="L631" s="252"/>
      <c r="M631" s="253"/>
      <c r="N631" s="254"/>
      <c r="O631" s="254"/>
      <c r="P631" s="254"/>
      <c r="Q631" s="254"/>
      <c r="R631" s="254"/>
      <c r="S631" s="254"/>
      <c r="T631" s="25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56" t="s">
        <v>132</v>
      </c>
      <c r="AU631" s="256" t="s">
        <v>84</v>
      </c>
      <c r="AV631" s="15" t="s">
        <v>128</v>
      </c>
      <c r="AW631" s="15" t="s">
        <v>36</v>
      </c>
      <c r="AX631" s="15" t="s">
        <v>82</v>
      </c>
      <c r="AY631" s="256" t="s">
        <v>121</v>
      </c>
    </row>
    <row r="632" spans="1:65" s="2" customFormat="1" ht="16.5" customHeight="1">
      <c r="A632" s="40"/>
      <c r="B632" s="41"/>
      <c r="C632" s="206" t="s">
        <v>861</v>
      </c>
      <c r="D632" s="206" t="s">
        <v>123</v>
      </c>
      <c r="E632" s="207" t="s">
        <v>862</v>
      </c>
      <c r="F632" s="208" t="s">
        <v>863</v>
      </c>
      <c r="G632" s="209" t="s">
        <v>157</v>
      </c>
      <c r="H632" s="210">
        <v>48</v>
      </c>
      <c r="I632" s="211"/>
      <c r="J632" s="212">
        <f>ROUND(I632*H632,2)</f>
        <v>0</v>
      </c>
      <c r="K632" s="208" t="s">
        <v>127</v>
      </c>
      <c r="L632" s="46"/>
      <c r="M632" s="213" t="s">
        <v>19</v>
      </c>
      <c r="N632" s="214" t="s">
        <v>45</v>
      </c>
      <c r="O632" s="86"/>
      <c r="P632" s="215">
        <f>O632*H632</f>
        <v>0</v>
      </c>
      <c r="Q632" s="215">
        <v>0.2922087</v>
      </c>
      <c r="R632" s="215">
        <f>Q632*H632</f>
        <v>14.0260176</v>
      </c>
      <c r="S632" s="215">
        <v>0</v>
      </c>
      <c r="T632" s="216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17" t="s">
        <v>128</v>
      </c>
      <c r="AT632" s="217" t="s">
        <v>123</v>
      </c>
      <c r="AU632" s="217" t="s">
        <v>84</v>
      </c>
      <c r="AY632" s="19" t="s">
        <v>121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9" t="s">
        <v>82</v>
      </c>
      <c r="BK632" s="218">
        <f>ROUND(I632*H632,2)</f>
        <v>0</v>
      </c>
      <c r="BL632" s="19" t="s">
        <v>128</v>
      </c>
      <c r="BM632" s="217" t="s">
        <v>864</v>
      </c>
    </row>
    <row r="633" spans="1:47" s="2" customFormat="1" ht="12">
      <c r="A633" s="40"/>
      <c r="B633" s="41"/>
      <c r="C633" s="42"/>
      <c r="D633" s="219" t="s">
        <v>130</v>
      </c>
      <c r="E633" s="42"/>
      <c r="F633" s="220" t="s">
        <v>865</v>
      </c>
      <c r="G633" s="42"/>
      <c r="H633" s="42"/>
      <c r="I633" s="221"/>
      <c r="J633" s="42"/>
      <c r="K633" s="42"/>
      <c r="L633" s="46"/>
      <c r="M633" s="222"/>
      <c r="N633" s="223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130</v>
      </c>
      <c r="AU633" s="19" t="s">
        <v>84</v>
      </c>
    </row>
    <row r="634" spans="1:51" s="14" customFormat="1" ht="12">
      <c r="A634" s="14"/>
      <c r="B634" s="235"/>
      <c r="C634" s="236"/>
      <c r="D634" s="226" t="s">
        <v>132</v>
      </c>
      <c r="E634" s="237" t="s">
        <v>19</v>
      </c>
      <c r="F634" s="238" t="s">
        <v>866</v>
      </c>
      <c r="G634" s="236"/>
      <c r="H634" s="239">
        <v>1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5" t="s">
        <v>132</v>
      </c>
      <c r="AU634" s="245" t="s">
        <v>84</v>
      </c>
      <c r="AV634" s="14" t="s">
        <v>84</v>
      </c>
      <c r="AW634" s="14" t="s">
        <v>36</v>
      </c>
      <c r="AX634" s="14" t="s">
        <v>74</v>
      </c>
      <c r="AY634" s="245" t="s">
        <v>121</v>
      </c>
    </row>
    <row r="635" spans="1:51" s="14" customFormat="1" ht="12">
      <c r="A635" s="14"/>
      <c r="B635" s="235"/>
      <c r="C635" s="236"/>
      <c r="D635" s="226" t="s">
        <v>132</v>
      </c>
      <c r="E635" s="237" t="s">
        <v>19</v>
      </c>
      <c r="F635" s="238" t="s">
        <v>867</v>
      </c>
      <c r="G635" s="236"/>
      <c r="H635" s="239">
        <v>47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5" t="s">
        <v>132</v>
      </c>
      <c r="AU635" s="245" t="s">
        <v>84</v>
      </c>
      <c r="AV635" s="14" t="s">
        <v>84</v>
      </c>
      <c r="AW635" s="14" t="s">
        <v>36</v>
      </c>
      <c r="AX635" s="14" t="s">
        <v>74</v>
      </c>
      <c r="AY635" s="245" t="s">
        <v>121</v>
      </c>
    </row>
    <row r="636" spans="1:51" s="15" customFormat="1" ht="12">
      <c r="A636" s="15"/>
      <c r="B636" s="246"/>
      <c r="C636" s="247"/>
      <c r="D636" s="226" t="s">
        <v>132</v>
      </c>
      <c r="E636" s="248" t="s">
        <v>19</v>
      </c>
      <c r="F636" s="249" t="s">
        <v>148</v>
      </c>
      <c r="G636" s="247"/>
      <c r="H636" s="250">
        <v>48</v>
      </c>
      <c r="I636" s="251"/>
      <c r="J636" s="247"/>
      <c r="K636" s="247"/>
      <c r="L636" s="252"/>
      <c r="M636" s="253"/>
      <c r="N636" s="254"/>
      <c r="O636" s="254"/>
      <c r="P636" s="254"/>
      <c r="Q636" s="254"/>
      <c r="R636" s="254"/>
      <c r="S636" s="254"/>
      <c r="T636" s="25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56" t="s">
        <v>132</v>
      </c>
      <c r="AU636" s="256" t="s">
        <v>84</v>
      </c>
      <c r="AV636" s="15" t="s">
        <v>128</v>
      </c>
      <c r="AW636" s="15" t="s">
        <v>36</v>
      </c>
      <c r="AX636" s="15" t="s">
        <v>82</v>
      </c>
      <c r="AY636" s="256" t="s">
        <v>121</v>
      </c>
    </row>
    <row r="637" spans="1:65" s="2" customFormat="1" ht="21.75" customHeight="1">
      <c r="A637" s="40"/>
      <c r="B637" s="41"/>
      <c r="C637" s="268" t="s">
        <v>868</v>
      </c>
      <c r="D637" s="268" t="s">
        <v>257</v>
      </c>
      <c r="E637" s="269" t="s">
        <v>869</v>
      </c>
      <c r="F637" s="270" t="s">
        <v>870</v>
      </c>
      <c r="G637" s="271" t="s">
        <v>137</v>
      </c>
      <c r="H637" s="272">
        <v>1</v>
      </c>
      <c r="I637" s="273"/>
      <c r="J637" s="274">
        <f>ROUND(I637*H637,2)</f>
        <v>0</v>
      </c>
      <c r="K637" s="270" t="s">
        <v>127</v>
      </c>
      <c r="L637" s="275"/>
      <c r="M637" s="276" t="s">
        <v>19</v>
      </c>
      <c r="N637" s="277" t="s">
        <v>45</v>
      </c>
      <c r="O637" s="86"/>
      <c r="P637" s="215">
        <f>O637*H637</f>
        <v>0</v>
      </c>
      <c r="Q637" s="215">
        <v>0.0114</v>
      </c>
      <c r="R637" s="215">
        <f>Q637*H637</f>
        <v>0.0114</v>
      </c>
      <c r="S637" s="215">
        <v>0</v>
      </c>
      <c r="T637" s="216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17" t="s">
        <v>182</v>
      </c>
      <c r="AT637" s="217" t="s">
        <v>257</v>
      </c>
      <c r="AU637" s="217" t="s">
        <v>84</v>
      </c>
      <c r="AY637" s="19" t="s">
        <v>121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82</v>
      </c>
      <c r="BK637" s="218">
        <f>ROUND(I637*H637,2)</f>
        <v>0</v>
      </c>
      <c r="BL637" s="19" t="s">
        <v>128</v>
      </c>
      <c r="BM637" s="217" t="s">
        <v>871</v>
      </c>
    </row>
    <row r="638" spans="1:47" s="2" customFormat="1" ht="12">
      <c r="A638" s="40"/>
      <c r="B638" s="41"/>
      <c r="C638" s="42"/>
      <c r="D638" s="219" t="s">
        <v>130</v>
      </c>
      <c r="E638" s="42"/>
      <c r="F638" s="220" t="s">
        <v>872</v>
      </c>
      <c r="G638" s="42"/>
      <c r="H638" s="42"/>
      <c r="I638" s="221"/>
      <c r="J638" s="42"/>
      <c r="K638" s="42"/>
      <c r="L638" s="46"/>
      <c r="M638" s="222"/>
      <c r="N638" s="223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130</v>
      </c>
      <c r="AU638" s="19" t="s">
        <v>84</v>
      </c>
    </row>
    <row r="639" spans="1:65" s="2" customFormat="1" ht="16.5" customHeight="1">
      <c r="A639" s="40"/>
      <c r="B639" s="41"/>
      <c r="C639" s="268" t="s">
        <v>873</v>
      </c>
      <c r="D639" s="268" t="s">
        <v>257</v>
      </c>
      <c r="E639" s="269" t="s">
        <v>874</v>
      </c>
      <c r="F639" s="270" t="s">
        <v>875</v>
      </c>
      <c r="G639" s="271" t="s">
        <v>157</v>
      </c>
      <c r="H639" s="272">
        <v>47</v>
      </c>
      <c r="I639" s="273"/>
      <c r="J639" s="274">
        <f>ROUND(I639*H639,2)</f>
        <v>0</v>
      </c>
      <c r="K639" s="270" t="s">
        <v>127</v>
      </c>
      <c r="L639" s="275"/>
      <c r="M639" s="276" t="s">
        <v>19</v>
      </c>
      <c r="N639" s="277" t="s">
        <v>45</v>
      </c>
      <c r="O639" s="86"/>
      <c r="P639" s="215">
        <f>O639*H639</f>
        <v>0</v>
      </c>
      <c r="Q639" s="215">
        <v>0.0156</v>
      </c>
      <c r="R639" s="215">
        <f>Q639*H639</f>
        <v>0.7332</v>
      </c>
      <c r="S639" s="215">
        <v>0</v>
      </c>
      <c r="T639" s="21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7" t="s">
        <v>182</v>
      </c>
      <c r="AT639" s="217" t="s">
        <v>257</v>
      </c>
      <c r="AU639" s="217" t="s">
        <v>84</v>
      </c>
      <c r="AY639" s="19" t="s">
        <v>121</v>
      </c>
      <c r="BE639" s="218">
        <f>IF(N639="základní",J639,0)</f>
        <v>0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9" t="s">
        <v>82</v>
      </c>
      <c r="BK639" s="218">
        <f>ROUND(I639*H639,2)</f>
        <v>0</v>
      </c>
      <c r="BL639" s="19" t="s">
        <v>128</v>
      </c>
      <c r="BM639" s="217" t="s">
        <v>876</v>
      </c>
    </row>
    <row r="640" spans="1:47" s="2" customFormat="1" ht="12">
      <c r="A640" s="40"/>
      <c r="B640" s="41"/>
      <c r="C640" s="42"/>
      <c r="D640" s="219" t="s">
        <v>130</v>
      </c>
      <c r="E640" s="42"/>
      <c r="F640" s="220" t="s">
        <v>877</v>
      </c>
      <c r="G640" s="42"/>
      <c r="H640" s="42"/>
      <c r="I640" s="221"/>
      <c r="J640" s="42"/>
      <c r="K640" s="42"/>
      <c r="L640" s="46"/>
      <c r="M640" s="222"/>
      <c r="N640" s="223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130</v>
      </c>
      <c r="AU640" s="19" t="s">
        <v>84</v>
      </c>
    </row>
    <row r="641" spans="1:51" s="14" customFormat="1" ht="12">
      <c r="A641" s="14"/>
      <c r="B641" s="235"/>
      <c r="C641" s="236"/>
      <c r="D641" s="226" t="s">
        <v>132</v>
      </c>
      <c r="E641" s="237" t="s">
        <v>19</v>
      </c>
      <c r="F641" s="238" t="s">
        <v>867</v>
      </c>
      <c r="G641" s="236"/>
      <c r="H641" s="239">
        <v>47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5" t="s">
        <v>132</v>
      </c>
      <c r="AU641" s="245" t="s">
        <v>84</v>
      </c>
      <c r="AV641" s="14" t="s">
        <v>84</v>
      </c>
      <c r="AW641" s="14" t="s">
        <v>36</v>
      </c>
      <c r="AX641" s="14" t="s">
        <v>82</v>
      </c>
      <c r="AY641" s="245" t="s">
        <v>121</v>
      </c>
    </row>
    <row r="642" spans="1:65" s="2" customFormat="1" ht="33" customHeight="1">
      <c r="A642" s="40"/>
      <c r="B642" s="41"/>
      <c r="C642" s="206" t="s">
        <v>878</v>
      </c>
      <c r="D642" s="206" t="s">
        <v>123</v>
      </c>
      <c r="E642" s="207" t="s">
        <v>879</v>
      </c>
      <c r="F642" s="208" t="s">
        <v>880</v>
      </c>
      <c r="G642" s="209" t="s">
        <v>137</v>
      </c>
      <c r="H642" s="210">
        <v>5</v>
      </c>
      <c r="I642" s="211"/>
      <c r="J642" s="212">
        <f>ROUND(I642*H642,2)</f>
        <v>0</v>
      </c>
      <c r="K642" s="208" t="s">
        <v>127</v>
      </c>
      <c r="L642" s="46"/>
      <c r="M642" s="213" t="s">
        <v>19</v>
      </c>
      <c r="N642" s="214" t="s">
        <v>45</v>
      </c>
      <c r="O642" s="86"/>
      <c r="P642" s="215">
        <f>O642*H642</f>
        <v>0</v>
      </c>
      <c r="Q642" s="215">
        <v>0</v>
      </c>
      <c r="R642" s="215">
        <f>Q642*H642</f>
        <v>0</v>
      </c>
      <c r="S642" s="215">
        <v>0.082</v>
      </c>
      <c r="T642" s="216">
        <f>S642*H642</f>
        <v>0.41000000000000003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7" t="s">
        <v>128</v>
      </c>
      <c r="AT642" s="217" t="s">
        <v>123</v>
      </c>
      <c r="AU642" s="217" t="s">
        <v>84</v>
      </c>
      <c r="AY642" s="19" t="s">
        <v>121</v>
      </c>
      <c r="BE642" s="218">
        <f>IF(N642="základní",J642,0)</f>
        <v>0</v>
      </c>
      <c r="BF642" s="218">
        <f>IF(N642="snížená",J642,0)</f>
        <v>0</v>
      </c>
      <c r="BG642" s="218">
        <f>IF(N642="zákl. přenesená",J642,0)</f>
        <v>0</v>
      </c>
      <c r="BH642" s="218">
        <f>IF(N642="sníž. přenesená",J642,0)</f>
        <v>0</v>
      </c>
      <c r="BI642" s="218">
        <f>IF(N642="nulová",J642,0)</f>
        <v>0</v>
      </c>
      <c r="BJ642" s="19" t="s">
        <v>82</v>
      </c>
      <c r="BK642" s="218">
        <f>ROUND(I642*H642,2)</f>
        <v>0</v>
      </c>
      <c r="BL642" s="19" t="s">
        <v>128</v>
      </c>
      <c r="BM642" s="217" t="s">
        <v>881</v>
      </c>
    </row>
    <row r="643" spans="1:47" s="2" customFormat="1" ht="12">
      <c r="A643" s="40"/>
      <c r="B643" s="41"/>
      <c r="C643" s="42"/>
      <c r="D643" s="219" t="s">
        <v>130</v>
      </c>
      <c r="E643" s="42"/>
      <c r="F643" s="220" t="s">
        <v>882</v>
      </c>
      <c r="G643" s="42"/>
      <c r="H643" s="42"/>
      <c r="I643" s="221"/>
      <c r="J643" s="42"/>
      <c r="K643" s="42"/>
      <c r="L643" s="46"/>
      <c r="M643" s="222"/>
      <c r="N643" s="22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130</v>
      </c>
      <c r="AU643" s="19" t="s">
        <v>84</v>
      </c>
    </row>
    <row r="644" spans="1:51" s="13" customFormat="1" ht="12">
      <c r="A644" s="13"/>
      <c r="B644" s="224"/>
      <c r="C644" s="225"/>
      <c r="D644" s="226" t="s">
        <v>132</v>
      </c>
      <c r="E644" s="227" t="s">
        <v>19</v>
      </c>
      <c r="F644" s="228" t="s">
        <v>133</v>
      </c>
      <c r="G644" s="225"/>
      <c r="H644" s="227" t="s">
        <v>19</v>
      </c>
      <c r="I644" s="229"/>
      <c r="J644" s="225"/>
      <c r="K644" s="225"/>
      <c r="L644" s="230"/>
      <c r="M644" s="231"/>
      <c r="N644" s="232"/>
      <c r="O644" s="232"/>
      <c r="P644" s="232"/>
      <c r="Q644" s="232"/>
      <c r="R644" s="232"/>
      <c r="S644" s="232"/>
      <c r="T644" s="23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4" t="s">
        <v>132</v>
      </c>
      <c r="AU644" s="234" t="s">
        <v>84</v>
      </c>
      <c r="AV644" s="13" t="s">
        <v>82</v>
      </c>
      <c r="AW644" s="13" t="s">
        <v>36</v>
      </c>
      <c r="AX644" s="13" t="s">
        <v>74</v>
      </c>
      <c r="AY644" s="234" t="s">
        <v>121</v>
      </c>
    </row>
    <row r="645" spans="1:51" s="14" customFormat="1" ht="12">
      <c r="A645" s="14"/>
      <c r="B645" s="235"/>
      <c r="C645" s="236"/>
      <c r="D645" s="226" t="s">
        <v>132</v>
      </c>
      <c r="E645" s="237" t="s">
        <v>19</v>
      </c>
      <c r="F645" s="238" t="s">
        <v>883</v>
      </c>
      <c r="G645" s="236"/>
      <c r="H645" s="239">
        <v>2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5" t="s">
        <v>132</v>
      </c>
      <c r="AU645" s="245" t="s">
        <v>84</v>
      </c>
      <c r="AV645" s="14" t="s">
        <v>84</v>
      </c>
      <c r="AW645" s="14" t="s">
        <v>36</v>
      </c>
      <c r="AX645" s="14" t="s">
        <v>74</v>
      </c>
      <c r="AY645" s="245" t="s">
        <v>121</v>
      </c>
    </row>
    <row r="646" spans="1:51" s="14" customFormat="1" ht="12">
      <c r="A646" s="14"/>
      <c r="B646" s="235"/>
      <c r="C646" s="236"/>
      <c r="D646" s="226" t="s">
        <v>132</v>
      </c>
      <c r="E646" s="237" t="s">
        <v>19</v>
      </c>
      <c r="F646" s="238" t="s">
        <v>884</v>
      </c>
      <c r="G646" s="236"/>
      <c r="H646" s="239">
        <v>3</v>
      </c>
      <c r="I646" s="240"/>
      <c r="J646" s="236"/>
      <c r="K646" s="236"/>
      <c r="L646" s="241"/>
      <c r="M646" s="242"/>
      <c r="N646" s="243"/>
      <c r="O646" s="243"/>
      <c r="P646" s="243"/>
      <c r="Q646" s="243"/>
      <c r="R646" s="243"/>
      <c r="S646" s="243"/>
      <c r="T646" s="24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5" t="s">
        <v>132</v>
      </c>
      <c r="AU646" s="245" t="s">
        <v>84</v>
      </c>
      <c r="AV646" s="14" t="s">
        <v>84</v>
      </c>
      <c r="AW646" s="14" t="s">
        <v>36</v>
      </c>
      <c r="AX646" s="14" t="s">
        <v>74</v>
      </c>
      <c r="AY646" s="245" t="s">
        <v>121</v>
      </c>
    </row>
    <row r="647" spans="1:51" s="15" customFormat="1" ht="12">
      <c r="A647" s="15"/>
      <c r="B647" s="246"/>
      <c r="C647" s="247"/>
      <c r="D647" s="226" t="s">
        <v>132</v>
      </c>
      <c r="E647" s="248" t="s">
        <v>19</v>
      </c>
      <c r="F647" s="249" t="s">
        <v>148</v>
      </c>
      <c r="G647" s="247"/>
      <c r="H647" s="250">
        <v>5</v>
      </c>
      <c r="I647" s="251"/>
      <c r="J647" s="247"/>
      <c r="K647" s="247"/>
      <c r="L647" s="252"/>
      <c r="M647" s="253"/>
      <c r="N647" s="254"/>
      <c r="O647" s="254"/>
      <c r="P647" s="254"/>
      <c r="Q647" s="254"/>
      <c r="R647" s="254"/>
      <c r="S647" s="254"/>
      <c r="T647" s="25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56" t="s">
        <v>132</v>
      </c>
      <c r="AU647" s="256" t="s">
        <v>84</v>
      </c>
      <c r="AV647" s="15" t="s">
        <v>128</v>
      </c>
      <c r="AW647" s="15" t="s">
        <v>36</v>
      </c>
      <c r="AX647" s="15" t="s">
        <v>82</v>
      </c>
      <c r="AY647" s="256" t="s">
        <v>121</v>
      </c>
    </row>
    <row r="648" spans="1:65" s="2" customFormat="1" ht="16.5" customHeight="1">
      <c r="A648" s="40"/>
      <c r="B648" s="41"/>
      <c r="C648" s="206" t="s">
        <v>885</v>
      </c>
      <c r="D648" s="206" t="s">
        <v>123</v>
      </c>
      <c r="E648" s="207" t="s">
        <v>886</v>
      </c>
      <c r="F648" s="208" t="s">
        <v>887</v>
      </c>
      <c r="G648" s="209" t="s">
        <v>137</v>
      </c>
      <c r="H648" s="210">
        <v>1</v>
      </c>
      <c r="I648" s="211"/>
      <c r="J648" s="212">
        <f>ROUND(I648*H648,2)</f>
        <v>0</v>
      </c>
      <c r="K648" s="208" t="s">
        <v>127</v>
      </c>
      <c r="L648" s="46"/>
      <c r="M648" s="213" t="s">
        <v>19</v>
      </c>
      <c r="N648" s="214" t="s">
        <v>45</v>
      </c>
      <c r="O648" s="86"/>
      <c r="P648" s="215">
        <f>O648*H648</f>
        <v>0</v>
      </c>
      <c r="Q648" s="215">
        <v>0</v>
      </c>
      <c r="R648" s="215">
        <f>Q648*H648</f>
        <v>0</v>
      </c>
      <c r="S648" s="215">
        <v>0.168</v>
      </c>
      <c r="T648" s="216">
        <f>S648*H648</f>
        <v>0.168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7" t="s">
        <v>128</v>
      </c>
      <c r="AT648" s="217" t="s">
        <v>123</v>
      </c>
      <c r="AU648" s="217" t="s">
        <v>84</v>
      </c>
      <c r="AY648" s="19" t="s">
        <v>121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9" t="s">
        <v>82</v>
      </c>
      <c r="BK648" s="218">
        <f>ROUND(I648*H648,2)</f>
        <v>0</v>
      </c>
      <c r="BL648" s="19" t="s">
        <v>128</v>
      </c>
      <c r="BM648" s="217" t="s">
        <v>888</v>
      </c>
    </row>
    <row r="649" spans="1:47" s="2" customFormat="1" ht="12">
      <c r="A649" s="40"/>
      <c r="B649" s="41"/>
      <c r="C649" s="42"/>
      <c r="D649" s="219" t="s">
        <v>130</v>
      </c>
      <c r="E649" s="42"/>
      <c r="F649" s="220" t="s">
        <v>889</v>
      </c>
      <c r="G649" s="42"/>
      <c r="H649" s="42"/>
      <c r="I649" s="221"/>
      <c r="J649" s="42"/>
      <c r="K649" s="42"/>
      <c r="L649" s="46"/>
      <c r="M649" s="222"/>
      <c r="N649" s="223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130</v>
      </c>
      <c r="AU649" s="19" t="s">
        <v>84</v>
      </c>
    </row>
    <row r="650" spans="1:51" s="13" customFormat="1" ht="12">
      <c r="A650" s="13"/>
      <c r="B650" s="224"/>
      <c r="C650" s="225"/>
      <c r="D650" s="226" t="s">
        <v>132</v>
      </c>
      <c r="E650" s="227" t="s">
        <v>19</v>
      </c>
      <c r="F650" s="228" t="s">
        <v>133</v>
      </c>
      <c r="G650" s="225"/>
      <c r="H650" s="227" t="s">
        <v>19</v>
      </c>
      <c r="I650" s="229"/>
      <c r="J650" s="225"/>
      <c r="K650" s="225"/>
      <c r="L650" s="230"/>
      <c r="M650" s="231"/>
      <c r="N650" s="232"/>
      <c r="O650" s="232"/>
      <c r="P650" s="232"/>
      <c r="Q650" s="232"/>
      <c r="R650" s="232"/>
      <c r="S650" s="232"/>
      <c r="T650" s="23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4" t="s">
        <v>132</v>
      </c>
      <c r="AU650" s="234" t="s">
        <v>84</v>
      </c>
      <c r="AV650" s="13" t="s">
        <v>82</v>
      </c>
      <c r="AW650" s="13" t="s">
        <v>36</v>
      </c>
      <c r="AX650" s="13" t="s">
        <v>74</v>
      </c>
      <c r="AY650" s="234" t="s">
        <v>121</v>
      </c>
    </row>
    <row r="651" spans="1:51" s="14" customFormat="1" ht="12">
      <c r="A651" s="14"/>
      <c r="B651" s="235"/>
      <c r="C651" s="236"/>
      <c r="D651" s="226" t="s">
        <v>132</v>
      </c>
      <c r="E651" s="237" t="s">
        <v>19</v>
      </c>
      <c r="F651" s="238" t="s">
        <v>890</v>
      </c>
      <c r="G651" s="236"/>
      <c r="H651" s="239">
        <v>1</v>
      </c>
      <c r="I651" s="240"/>
      <c r="J651" s="236"/>
      <c r="K651" s="236"/>
      <c r="L651" s="241"/>
      <c r="M651" s="242"/>
      <c r="N651" s="243"/>
      <c r="O651" s="243"/>
      <c r="P651" s="243"/>
      <c r="Q651" s="243"/>
      <c r="R651" s="243"/>
      <c r="S651" s="243"/>
      <c r="T651" s="24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5" t="s">
        <v>132</v>
      </c>
      <c r="AU651" s="245" t="s">
        <v>84</v>
      </c>
      <c r="AV651" s="14" t="s">
        <v>84</v>
      </c>
      <c r="AW651" s="14" t="s">
        <v>36</v>
      </c>
      <c r="AX651" s="14" t="s">
        <v>82</v>
      </c>
      <c r="AY651" s="245" t="s">
        <v>121</v>
      </c>
    </row>
    <row r="652" spans="1:65" s="2" customFormat="1" ht="21.75" customHeight="1">
      <c r="A652" s="40"/>
      <c r="B652" s="41"/>
      <c r="C652" s="206" t="s">
        <v>891</v>
      </c>
      <c r="D652" s="206" t="s">
        <v>123</v>
      </c>
      <c r="E652" s="207" t="s">
        <v>892</v>
      </c>
      <c r="F652" s="208" t="s">
        <v>893</v>
      </c>
      <c r="G652" s="209" t="s">
        <v>137</v>
      </c>
      <c r="H652" s="210">
        <v>19</v>
      </c>
      <c r="I652" s="211"/>
      <c r="J652" s="212">
        <f>ROUND(I652*H652,2)</f>
        <v>0</v>
      </c>
      <c r="K652" s="208" t="s">
        <v>127</v>
      </c>
      <c r="L652" s="46"/>
      <c r="M652" s="213" t="s">
        <v>19</v>
      </c>
      <c r="N652" s="214" t="s">
        <v>45</v>
      </c>
      <c r="O652" s="86"/>
      <c r="P652" s="215">
        <f>O652*H652</f>
        <v>0</v>
      </c>
      <c r="Q652" s="215">
        <v>0</v>
      </c>
      <c r="R652" s="215">
        <f>Q652*H652</f>
        <v>0</v>
      </c>
      <c r="S652" s="215">
        <v>0.165</v>
      </c>
      <c r="T652" s="216">
        <f>S652*H652</f>
        <v>3.1350000000000002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17" t="s">
        <v>128</v>
      </c>
      <c r="AT652" s="217" t="s">
        <v>123</v>
      </c>
      <c r="AU652" s="217" t="s">
        <v>84</v>
      </c>
      <c r="AY652" s="19" t="s">
        <v>121</v>
      </c>
      <c r="BE652" s="218">
        <f>IF(N652="základní",J652,0)</f>
        <v>0</v>
      </c>
      <c r="BF652" s="218">
        <f>IF(N652="snížená",J652,0)</f>
        <v>0</v>
      </c>
      <c r="BG652" s="218">
        <f>IF(N652="zákl. přenesená",J652,0)</f>
        <v>0</v>
      </c>
      <c r="BH652" s="218">
        <f>IF(N652="sníž. přenesená",J652,0)</f>
        <v>0</v>
      </c>
      <c r="BI652" s="218">
        <f>IF(N652="nulová",J652,0)</f>
        <v>0</v>
      </c>
      <c r="BJ652" s="19" t="s">
        <v>82</v>
      </c>
      <c r="BK652" s="218">
        <f>ROUND(I652*H652,2)</f>
        <v>0</v>
      </c>
      <c r="BL652" s="19" t="s">
        <v>128</v>
      </c>
      <c r="BM652" s="217" t="s">
        <v>894</v>
      </c>
    </row>
    <row r="653" spans="1:47" s="2" customFormat="1" ht="12">
      <c r="A653" s="40"/>
      <c r="B653" s="41"/>
      <c r="C653" s="42"/>
      <c r="D653" s="219" t="s">
        <v>130</v>
      </c>
      <c r="E653" s="42"/>
      <c r="F653" s="220" t="s">
        <v>895</v>
      </c>
      <c r="G653" s="42"/>
      <c r="H653" s="42"/>
      <c r="I653" s="221"/>
      <c r="J653" s="42"/>
      <c r="K653" s="42"/>
      <c r="L653" s="46"/>
      <c r="M653" s="222"/>
      <c r="N653" s="223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130</v>
      </c>
      <c r="AU653" s="19" t="s">
        <v>84</v>
      </c>
    </row>
    <row r="654" spans="1:51" s="13" customFormat="1" ht="12">
      <c r="A654" s="13"/>
      <c r="B654" s="224"/>
      <c r="C654" s="225"/>
      <c r="D654" s="226" t="s">
        <v>132</v>
      </c>
      <c r="E654" s="227" t="s">
        <v>19</v>
      </c>
      <c r="F654" s="228" t="s">
        <v>133</v>
      </c>
      <c r="G654" s="225"/>
      <c r="H654" s="227" t="s">
        <v>19</v>
      </c>
      <c r="I654" s="229"/>
      <c r="J654" s="225"/>
      <c r="K654" s="225"/>
      <c r="L654" s="230"/>
      <c r="M654" s="231"/>
      <c r="N654" s="232"/>
      <c r="O654" s="232"/>
      <c r="P654" s="232"/>
      <c r="Q654" s="232"/>
      <c r="R654" s="232"/>
      <c r="S654" s="232"/>
      <c r="T654" s="23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4" t="s">
        <v>132</v>
      </c>
      <c r="AU654" s="234" t="s">
        <v>84</v>
      </c>
      <c r="AV654" s="13" t="s">
        <v>82</v>
      </c>
      <c r="AW654" s="13" t="s">
        <v>36</v>
      </c>
      <c r="AX654" s="13" t="s">
        <v>74</v>
      </c>
      <c r="AY654" s="234" t="s">
        <v>121</v>
      </c>
    </row>
    <row r="655" spans="1:51" s="14" customFormat="1" ht="12">
      <c r="A655" s="14"/>
      <c r="B655" s="235"/>
      <c r="C655" s="236"/>
      <c r="D655" s="226" t="s">
        <v>132</v>
      </c>
      <c r="E655" s="237" t="s">
        <v>19</v>
      </c>
      <c r="F655" s="238" t="s">
        <v>896</v>
      </c>
      <c r="G655" s="236"/>
      <c r="H655" s="239">
        <v>19</v>
      </c>
      <c r="I655" s="240"/>
      <c r="J655" s="236"/>
      <c r="K655" s="236"/>
      <c r="L655" s="241"/>
      <c r="M655" s="242"/>
      <c r="N655" s="243"/>
      <c r="O655" s="243"/>
      <c r="P655" s="243"/>
      <c r="Q655" s="243"/>
      <c r="R655" s="243"/>
      <c r="S655" s="243"/>
      <c r="T655" s="24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5" t="s">
        <v>132</v>
      </c>
      <c r="AU655" s="245" t="s">
        <v>84</v>
      </c>
      <c r="AV655" s="14" t="s">
        <v>84</v>
      </c>
      <c r="AW655" s="14" t="s">
        <v>36</v>
      </c>
      <c r="AX655" s="14" t="s">
        <v>82</v>
      </c>
      <c r="AY655" s="245" t="s">
        <v>121</v>
      </c>
    </row>
    <row r="656" spans="1:65" s="2" customFormat="1" ht="16.5" customHeight="1">
      <c r="A656" s="40"/>
      <c r="B656" s="41"/>
      <c r="C656" s="206" t="s">
        <v>897</v>
      </c>
      <c r="D656" s="206" t="s">
        <v>123</v>
      </c>
      <c r="E656" s="207" t="s">
        <v>898</v>
      </c>
      <c r="F656" s="208" t="s">
        <v>899</v>
      </c>
      <c r="G656" s="209" t="s">
        <v>157</v>
      </c>
      <c r="H656" s="210">
        <v>38</v>
      </c>
      <c r="I656" s="211"/>
      <c r="J656" s="212">
        <f>ROUND(I656*H656,2)</f>
        <v>0</v>
      </c>
      <c r="K656" s="208" t="s">
        <v>127</v>
      </c>
      <c r="L656" s="46"/>
      <c r="M656" s="213" t="s">
        <v>19</v>
      </c>
      <c r="N656" s="214" t="s">
        <v>45</v>
      </c>
      <c r="O656" s="86"/>
      <c r="P656" s="215">
        <f>O656*H656</f>
        <v>0</v>
      </c>
      <c r="Q656" s="215">
        <v>0</v>
      </c>
      <c r="R656" s="215">
        <f>Q656*H656</f>
        <v>0</v>
      </c>
      <c r="S656" s="215">
        <v>0.00248</v>
      </c>
      <c r="T656" s="216">
        <f>S656*H656</f>
        <v>0.09424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17" t="s">
        <v>128</v>
      </c>
      <c r="AT656" s="217" t="s">
        <v>123</v>
      </c>
      <c r="AU656" s="217" t="s">
        <v>84</v>
      </c>
      <c r="AY656" s="19" t="s">
        <v>121</v>
      </c>
      <c r="BE656" s="218">
        <f>IF(N656="základní",J656,0)</f>
        <v>0</v>
      </c>
      <c r="BF656" s="218">
        <f>IF(N656="snížená",J656,0)</f>
        <v>0</v>
      </c>
      <c r="BG656" s="218">
        <f>IF(N656="zákl. přenesená",J656,0)</f>
        <v>0</v>
      </c>
      <c r="BH656" s="218">
        <f>IF(N656="sníž. přenesená",J656,0)</f>
        <v>0</v>
      </c>
      <c r="BI656" s="218">
        <f>IF(N656="nulová",J656,0)</f>
        <v>0</v>
      </c>
      <c r="BJ656" s="19" t="s">
        <v>82</v>
      </c>
      <c r="BK656" s="218">
        <f>ROUND(I656*H656,2)</f>
        <v>0</v>
      </c>
      <c r="BL656" s="19" t="s">
        <v>128</v>
      </c>
      <c r="BM656" s="217" t="s">
        <v>900</v>
      </c>
    </row>
    <row r="657" spans="1:47" s="2" customFormat="1" ht="12">
      <c r="A657" s="40"/>
      <c r="B657" s="41"/>
      <c r="C657" s="42"/>
      <c r="D657" s="219" t="s">
        <v>130</v>
      </c>
      <c r="E657" s="42"/>
      <c r="F657" s="220" t="s">
        <v>901</v>
      </c>
      <c r="G657" s="42"/>
      <c r="H657" s="42"/>
      <c r="I657" s="221"/>
      <c r="J657" s="42"/>
      <c r="K657" s="42"/>
      <c r="L657" s="46"/>
      <c r="M657" s="222"/>
      <c r="N657" s="223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130</v>
      </c>
      <c r="AU657" s="19" t="s">
        <v>84</v>
      </c>
    </row>
    <row r="658" spans="1:51" s="13" customFormat="1" ht="12">
      <c r="A658" s="13"/>
      <c r="B658" s="224"/>
      <c r="C658" s="225"/>
      <c r="D658" s="226" t="s">
        <v>132</v>
      </c>
      <c r="E658" s="227" t="s">
        <v>19</v>
      </c>
      <c r="F658" s="228" t="s">
        <v>133</v>
      </c>
      <c r="G658" s="225"/>
      <c r="H658" s="227" t="s">
        <v>19</v>
      </c>
      <c r="I658" s="229"/>
      <c r="J658" s="225"/>
      <c r="K658" s="225"/>
      <c r="L658" s="230"/>
      <c r="M658" s="231"/>
      <c r="N658" s="232"/>
      <c r="O658" s="232"/>
      <c r="P658" s="232"/>
      <c r="Q658" s="232"/>
      <c r="R658" s="232"/>
      <c r="S658" s="232"/>
      <c r="T658" s="23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4" t="s">
        <v>132</v>
      </c>
      <c r="AU658" s="234" t="s">
        <v>84</v>
      </c>
      <c r="AV658" s="13" t="s">
        <v>82</v>
      </c>
      <c r="AW658" s="13" t="s">
        <v>36</v>
      </c>
      <c r="AX658" s="13" t="s">
        <v>74</v>
      </c>
      <c r="AY658" s="234" t="s">
        <v>121</v>
      </c>
    </row>
    <row r="659" spans="1:51" s="14" customFormat="1" ht="12">
      <c r="A659" s="14"/>
      <c r="B659" s="235"/>
      <c r="C659" s="236"/>
      <c r="D659" s="226" t="s">
        <v>132</v>
      </c>
      <c r="E659" s="237" t="s">
        <v>19</v>
      </c>
      <c r="F659" s="238" t="s">
        <v>902</v>
      </c>
      <c r="G659" s="236"/>
      <c r="H659" s="239">
        <v>38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5" t="s">
        <v>132</v>
      </c>
      <c r="AU659" s="245" t="s">
        <v>84</v>
      </c>
      <c r="AV659" s="14" t="s">
        <v>84</v>
      </c>
      <c r="AW659" s="14" t="s">
        <v>36</v>
      </c>
      <c r="AX659" s="14" t="s">
        <v>82</v>
      </c>
      <c r="AY659" s="245" t="s">
        <v>121</v>
      </c>
    </row>
    <row r="660" spans="1:63" s="12" customFormat="1" ht="20.85" customHeight="1">
      <c r="A660" s="12"/>
      <c r="B660" s="190"/>
      <c r="C660" s="191"/>
      <c r="D660" s="192" t="s">
        <v>73</v>
      </c>
      <c r="E660" s="204" t="s">
        <v>729</v>
      </c>
      <c r="F660" s="204" t="s">
        <v>903</v>
      </c>
      <c r="G660" s="191"/>
      <c r="H660" s="191"/>
      <c r="I660" s="194"/>
      <c r="J660" s="205">
        <f>BK660</f>
        <v>0</v>
      </c>
      <c r="K660" s="191"/>
      <c r="L660" s="196"/>
      <c r="M660" s="197"/>
      <c r="N660" s="198"/>
      <c r="O660" s="198"/>
      <c r="P660" s="199">
        <f>SUM(P661:P673)</f>
        <v>0</v>
      </c>
      <c r="Q660" s="198"/>
      <c r="R660" s="199">
        <f>SUM(R661:R673)</f>
        <v>0</v>
      </c>
      <c r="S660" s="198"/>
      <c r="T660" s="200">
        <f>SUM(T661:T673)</f>
        <v>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R660" s="201" t="s">
        <v>82</v>
      </c>
      <c r="AT660" s="202" t="s">
        <v>73</v>
      </c>
      <c r="AU660" s="202" t="s">
        <v>84</v>
      </c>
      <c r="AY660" s="201" t="s">
        <v>121</v>
      </c>
      <c r="BK660" s="203">
        <f>SUM(BK661:BK673)</f>
        <v>0</v>
      </c>
    </row>
    <row r="661" spans="1:65" s="2" customFormat="1" ht="24.15" customHeight="1">
      <c r="A661" s="40"/>
      <c r="B661" s="41"/>
      <c r="C661" s="206" t="s">
        <v>904</v>
      </c>
      <c r="D661" s="206" t="s">
        <v>123</v>
      </c>
      <c r="E661" s="207" t="s">
        <v>905</v>
      </c>
      <c r="F661" s="208" t="s">
        <v>906</v>
      </c>
      <c r="G661" s="209" t="s">
        <v>232</v>
      </c>
      <c r="H661" s="210">
        <v>121.36</v>
      </c>
      <c r="I661" s="211"/>
      <c r="J661" s="212">
        <f>ROUND(I661*H661,2)</f>
        <v>0</v>
      </c>
      <c r="K661" s="208" t="s">
        <v>127</v>
      </c>
      <c r="L661" s="46"/>
      <c r="M661" s="213" t="s">
        <v>19</v>
      </c>
      <c r="N661" s="214" t="s">
        <v>45</v>
      </c>
      <c r="O661" s="86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17" t="s">
        <v>128</v>
      </c>
      <c r="AT661" s="217" t="s">
        <v>123</v>
      </c>
      <c r="AU661" s="217" t="s">
        <v>141</v>
      </c>
      <c r="AY661" s="19" t="s">
        <v>121</v>
      </c>
      <c r="BE661" s="218">
        <f>IF(N661="základní",J661,0)</f>
        <v>0</v>
      </c>
      <c r="BF661" s="218">
        <f>IF(N661="snížená",J661,0)</f>
        <v>0</v>
      </c>
      <c r="BG661" s="218">
        <f>IF(N661="zákl. přenesená",J661,0)</f>
        <v>0</v>
      </c>
      <c r="BH661" s="218">
        <f>IF(N661="sníž. přenesená",J661,0)</f>
        <v>0</v>
      </c>
      <c r="BI661" s="218">
        <f>IF(N661="nulová",J661,0)</f>
        <v>0</v>
      </c>
      <c r="BJ661" s="19" t="s">
        <v>82</v>
      </c>
      <c r="BK661" s="218">
        <f>ROUND(I661*H661,2)</f>
        <v>0</v>
      </c>
      <c r="BL661" s="19" t="s">
        <v>128</v>
      </c>
      <c r="BM661" s="217" t="s">
        <v>907</v>
      </c>
    </row>
    <row r="662" spans="1:47" s="2" customFormat="1" ht="12">
      <c r="A662" s="40"/>
      <c r="B662" s="41"/>
      <c r="C662" s="42"/>
      <c r="D662" s="219" t="s">
        <v>130</v>
      </c>
      <c r="E662" s="42"/>
      <c r="F662" s="220" t="s">
        <v>908</v>
      </c>
      <c r="G662" s="42"/>
      <c r="H662" s="42"/>
      <c r="I662" s="221"/>
      <c r="J662" s="42"/>
      <c r="K662" s="42"/>
      <c r="L662" s="46"/>
      <c r="M662" s="222"/>
      <c r="N662" s="223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130</v>
      </c>
      <c r="AU662" s="19" t="s">
        <v>141</v>
      </c>
    </row>
    <row r="663" spans="1:51" s="14" customFormat="1" ht="12">
      <c r="A663" s="14"/>
      <c r="B663" s="235"/>
      <c r="C663" s="236"/>
      <c r="D663" s="226" t="s">
        <v>132</v>
      </c>
      <c r="E663" s="237" t="s">
        <v>19</v>
      </c>
      <c r="F663" s="238" t="s">
        <v>909</v>
      </c>
      <c r="G663" s="236"/>
      <c r="H663" s="239">
        <v>121.36</v>
      </c>
      <c r="I663" s="240"/>
      <c r="J663" s="236"/>
      <c r="K663" s="236"/>
      <c r="L663" s="241"/>
      <c r="M663" s="242"/>
      <c r="N663" s="243"/>
      <c r="O663" s="243"/>
      <c r="P663" s="243"/>
      <c r="Q663" s="243"/>
      <c r="R663" s="243"/>
      <c r="S663" s="243"/>
      <c r="T663" s="24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5" t="s">
        <v>132</v>
      </c>
      <c r="AU663" s="245" t="s">
        <v>141</v>
      </c>
      <c r="AV663" s="14" t="s">
        <v>84</v>
      </c>
      <c r="AW663" s="14" t="s">
        <v>36</v>
      </c>
      <c r="AX663" s="14" t="s">
        <v>82</v>
      </c>
      <c r="AY663" s="245" t="s">
        <v>121</v>
      </c>
    </row>
    <row r="664" spans="1:65" s="2" customFormat="1" ht="24.15" customHeight="1">
      <c r="A664" s="40"/>
      <c r="B664" s="41"/>
      <c r="C664" s="206" t="s">
        <v>910</v>
      </c>
      <c r="D664" s="206" t="s">
        <v>123</v>
      </c>
      <c r="E664" s="207" t="s">
        <v>911</v>
      </c>
      <c r="F664" s="208" t="s">
        <v>912</v>
      </c>
      <c r="G664" s="209" t="s">
        <v>232</v>
      </c>
      <c r="H664" s="210">
        <v>1334.96</v>
      </c>
      <c r="I664" s="211"/>
      <c r="J664" s="212">
        <f>ROUND(I664*H664,2)</f>
        <v>0</v>
      </c>
      <c r="K664" s="208" t="s">
        <v>127</v>
      </c>
      <c r="L664" s="46"/>
      <c r="M664" s="213" t="s">
        <v>19</v>
      </c>
      <c r="N664" s="214" t="s">
        <v>45</v>
      </c>
      <c r="O664" s="86"/>
      <c r="P664" s="215">
        <f>O664*H664</f>
        <v>0</v>
      </c>
      <c r="Q664" s="215">
        <v>0</v>
      </c>
      <c r="R664" s="215">
        <f>Q664*H664</f>
        <v>0</v>
      </c>
      <c r="S664" s="215">
        <v>0</v>
      </c>
      <c r="T664" s="216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17" t="s">
        <v>128</v>
      </c>
      <c r="AT664" s="217" t="s">
        <v>123</v>
      </c>
      <c r="AU664" s="217" t="s">
        <v>141</v>
      </c>
      <c r="AY664" s="19" t="s">
        <v>121</v>
      </c>
      <c r="BE664" s="218">
        <f>IF(N664="základní",J664,0)</f>
        <v>0</v>
      </c>
      <c r="BF664" s="218">
        <f>IF(N664="snížená",J664,0)</f>
        <v>0</v>
      </c>
      <c r="BG664" s="218">
        <f>IF(N664="zákl. přenesená",J664,0)</f>
        <v>0</v>
      </c>
      <c r="BH664" s="218">
        <f>IF(N664="sníž. přenesená",J664,0)</f>
        <v>0</v>
      </c>
      <c r="BI664" s="218">
        <f>IF(N664="nulová",J664,0)</f>
        <v>0</v>
      </c>
      <c r="BJ664" s="19" t="s">
        <v>82</v>
      </c>
      <c r="BK664" s="218">
        <f>ROUND(I664*H664,2)</f>
        <v>0</v>
      </c>
      <c r="BL664" s="19" t="s">
        <v>128</v>
      </c>
      <c r="BM664" s="217" t="s">
        <v>913</v>
      </c>
    </row>
    <row r="665" spans="1:47" s="2" customFormat="1" ht="12">
      <c r="A665" s="40"/>
      <c r="B665" s="41"/>
      <c r="C665" s="42"/>
      <c r="D665" s="219" t="s">
        <v>130</v>
      </c>
      <c r="E665" s="42"/>
      <c r="F665" s="220" t="s">
        <v>914</v>
      </c>
      <c r="G665" s="42"/>
      <c r="H665" s="42"/>
      <c r="I665" s="221"/>
      <c r="J665" s="42"/>
      <c r="K665" s="42"/>
      <c r="L665" s="46"/>
      <c r="M665" s="222"/>
      <c r="N665" s="223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130</v>
      </c>
      <c r="AU665" s="19" t="s">
        <v>141</v>
      </c>
    </row>
    <row r="666" spans="1:51" s="14" customFormat="1" ht="12">
      <c r="A666" s="14"/>
      <c r="B666" s="235"/>
      <c r="C666" s="236"/>
      <c r="D666" s="226" t="s">
        <v>132</v>
      </c>
      <c r="E666" s="237" t="s">
        <v>19</v>
      </c>
      <c r="F666" s="238" t="s">
        <v>915</v>
      </c>
      <c r="G666" s="236"/>
      <c r="H666" s="239">
        <v>1334.96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5" t="s">
        <v>132</v>
      </c>
      <c r="AU666" s="245" t="s">
        <v>141</v>
      </c>
      <c r="AV666" s="14" t="s">
        <v>84</v>
      </c>
      <c r="AW666" s="14" t="s">
        <v>36</v>
      </c>
      <c r="AX666" s="14" t="s">
        <v>82</v>
      </c>
      <c r="AY666" s="245" t="s">
        <v>121</v>
      </c>
    </row>
    <row r="667" spans="1:65" s="2" customFormat="1" ht="16.5" customHeight="1">
      <c r="A667" s="40"/>
      <c r="B667" s="41"/>
      <c r="C667" s="206" t="s">
        <v>916</v>
      </c>
      <c r="D667" s="206" t="s">
        <v>123</v>
      </c>
      <c r="E667" s="207" t="s">
        <v>917</v>
      </c>
      <c r="F667" s="208" t="s">
        <v>918</v>
      </c>
      <c r="G667" s="209" t="s">
        <v>232</v>
      </c>
      <c r="H667" s="210">
        <v>512.59</v>
      </c>
      <c r="I667" s="211"/>
      <c r="J667" s="212">
        <f>ROUND(I667*H667,2)</f>
        <v>0</v>
      </c>
      <c r="K667" s="208" t="s">
        <v>127</v>
      </c>
      <c r="L667" s="46"/>
      <c r="M667" s="213" t="s">
        <v>19</v>
      </c>
      <c r="N667" s="214" t="s">
        <v>45</v>
      </c>
      <c r="O667" s="86"/>
      <c r="P667" s="215">
        <f>O667*H667</f>
        <v>0</v>
      </c>
      <c r="Q667" s="215">
        <v>0</v>
      </c>
      <c r="R667" s="215">
        <f>Q667*H667</f>
        <v>0</v>
      </c>
      <c r="S667" s="215">
        <v>0</v>
      </c>
      <c r="T667" s="216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7" t="s">
        <v>128</v>
      </c>
      <c r="AT667" s="217" t="s">
        <v>123</v>
      </c>
      <c r="AU667" s="217" t="s">
        <v>141</v>
      </c>
      <c r="AY667" s="19" t="s">
        <v>121</v>
      </c>
      <c r="BE667" s="218">
        <f>IF(N667="základní",J667,0)</f>
        <v>0</v>
      </c>
      <c r="BF667" s="218">
        <f>IF(N667="snížená",J667,0)</f>
        <v>0</v>
      </c>
      <c r="BG667" s="218">
        <f>IF(N667="zákl. přenesená",J667,0)</f>
        <v>0</v>
      </c>
      <c r="BH667" s="218">
        <f>IF(N667="sníž. přenesená",J667,0)</f>
        <v>0</v>
      </c>
      <c r="BI667" s="218">
        <f>IF(N667="nulová",J667,0)</f>
        <v>0</v>
      </c>
      <c r="BJ667" s="19" t="s">
        <v>82</v>
      </c>
      <c r="BK667" s="218">
        <f>ROUND(I667*H667,2)</f>
        <v>0</v>
      </c>
      <c r="BL667" s="19" t="s">
        <v>128</v>
      </c>
      <c r="BM667" s="217" t="s">
        <v>919</v>
      </c>
    </row>
    <row r="668" spans="1:47" s="2" customFormat="1" ht="12">
      <c r="A668" s="40"/>
      <c r="B668" s="41"/>
      <c r="C668" s="42"/>
      <c r="D668" s="219" t="s">
        <v>130</v>
      </c>
      <c r="E668" s="42"/>
      <c r="F668" s="220" t="s">
        <v>920</v>
      </c>
      <c r="G668" s="42"/>
      <c r="H668" s="42"/>
      <c r="I668" s="221"/>
      <c r="J668" s="42"/>
      <c r="K668" s="42"/>
      <c r="L668" s="46"/>
      <c r="M668" s="222"/>
      <c r="N668" s="223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130</v>
      </c>
      <c r="AU668" s="19" t="s">
        <v>141</v>
      </c>
    </row>
    <row r="669" spans="1:51" s="14" customFormat="1" ht="12">
      <c r="A669" s="14"/>
      <c r="B669" s="235"/>
      <c r="C669" s="236"/>
      <c r="D669" s="226" t="s">
        <v>132</v>
      </c>
      <c r="E669" s="237" t="s">
        <v>19</v>
      </c>
      <c r="F669" s="238" t="s">
        <v>921</v>
      </c>
      <c r="G669" s="236"/>
      <c r="H669" s="239">
        <v>121.36</v>
      </c>
      <c r="I669" s="240"/>
      <c r="J669" s="236"/>
      <c r="K669" s="236"/>
      <c r="L669" s="241"/>
      <c r="M669" s="242"/>
      <c r="N669" s="243"/>
      <c r="O669" s="243"/>
      <c r="P669" s="243"/>
      <c r="Q669" s="243"/>
      <c r="R669" s="243"/>
      <c r="S669" s="243"/>
      <c r="T669" s="24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5" t="s">
        <v>132</v>
      </c>
      <c r="AU669" s="245" t="s">
        <v>141</v>
      </c>
      <c r="AV669" s="14" t="s">
        <v>84</v>
      </c>
      <c r="AW669" s="14" t="s">
        <v>36</v>
      </c>
      <c r="AX669" s="14" t="s">
        <v>74</v>
      </c>
      <c r="AY669" s="245" t="s">
        <v>121</v>
      </c>
    </row>
    <row r="670" spans="1:51" s="14" customFormat="1" ht="12">
      <c r="A670" s="14"/>
      <c r="B670" s="235"/>
      <c r="C670" s="236"/>
      <c r="D670" s="226" t="s">
        <v>132</v>
      </c>
      <c r="E670" s="237" t="s">
        <v>19</v>
      </c>
      <c r="F670" s="238" t="s">
        <v>922</v>
      </c>
      <c r="G670" s="236"/>
      <c r="H670" s="239">
        <v>391.23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5" t="s">
        <v>132</v>
      </c>
      <c r="AU670" s="245" t="s">
        <v>141</v>
      </c>
      <c r="AV670" s="14" t="s">
        <v>84</v>
      </c>
      <c r="AW670" s="14" t="s">
        <v>36</v>
      </c>
      <c r="AX670" s="14" t="s">
        <v>74</v>
      </c>
      <c r="AY670" s="245" t="s">
        <v>121</v>
      </c>
    </row>
    <row r="671" spans="1:51" s="15" customFormat="1" ht="12">
      <c r="A671" s="15"/>
      <c r="B671" s="246"/>
      <c r="C671" s="247"/>
      <c r="D671" s="226" t="s">
        <v>132</v>
      </c>
      <c r="E671" s="248" t="s">
        <v>19</v>
      </c>
      <c r="F671" s="249" t="s">
        <v>148</v>
      </c>
      <c r="G671" s="247"/>
      <c r="H671" s="250">
        <v>512.59</v>
      </c>
      <c r="I671" s="251"/>
      <c r="J671" s="247"/>
      <c r="K671" s="247"/>
      <c r="L671" s="252"/>
      <c r="M671" s="253"/>
      <c r="N671" s="254"/>
      <c r="O671" s="254"/>
      <c r="P671" s="254"/>
      <c r="Q671" s="254"/>
      <c r="R671" s="254"/>
      <c r="S671" s="254"/>
      <c r="T671" s="25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56" t="s">
        <v>132</v>
      </c>
      <c r="AU671" s="256" t="s">
        <v>141</v>
      </c>
      <c r="AV671" s="15" t="s">
        <v>128</v>
      </c>
      <c r="AW671" s="15" t="s">
        <v>36</v>
      </c>
      <c r="AX671" s="15" t="s">
        <v>82</v>
      </c>
      <c r="AY671" s="256" t="s">
        <v>121</v>
      </c>
    </row>
    <row r="672" spans="1:65" s="2" customFormat="1" ht="16.5" customHeight="1">
      <c r="A672" s="40"/>
      <c r="B672" s="41"/>
      <c r="C672" s="206" t="s">
        <v>923</v>
      </c>
      <c r="D672" s="206" t="s">
        <v>123</v>
      </c>
      <c r="E672" s="207" t="s">
        <v>924</v>
      </c>
      <c r="F672" s="208" t="s">
        <v>925</v>
      </c>
      <c r="G672" s="209" t="s">
        <v>232</v>
      </c>
      <c r="H672" s="210">
        <v>121.36</v>
      </c>
      <c r="I672" s="211"/>
      <c r="J672" s="212">
        <f>ROUND(I672*H672,2)</f>
        <v>0</v>
      </c>
      <c r="K672" s="208" t="s">
        <v>19</v>
      </c>
      <c r="L672" s="46"/>
      <c r="M672" s="213" t="s">
        <v>19</v>
      </c>
      <c r="N672" s="214" t="s">
        <v>45</v>
      </c>
      <c r="O672" s="86"/>
      <c r="P672" s="215">
        <f>O672*H672</f>
        <v>0</v>
      </c>
      <c r="Q672" s="215">
        <v>0</v>
      </c>
      <c r="R672" s="215">
        <f>Q672*H672</f>
        <v>0</v>
      </c>
      <c r="S672" s="215">
        <v>0</v>
      </c>
      <c r="T672" s="216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7" t="s">
        <v>128</v>
      </c>
      <c r="AT672" s="217" t="s">
        <v>123</v>
      </c>
      <c r="AU672" s="217" t="s">
        <v>141</v>
      </c>
      <c r="AY672" s="19" t="s">
        <v>121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9" t="s">
        <v>82</v>
      </c>
      <c r="BK672" s="218">
        <f>ROUND(I672*H672,2)</f>
        <v>0</v>
      </c>
      <c r="BL672" s="19" t="s">
        <v>128</v>
      </c>
      <c r="BM672" s="217" t="s">
        <v>926</v>
      </c>
    </row>
    <row r="673" spans="1:51" s="14" customFormat="1" ht="12">
      <c r="A673" s="14"/>
      <c r="B673" s="235"/>
      <c r="C673" s="236"/>
      <c r="D673" s="226" t="s">
        <v>132</v>
      </c>
      <c r="E673" s="237" t="s">
        <v>19</v>
      </c>
      <c r="F673" s="238" t="s">
        <v>921</v>
      </c>
      <c r="G673" s="236"/>
      <c r="H673" s="239">
        <v>121.36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5" t="s">
        <v>132</v>
      </c>
      <c r="AU673" s="245" t="s">
        <v>141</v>
      </c>
      <c r="AV673" s="14" t="s">
        <v>84</v>
      </c>
      <c r="AW673" s="14" t="s">
        <v>36</v>
      </c>
      <c r="AX673" s="14" t="s">
        <v>82</v>
      </c>
      <c r="AY673" s="245" t="s">
        <v>121</v>
      </c>
    </row>
    <row r="674" spans="1:63" s="12" customFormat="1" ht="22.8" customHeight="1">
      <c r="A674" s="12"/>
      <c r="B674" s="190"/>
      <c r="C674" s="191"/>
      <c r="D674" s="192" t="s">
        <v>73</v>
      </c>
      <c r="E674" s="204" t="s">
        <v>927</v>
      </c>
      <c r="F674" s="204" t="s">
        <v>928</v>
      </c>
      <c r="G674" s="191"/>
      <c r="H674" s="191"/>
      <c r="I674" s="194"/>
      <c r="J674" s="205">
        <f>BK674</f>
        <v>0</v>
      </c>
      <c r="K674" s="191"/>
      <c r="L674" s="196"/>
      <c r="M674" s="197"/>
      <c r="N674" s="198"/>
      <c r="O674" s="198"/>
      <c r="P674" s="199">
        <f>SUM(P675:P683)</f>
        <v>0</v>
      </c>
      <c r="Q674" s="198"/>
      <c r="R674" s="199">
        <f>SUM(R675:R683)</f>
        <v>0</v>
      </c>
      <c r="S674" s="198"/>
      <c r="T674" s="200">
        <f>SUM(T675:T683)</f>
        <v>0</v>
      </c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R674" s="201" t="s">
        <v>82</v>
      </c>
      <c r="AT674" s="202" t="s">
        <v>73</v>
      </c>
      <c r="AU674" s="202" t="s">
        <v>82</v>
      </c>
      <c r="AY674" s="201" t="s">
        <v>121</v>
      </c>
      <c r="BK674" s="203">
        <f>SUM(BK675:BK683)</f>
        <v>0</v>
      </c>
    </row>
    <row r="675" spans="1:65" s="2" customFormat="1" ht="24.15" customHeight="1">
      <c r="A675" s="40"/>
      <c r="B675" s="41"/>
      <c r="C675" s="206" t="s">
        <v>929</v>
      </c>
      <c r="D675" s="206" t="s">
        <v>123</v>
      </c>
      <c r="E675" s="207" t="s">
        <v>930</v>
      </c>
      <c r="F675" s="208" t="s">
        <v>931</v>
      </c>
      <c r="G675" s="209" t="s">
        <v>232</v>
      </c>
      <c r="H675" s="210">
        <v>391.23</v>
      </c>
      <c r="I675" s="211"/>
      <c r="J675" s="212">
        <f>ROUND(I675*H675,2)</f>
        <v>0</v>
      </c>
      <c r="K675" s="208" t="s">
        <v>127</v>
      </c>
      <c r="L675" s="46"/>
      <c r="M675" s="213" t="s">
        <v>19</v>
      </c>
      <c r="N675" s="214" t="s">
        <v>45</v>
      </c>
      <c r="O675" s="86"/>
      <c r="P675" s="215">
        <f>O675*H675</f>
        <v>0</v>
      </c>
      <c r="Q675" s="215">
        <v>0</v>
      </c>
      <c r="R675" s="215">
        <f>Q675*H675</f>
        <v>0</v>
      </c>
      <c r="S675" s="215">
        <v>0</v>
      </c>
      <c r="T675" s="216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7" t="s">
        <v>128</v>
      </c>
      <c r="AT675" s="217" t="s">
        <v>123</v>
      </c>
      <c r="AU675" s="217" t="s">
        <v>84</v>
      </c>
      <c r="AY675" s="19" t="s">
        <v>121</v>
      </c>
      <c r="BE675" s="218">
        <f>IF(N675="základní",J675,0)</f>
        <v>0</v>
      </c>
      <c r="BF675" s="218">
        <f>IF(N675="snížená",J675,0)</f>
        <v>0</v>
      </c>
      <c r="BG675" s="218">
        <f>IF(N675="zákl. přenesená",J675,0)</f>
        <v>0</v>
      </c>
      <c r="BH675" s="218">
        <f>IF(N675="sníž. přenesená",J675,0)</f>
        <v>0</v>
      </c>
      <c r="BI675" s="218">
        <f>IF(N675="nulová",J675,0)</f>
        <v>0</v>
      </c>
      <c r="BJ675" s="19" t="s">
        <v>82</v>
      </c>
      <c r="BK675" s="218">
        <f>ROUND(I675*H675,2)</f>
        <v>0</v>
      </c>
      <c r="BL675" s="19" t="s">
        <v>128</v>
      </c>
      <c r="BM675" s="217" t="s">
        <v>932</v>
      </c>
    </row>
    <row r="676" spans="1:47" s="2" customFormat="1" ht="12">
      <c r="A676" s="40"/>
      <c r="B676" s="41"/>
      <c r="C676" s="42"/>
      <c r="D676" s="219" t="s">
        <v>130</v>
      </c>
      <c r="E676" s="42"/>
      <c r="F676" s="220" t="s">
        <v>933</v>
      </c>
      <c r="G676" s="42"/>
      <c r="H676" s="42"/>
      <c r="I676" s="221"/>
      <c r="J676" s="42"/>
      <c r="K676" s="42"/>
      <c r="L676" s="46"/>
      <c r="M676" s="222"/>
      <c r="N676" s="223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130</v>
      </c>
      <c r="AU676" s="19" t="s">
        <v>84</v>
      </c>
    </row>
    <row r="677" spans="1:51" s="14" customFormat="1" ht="12">
      <c r="A677" s="14"/>
      <c r="B677" s="235"/>
      <c r="C677" s="236"/>
      <c r="D677" s="226" t="s">
        <v>132</v>
      </c>
      <c r="E677" s="237" t="s">
        <v>19</v>
      </c>
      <c r="F677" s="238" t="s">
        <v>922</v>
      </c>
      <c r="G677" s="236"/>
      <c r="H677" s="239">
        <v>391.23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5" t="s">
        <v>132</v>
      </c>
      <c r="AU677" s="245" t="s">
        <v>84</v>
      </c>
      <c r="AV677" s="14" t="s">
        <v>84</v>
      </c>
      <c r="AW677" s="14" t="s">
        <v>36</v>
      </c>
      <c r="AX677" s="14" t="s">
        <v>82</v>
      </c>
      <c r="AY677" s="245" t="s">
        <v>121</v>
      </c>
    </row>
    <row r="678" spans="1:65" s="2" customFormat="1" ht="24.15" customHeight="1">
      <c r="A678" s="40"/>
      <c r="B678" s="41"/>
      <c r="C678" s="206" t="s">
        <v>934</v>
      </c>
      <c r="D678" s="206" t="s">
        <v>123</v>
      </c>
      <c r="E678" s="207" t="s">
        <v>935</v>
      </c>
      <c r="F678" s="208" t="s">
        <v>912</v>
      </c>
      <c r="G678" s="209" t="s">
        <v>232</v>
      </c>
      <c r="H678" s="210">
        <v>4303.53</v>
      </c>
      <c r="I678" s="211"/>
      <c r="J678" s="212">
        <f>ROUND(I678*H678,2)</f>
        <v>0</v>
      </c>
      <c r="K678" s="208" t="s">
        <v>127</v>
      </c>
      <c r="L678" s="46"/>
      <c r="M678" s="213" t="s">
        <v>19</v>
      </c>
      <c r="N678" s="214" t="s">
        <v>45</v>
      </c>
      <c r="O678" s="86"/>
      <c r="P678" s="215">
        <f>O678*H678</f>
        <v>0</v>
      </c>
      <c r="Q678" s="215">
        <v>0</v>
      </c>
      <c r="R678" s="215">
        <f>Q678*H678</f>
        <v>0</v>
      </c>
      <c r="S678" s="215">
        <v>0</v>
      </c>
      <c r="T678" s="216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17" t="s">
        <v>128</v>
      </c>
      <c r="AT678" s="217" t="s">
        <v>123</v>
      </c>
      <c r="AU678" s="217" t="s">
        <v>84</v>
      </c>
      <c r="AY678" s="19" t="s">
        <v>121</v>
      </c>
      <c r="BE678" s="218">
        <f>IF(N678="základní",J678,0)</f>
        <v>0</v>
      </c>
      <c r="BF678" s="218">
        <f>IF(N678="snížená",J678,0)</f>
        <v>0</v>
      </c>
      <c r="BG678" s="218">
        <f>IF(N678="zákl. přenesená",J678,0)</f>
        <v>0</v>
      </c>
      <c r="BH678" s="218">
        <f>IF(N678="sníž. přenesená",J678,0)</f>
        <v>0</v>
      </c>
      <c r="BI678" s="218">
        <f>IF(N678="nulová",J678,0)</f>
        <v>0</v>
      </c>
      <c r="BJ678" s="19" t="s">
        <v>82</v>
      </c>
      <c r="BK678" s="218">
        <f>ROUND(I678*H678,2)</f>
        <v>0</v>
      </c>
      <c r="BL678" s="19" t="s">
        <v>128</v>
      </c>
      <c r="BM678" s="217" t="s">
        <v>936</v>
      </c>
    </row>
    <row r="679" spans="1:47" s="2" customFormat="1" ht="12">
      <c r="A679" s="40"/>
      <c r="B679" s="41"/>
      <c r="C679" s="42"/>
      <c r="D679" s="219" t="s">
        <v>130</v>
      </c>
      <c r="E679" s="42"/>
      <c r="F679" s="220" t="s">
        <v>937</v>
      </c>
      <c r="G679" s="42"/>
      <c r="H679" s="42"/>
      <c r="I679" s="221"/>
      <c r="J679" s="42"/>
      <c r="K679" s="42"/>
      <c r="L679" s="46"/>
      <c r="M679" s="222"/>
      <c r="N679" s="223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130</v>
      </c>
      <c r="AU679" s="19" t="s">
        <v>84</v>
      </c>
    </row>
    <row r="680" spans="1:51" s="14" customFormat="1" ht="12">
      <c r="A680" s="14"/>
      <c r="B680" s="235"/>
      <c r="C680" s="236"/>
      <c r="D680" s="226" t="s">
        <v>132</v>
      </c>
      <c r="E680" s="237" t="s">
        <v>19</v>
      </c>
      <c r="F680" s="238" t="s">
        <v>938</v>
      </c>
      <c r="G680" s="236"/>
      <c r="H680" s="239">
        <v>4303.53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5" t="s">
        <v>132</v>
      </c>
      <c r="AU680" s="245" t="s">
        <v>84</v>
      </c>
      <c r="AV680" s="14" t="s">
        <v>84</v>
      </c>
      <c r="AW680" s="14" t="s">
        <v>36</v>
      </c>
      <c r="AX680" s="14" t="s">
        <v>82</v>
      </c>
      <c r="AY680" s="245" t="s">
        <v>121</v>
      </c>
    </row>
    <row r="681" spans="1:65" s="2" customFormat="1" ht="24.15" customHeight="1">
      <c r="A681" s="40"/>
      <c r="B681" s="41"/>
      <c r="C681" s="206" t="s">
        <v>939</v>
      </c>
      <c r="D681" s="206" t="s">
        <v>123</v>
      </c>
      <c r="E681" s="207" t="s">
        <v>940</v>
      </c>
      <c r="F681" s="208" t="s">
        <v>941</v>
      </c>
      <c r="G681" s="209" t="s">
        <v>232</v>
      </c>
      <c r="H681" s="210">
        <v>391.23</v>
      </c>
      <c r="I681" s="211"/>
      <c r="J681" s="212">
        <f>ROUND(I681*H681,2)</f>
        <v>0</v>
      </c>
      <c r="K681" s="208" t="s">
        <v>127</v>
      </c>
      <c r="L681" s="46"/>
      <c r="M681" s="213" t="s">
        <v>19</v>
      </c>
      <c r="N681" s="214" t="s">
        <v>45</v>
      </c>
      <c r="O681" s="86"/>
      <c r="P681" s="215">
        <f>O681*H681</f>
        <v>0</v>
      </c>
      <c r="Q681" s="215">
        <v>0</v>
      </c>
      <c r="R681" s="215">
        <f>Q681*H681</f>
        <v>0</v>
      </c>
      <c r="S681" s="215">
        <v>0</v>
      </c>
      <c r="T681" s="216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17" t="s">
        <v>128</v>
      </c>
      <c r="AT681" s="217" t="s">
        <v>123</v>
      </c>
      <c r="AU681" s="217" t="s">
        <v>84</v>
      </c>
      <c r="AY681" s="19" t="s">
        <v>121</v>
      </c>
      <c r="BE681" s="218">
        <f>IF(N681="základní",J681,0)</f>
        <v>0</v>
      </c>
      <c r="BF681" s="218">
        <f>IF(N681="snížená",J681,0)</f>
        <v>0</v>
      </c>
      <c r="BG681" s="218">
        <f>IF(N681="zákl. přenesená",J681,0)</f>
        <v>0</v>
      </c>
      <c r="BH681" s="218">
        <f>IF(N681="sníž. přenesená",J681,0)</f>
        <v>0</v>
      </c>
      <c r="BI681" s="218">
        <f>IF(N681="nulová",J681,0)</f>
        <v>0</v>
      </c>
      <c r="BJ681" s="19" t="s">
        <v>82</v>
      </c>
      <c r="BK681" s="218">
        <f>ROUND(I681*H681,2)</f>
        <v>0</v>
      </c>
      <c r="BL681" s="19" t="s">
        <v>128</v>
      </c>
      <c r="BM681" s="217" t="s">
        <v>942</v>
      </c>
    </row>
    <row r="682" spans="1:47" s="2" customFormat="1" ht="12">
      <c r="A682" s="40"/>
      <c r="B682" s="41"/>
      <c r="C682" s="42"/>
      <c r="D682" s="219" t="s">
        <v>130</v>
      </c>
      <c r="E682" s="42"/>
      <c r="F682" s="220" t="s">
        <v>943</v>
      </c>
      <c r="G682" s="42"/>
      <c r="H682" s="42"/>
      <c r="I682" s="221"/>
      <c r="J682" s="42"/>
      <c r="K682" s="42"/>
      <c r="L682" s="46"/>
      <c r="M682" s="222"/>
      <c r="N682" s="223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9" t="s">
        <v>130</v>
      </c>
      <c r="AU682" s="19" t="s">
        <v>84</v>
      </c>
    </row>
    <row r="683" spans="1:51" s="14" customFormat="1" ht="12">
      <c r="A683" s="14"/>
      <c r="B683" s="235"/>
      <c r="C683" s="236"/>
      <c r="D683" s="226" t="s">
        <v>132</v>
      </c>
      <c r="E683" s="237" t="s">
        <v>19</v>
      </c>
      <c r="F683" s="238" t="s">
        <v>922</v>
      </c>
      <c r="G683" s="236"/>
      <c r="H683" s="239">
        <v>391.23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5" t="s">
        <v>132</v>
      </c>
      <c r="AU683" s="245" t="s">
        <v>84</v>
      </c>
      <c r="AV683" s="14" t="s">
        <v>84</v>
      </c>
      <c r="AW683" s="14" t="s">
        <v>36</v>
      </c>
      <c r="AX683" s="14" t="s">
        <v>82</v>
      </c>
      <c r="AY683" s="245" t="s">
        <v>121</v>
      </c>
    </row>
    <row r="684" spans="1:63" s="12" customFormat="1" ht="22.8" customHeight="1">
      <c r="A684" s="12"/>
      <c r="B684" s="190"/>
      <c r="C684" s="191"/>
      <c r="D684" s="192" t="s">
        <v>73</v>
      </c>
      <c r="E684" s="204" t="s">
        <v>944</v>
      </c>
      <c r="F684" s="204" t="s">
        <v>945</v>
      </c>
      <c r="G684" s="191"/>
      <c r="H684" s="191"/>
      <c r="I684" s="194"/>
      <c r="J684" s="205">
        <f>BK684</f>
        <v>0</v>
      </c>
      <c r="K684" s="191"/>
      <c r="L684" s="196"/>
      <c r="M684" s="197"/>
      <c r="N684" s="198"/>
      <c r="O684" s="198"/>
      <c r="P684" s="199">
        <f>SUM(P685:P686)</f>
        <v>0</v>
      </c>
      <c r="Q684" s="198"/>
      <c r="R684" s="199">
        <f>SUM(R685:R686)</f>
        <v>0</v>
      </c>
      <c r="S684" s="198"/>
      <c r="T684" s="200">
        <f>SUM(T685:T686)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01" t="s">
        <v>82</v>
      </c>
      <c r="AT684" s="202" t="s">
        <v>73</v>
      </c>
      <c r="AU684" s="202" t="s">
        <v>82</v>
      </c>
      <c r="AY684" s="201" t="s">
        <v>121</v>
      </c>
      <c r="BK684" s="203">
        <f>SUM(BK685:BK686)</f>
        <v>0</v>
      </c>
    </row>
    <row r="685" spans="1:65" s="2" customFormat="1" ht="24.15" customHeight="1">
      <c r="A685" s="40"/>
      <c r="B685" s="41"/>
      <c r="C685" s="206" t="s">
        <v>946</v>
      </c>
      <c r="D685" s="206" t="s">
        <v>123</v>
      </c>
      <c r="E685" s="207" t="s">
        <v>947</v>
      </c>
      <c r="F685" s="208" t="s">
        <v>948</v>
      </c>
      <c r="G685" s="209" t="s">
        <v>232</v>
      </c>
      <c r="H685" s="210">
        <v>884.115</v>
      </c>
      <c r="I685" s="211"/>
      <c r="J685" s="212">
        <f>ROUND(I685*H685,2)</f>
        <v>0</v>
      </c>
      <c r="K685" s="208" t="s">
        <v>127</v>
      </c>
      <c r="L685" s="46"/>
      <c r="M685" s="213" t="s">
        <v>19</v>
      </c>
      <c r="N685" s="214" t="s">
        <v>45</v>
      </c>
      <c r="O685" s="86"/>
      <c r="P685" s="215">
        <f>O685*H685</f>
        <v>0</v>
      </c>
      <c r="Q685" s="215">
        <v>0</v>
      </c>
      <c r="R685" s="215">
        <f>Q685*H685</f>
        <v>0</v>
      </c>
      <c r="S685" s="215">
        <v>0</v>
      </c>
      <c r="T685" s="216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17" t="s">
        <v>128</v>
      </c>
      <c r="AT685" s="217" t="s">
        <v>123</v>
      </c>
      <c r="AU685" s="217" t="s">
        <v>84</v>
      </c>
      <c r="AY685" s="19" t="s">
        <v>121</v>
      </c>
      <c r="BE685" s="218">
        <f>IF(N685="základní",J685,0)</f>
        <v>0</v>
      </c>
      <c r="BF685" s="218">
        <f>IF(N685="snížená",J685,0)</f>
        <v>0</v>
      </c>
      <c r="BG685" s="218">
        <f>IF(N685="zákl. přenesená",J685,0)</f>
        <v>0</v>
      </c>
      <c r="BH685" s="218">
        <f>IF(N685="sníž. přenesená",J685,0)</f>
        <v>0</v>
      </c>
      <c r="BI685" s="218">
        <f>IF(N685="nulová",J685,0)</f>
        <v>0</v>
      </c>
      <c r="BJ685" s="19" t="s">
        <v>82</v>
      </c>
      <c r="BK685" s="218">
        <f>ROUND(I685*H685,2)</f>
        <v>0</v>
      </c>
      <c r="BL685" s="19" t="s">
        <v>128</v>
      </c>
      <c r="BM685" s="217" t="s">
        <v>949</v>
      </c>
    </row>
    <row r="686" spans="1:47" s="2" customFormat="1" ht="12">
      <c r="A686" s="40"/>
      <c r="B686" s="41"/>
      <c r="C686" s="42"/>
      <c r="D686" s="219" t="s">
        <v>130</v>
      </c>
      <c r="E686" s="42"/>
      <c r="F686" s="220" t="s">
        <v>950</v>
      </c>
      <c r="G686" s="42"/>
      <c r="H686" s="42"/>
      <c r="I686" s="221"/>
      <c r="J686" s="42"/>
      <c r="K686" s="42"/>
      <c r="L686" s="46"/>
      <c r="M686" s="278"/>
      <c r="N686" s="279"/>
      <c r="O686" s="280"/>
      <c r="P686" s="280"/>
      <c r="Q686" s="280"/>
      <c r="R686" s="280"/>
      <c r="S686" s="280"/>
      <c r="T686" s="281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130</v>
      </c>
      <c r="AU686" s="19" t="s">
        <v>84</v>
      </c>
    </row>
    <row r="687" spans="1:31" s="2" customFormat="1" ht="6.95" customHeight="1">
      <c r="A687" s="40"/>
      <c r="B687" s="61"/>
      <c r="C687" s="62"/>
      <c r="D687" s="62"/>
      <c r="E687" s="62"/>
      <c r="F687" s="62"/>
      <c r="G687" s="62"/>
      <c r="H687" s="62"/>
      <c r="I687" s="62"/>
      <c r="J687" s="62"/>
      <c r="K687" s="62"/>
      <c r="L687" s="46"/>
      <c r="M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</row>
  </sheetData>
  <sheetProtection password="CC35" sheet="1" objects="1" scenarios="1" formatColumns="0" formatRows="0" autoFilter="0"/>
  <autoFilter ref="C89:K68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1_02/111301111"/>
    <hyperlink ref="F98" r:id="rId2" display="https://podminky.urs.cz/item/CS_URS_2021_02/112101102"/>
    <hyperlink ref="F102" r:id="rId3" display="https://podminky.urs.cz/item/CS_URS_2021_02/112251102"/>
    <hyperlink ref="F108" r:id="rId4" display="https://podminky.urs.cz/item/CS_URS_2021_02/113154224"/>
    <hyperlink ref="F112" r:id="rId5" display="https://podminky.urs.cz/item/CS_URS_2021_02/113202111"/>
    <hyperlink ref="F116" r:id="rId6" display="https://podminky.urs.cz/item/CS_URS_2021_02/122251105"/>
    <hyperlink ref="F129" r:id="rId7" display="https://podminky.urs.cz/item/CS_URS_2021_02/131111332"/>
    <hyperlink ref="F133" r:id="rId8" display="https://podminky.urs.cz/item/CS_URS_2021_02/131151343"/>
    <hyperlink ref="F137" r:id="rId9" display="https://podminky.urs.cz/item/CS_URS_2021_02/131251104"/>
    <hyperlink ref="F141" r:id="rId10" display="https://podminky.urs.cz/item/CS_URS_2021_02/132254202"/>
    <hyperlink ref="F144" r:id="rId11" display="https://podminky.urs.cz/item/CS_URS_2021_02/151301102"/>
    <hyperlink ref="F147" r:id="rId12" display="https://podminky.urs.cz/item/CS_URS_2021_02/151301112"/>
    <hyperlink ref="F149" r:id="rId13" display="https://podminky.urs.cz/item/CS_URS_2021_02/162751117"/>
    <hyperlink ref="F158" r:id="rId14" display="https://podminky.urs.cz/item/CS_URS_2021_02/162751119"/>
    <hyperlink ref="F168" r:id="rId15" display="https://podminky.urs.cz/item/CS_URS_2021_02/171201231"/>
    <hyperlink ref="F177" r:id="rId16" display="https://podminky.urs.cz/item/CS_URS_2021_02/171251201"/>
    <hyperlink ref="F186" r:id="rId17" display="https://podminky.urs.cz/item/CS_URS_2021_02/174151101"/>
    <hyperlink ref="F190" r:id="rId18" display="https://podminky.urs.cz/item/CS_URS_2021_02/175151101"/>
    <hyperlink ref="F194" r:id="rId19" display="https://podminky.urs.cz/item/CS_URS_2021_02/58331200"/>
    <hyperlink ref="F197" r:id="rId20" display="https://podminky.urs.cz/item/CS_URS_2021_02/175151201"/>
    <hyperlink ref="F201" r:id="rId21" display="https://podminky.urs.cz/item/CS_URS_2021_02/58343930"/>
    <hyperlink ref="F209" r:id="rId22" display="https://podminky.urs.cz/item/CS_URS_2021_02/10364101"/>
    <hyperlink ref="F213" r:id="rId23" display="https://podminky.urs.cz/item/CS_URS_2021_02/181411131"/>
    <hyperlink ref="F224" r:id="rId24" display="https://podminky.urs.cz/item/CS_URS_2021_02/183101123"/>
    <hyperlink ref="F227" r:id="rId25" display="https://podminky.urs.cz/item/CS_URS_2021_02/183901145"/>
    <hyperlink ref="F231" r:id="rId26" display="https://podminky.urs.cz/item/CS_URS_2021_02/10321100"/>
    <hyperlink ref="F235" r:id="rId27" display="https://podminky.urs.cz/item/CS_URS_2021_02/184201112"/>
    <hyperlink ref="F245" r:id="rId28" display="https://podminky.urs.cz/item/CS_URS_2021_02/184215132"/>
    <hyperlink ref="F248" r:id="rId29" display="https://podminky.urs.cz/item/CS_URS_2021_02/60591255"/>
    <hyperlink ref="F252" r:id="rId30" display="https://podminky.urs.cz/item/CS_URS_2021_02/273313711"/>
    <hyperlink ref="F257" r:id="rId31" display="https://podminky.urs.cz/item/CS_URS_2021_02/338171123"/>
    <hyperlink ref="F261" r:id="rId32" display="https://podminky.urs.cz/item/CS_URS_2021_02/55342153"/>
    <hyperlink ref="F263" r:id="rId33" display="https://podminky.urs.cz/item/CS_URS_2021_02/348401140"/>
    <hyperlink ref="F267" r:id="rId34" display="https://podminky.urs.cz/item/CS_URS_2021_02/31324768"/>
    <hyperlink ref="F270" r:id="rId35" display="https://podminky.urs.cz/item/CS_URS_2021_02/451573111"/>
    <hyperlink ref="F276" r:id="rId36" display="https://podminky.urs.cz/item/CS_URS_2021_02/452311151"/>
    <hyperlink ref="F280" r:id="rId37" display="https://podminky.urs.cz/item/CS_URS_2021_02/564851111"/>
    <hyperlink ref="F290" r:id="rId38" display="https://podminky.urs.cz/item/CS_URS_2021_02/564861111"/>
    <hyperlink ref="F300" r:id="rId39" display="https://podminky.urs.cz/item/CS_URS_2021_02/567122112"/>
    <hyperlink ref="F304" r:id="rId40" display="https://podminky.urs.cz/item/CS_URS_2021_02/569931132"/>
    <hyperlink ref="F308" r:id="rId41" display="https://podminky.urs.cz/item/CS_URS_2021_02/573191111"/>
    <hyperlink ref="F312" r:id="rId42" display="https://podminky.urs.cz/item/CS_URS_2021_02/573211109"/>
    <hyperlink ref="F316" r:id="rId43" display="https://podminky.urs.cz/item/CS_URS_2021_02/577134141"/>
    <hyperlink ref="F320" r:id="rId44" display="https://podminky.urs.cz/item/CS_URS_2021_02/577165142"/>
    <hyperlink ref="F324" r:id="rId45" display="https://podminky.urs.cz/item/CS_URS_2021_02/591241111"/>
    <hyperlink ref="F329" r:id="rId46" display="https://podminky.urs.cz/item/CS_URS_2021_02/58381007"/>
    <hyperlink ref="F332" r:id="rId47" display="https://podminky.urs.cz/item/CS_URS_2021_02/596211112"/>
    <hyperlink ref="F340" r:id="rId48" display="https://podminky.urs.cz/item/CS_URS_2021_02/59245018"/>
    <hyperlink ref="F347" r:id="rId49" display="https://podminky.urs.cz/item/CS_URS_2021_02/59245008"/>
    <hyperlink ref="F354" r:id="rId50" display="https://podminky.urs.cz/item/CS_URS_2021_02/59245006"/>
    <hyperlink ref="F367" r:id="rId51" display="https://podminky.urs.cz/item/CS_URS_2021_02/596412212"/>
    <hyperlink ref="F371" r:id="rId52" display="https://podminky.urs.cz/item/CS_URS_2021_02/59245030"/>
    <hyperlink ref="F422" r:id="rId53" display="https://podminky.urs.cz/item/CS_URS_2021_02/871310310"/>
    <hyperlink ref="F425" r:id="rId54" display="https://podminky.urs.cz/item/CS_URS_2021_02/28617003"/>
    <hyperlink ref="F427" r:id="rId55" display="https://podminky.urs.cz/item/CS_URS_2021_02/877355211"/>
    <hyperlink ref="F432" r:id="rId56" display="https://podminky.urs.cz/item/CS_URS_2021_02/895941111R"/>
    <hyperlink ref="F436" r:id="rId57" display="https://podminky.urs.cz/item/CS_URS_2021_02/899304111"/>
    <hyperlink ref="F448" r:id="rId58" display="https://podminky.urs.cz/item/CS_URS_2021_02/55241002"/>
    <hyperlink ref="F450" r:id="rId59" display="https://podminky.urs.cz/item/CS_URS_2021_02/59224075"/>
    <hyperlink ref="F452" r:id="rId60" display="https://podminky.urs.cz/item/CS_URS_2021_02/899331111"/>
    <hyperlink ref="F454" r:id="rId61" display="https://podminky.urs.cz/item/CS_URS_2021_02/899431111"/>
    <hyperlink ref="F459" r:id="rId62" display="https://podminky.urs.cz/item/CS_URS_2021_02/912211111"/>
    <hyperlink ref="F463" r:id="rId63" display="https://podminky.urs.cz/item/CS_URS_2021_02/40445158"/>
    <hyperlink ref="F466" r:id="rId64" display="https://podminky.urs.cz/item/CS_URS_2021_02/912521111"/>
    <hyperlink ref="F470" r:id="rId65" display="https://podminky.urs.cz/item/CS_URS_2021_02/56288005"/>
    <hyperlink ref="F472" r:id="rId66" display="https://podminky.urs.cz/item/CS_URS_2021_02/914111111"/>
    <hyperlink ref="F481" r:id="rId67" display="https://podminky.urs.cz/item/CS_URS_2021_02/40445609"/>
    <hyperlink ref="F484" r:id="rId68" display="https://podminky.urs.cz/item/CS_URS_2021_02/40445619"/>
    <hyperlink ref="F489" r:id="rId69" display="https://podminky.urs.cz/item/CS_URS_2021_02/40445625"/>
    <hyperlink ref="F492" r:id="rId70" display="https://podminky.urs.cz/item/CS_URS_2021_02/40445644"/>
    <hyperlink ref="F495" r:id="rId71" display="https://podminky.urs.cz/item/CS_URS_2021_02/914111121"/>
    <hyperlink ref="F501" r:id="rId72" display="https://podminky.urs.cz/item/CS_URS_2021_02/40445627"/>
    <hyperlink ref="F507" r:id="rId73" display="https://podminky.urs.cz/item/CS_URS_2021_02/915121112"/>
    <hyperlink ref="F511" r:id="rId74" display="https://podminky.urs.cz/item/CS_URS_2021_02/915121122"/>
    <hyperlink ref="F515" r:id="rId75" display="https://podminky.urs.cz/item/CS_URS_2021_02/915131112"/>
    <hyperlink ref="F521" r:id="rId76" display="https://podminky.urs.cz/item/CS_URS_2021_02/915221112"/>
    <hyperlink ref="F525" r:id="rId77" display="https://podminky.urs.cz/item/CS_URS_2021_02/915221122"/>
    <hyperlink ref="F529" r:id="rId78" display="https://podminky.urs.cz/item/CS_URS_2021_02/915231112"/>
    <hyperlink ref="F535" r:id="rId79" display="https://podminky.urs.cz/item/CS_URS_2021_02/915611111"/>
    <hyperlink ref="F541" r:id="rId80" display="https://podminky.urs.cz/item/CS_URS_2021_02/915621111"/>
    <hyperlink ref="F547" r:id="rId81" display="https://podminky.urs.cz/item/CS_URS_2021_02/916132113"/>
    <hyperlink ref="F554" r:id="rId82" display="https://podminky.urs.cz/item/CS_URS_2021_02/59217031"/>
    <hyperlink ref="F561" r:id="rId83" display="https://podminky.urs.cz/item/CS_URS_2021_02/59217032"/>
    <hyperlink ref="F568" r:id="rId84" display="https://podminky.urs.cz/item/CS_URS_2021_02/59217030"/>
    <hyperlink ref="F573" r:id="rId85" display="https://podminky.urs.cz/item/CS_URS_2021_02/916133112"/>
    <hyperlink ref="F579" r:id="rId86" display="https://podminky.urs.cz/item/CS_URS_2021_02/916231213"/>
    <hyperlink ref="F585" r:id="rId87" display="https://podminky.urs.cz/item/CS_URS_2021_02/59217017"/>
    <hyperlink ref="F592" r:id="rId88" display="https://podminky.urs.cz/item/CS_URS_2021_02/59217016"/>
    <hyperlink ref="F599" r:id="rId89" display="https://podminky.urs.cz/item/CS_URS_2021_02/916241113"/>
    <hyperlink ref="F603" r:id="rId90" display="https://podminky.urs.cz/item/CS_URS_2021_02/58380003"/>
    <hyperlink ref="F607" r:id="rId91" display="https://podminky.urs.cz/item/CS_URS_2021_02/916431112"/>
    <hyperlink ref="F613" r:id="rId92" display="https://podminky.urs.cz/item/CS_URS_2021_02/59217041"/>
    <hyperlink ref="F616" r:id="rId93" display="https://podminky.urs.cz/item/CS_URS_2021_02/59217040"/>
    <hyperlink ref="F619" r:id="rId94" display="https://podminky.urs.cz/item/CS_URS_2021_02/919112213"/>
    <hyperlink ref="F623" r:id="rId95" display="https://podminky.urs.cz/item/CS_URS_2021_02/919121112"/>
    <hyperlink ref="F627" r:id="rId96" display="https://podminky.urs.cz/item/CS_URS_2021_02/919726121"/>
    <hyperlink ref="F633" r:id="rId97" display="https://podminky.urs.cz/item/CS_URS_2021_02/935113111"/>
    <hyperlink ref="F638" r:id="rId98" display="https://podminky.urs.cz/item/CS_URS_2021_02/56241453"/>
    <hyperlink ref="F640" r:id="rId99" display="https://podminky.urs.cz/item/CS_URS_2021_02/59227006"/>
    <hyperlink ref="F643" r:id="rId100" display="https://podminky.urs.cz/item/CS_URS_2021_02/966006132"/>
    <hyperlink ref="F649" r:id="rId101" display="https://podminky.urs.cz/item/CS_URS_2021_02/966052121"/>
    <hyperlink ref="F653" r:id="rId102" display="https://podminky.urs.cz/item/CS_URS_2021_02/966071711"/>
    <hyperlink ref="F657" r:id="rId103" display="https://podminky.urs.cz/item/CS_URS_2021_02/966071822"/>
    <hyperlink ref="F662" r:id="rId104" display="https://podminky.urs.cz/item/CS_URS_2021_02/997221561"/>
    <hyperlink ref="F665" r:id="rId105" display="https://podminky.urs.cz/item/CS_URS_2021_02/997221569"/>
    <hyperlink ref="F668" r:id="rId106" display="https://podminky.urs.cz/item/CS_URS_2021_02/997221611"/>
    <hyperlink ref="F676" r:id="rId107" display="https://podminky.urs.cz/item/CS_URS_2021_02/997221551"/>
    <hyperlink ref="F679" r:id="rId108" display="https://podminky.urs.cz/item/CS_URS_2021_02/997221559"/>
    <hyperlink ref="F682" r:id="rId109" display="https://podminky.urs.cz/item/CS_URS_2021_02/997221875"/>
    <hyperlink ref="F686" r:id="rId110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Rozšíření pozemní komunikace v Borkách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951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26. 8. 2021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35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ROUND((SUM(BE80:BE88)),2)</f>
        <v>0</v>
      </c>
      <c r="G33" s="40"/>
      <c r="H33" s="40"/>
      <c r="I33" s="150">
        <v>0.21</v>
      </c>
      <c r="J33" s="149">
        <f>ROUND(((SUM(BE80:BE88))*I33),2)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ROUND((SUM(BF80:BF88)),2)</f>
        <v>0</v>
      </c>
      <c r="G34" s="40"/>
      <c r="H34" s="40"/>
      <c r="I34" s="150">
        <v>0.15</v>
      </c>
      <c r="J34" s="149">
        <f>ROUND(((SUM(BF80:BF88))*I34),2)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ROUND((SUM(BG80:BG88)),2)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ROUND((SUM(BH80:BH88)),2)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ROUND((SUM(BI80:BI88)),2)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Rozšíření pozemní komunikace v Borkách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015/2020_2 -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Borky ul. Brankovická</v>
      </c>
      <c r="G52" s="42"/>
      <c r="H52" s="42"/>
      <c r="I52" s="34" t="s">
        <v>23</v>
      </c>
      <c r="J52" s="74" t="str">
        <f>IF(J12="","",J12)</f>
        <v>26. 8. 2021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DI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DI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952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106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Rozšíření pozemní komunikace v Borkách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89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015/2020_2 - Vedlejší rozpočtové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Borky ul. Brankovická</v>
      </c>
      <c r="G74" s="42"/>
      <c r="H74" s="42"/>
      <c r="I74" s="34" t="s">
        <v>23</v>
      </c>
      <c r="J74" s="74" t="str">
        <f>IF(J12="","",J12)</f>
        <v>26. 8. 2021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25</v>
      </c>
      <c r="D76" s="42"/>
      <c r="E76" s="42"/>
      <c r="F76" s="29" t="str">
        <f>E15</f>
        <v>Město Kolín</v>
      </c>
      <c r="G76" s="42"/>
      <c r="H76" s="42"/>
      <c r="I76" s="34" t="s">
        <v>32</v>
      </c>
      <c r="J76" s="38" t="str">
        <f>E21</f>
        <v>DI PROJEKT s.r.o.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30</v>
      </c>
      <c r="D77" s="42"/>
      <c r="E77" s="42"/>
      <c r="F77" s="29" t="str">
        <f>IF(E18="","",E18)</f>
        <v>Vyplň údaj</v>
      </c>
      <c r="G77" s="42"/>
      <c r="H77" s="42"/>
      <c r="I77" s="34" t="s">
        <v>37</v>
      </c>
      <c r="J77" s="38" t="str">
        <f>E24</f>
        <v>DI PROJEKT s.r.o.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107</v>
      </c>
      <c r="D79" s="182" t="s">
        <v>59</v>
      </c>
      <c r="E79" s="182" t="s">
        <v>55</v>
      </c>
      <c r="F79" s="182" t="s">
        <v>56</v>
      </c>
      <c r="G79" s="182" t="s">
        <v>108</v>
      </c>
      <c r="H79" s="182" t="s">
        <v>109</v>
      </c>
      <c r="I79" s="182" t="s">
        <v>110</v>
      </c>
      <c r="J79" s="182" t="s">
        <v>93</v>
      </c>
      <c r="K79" s="183" t="s">
        <v>111</v>
      </c>
      <c r="L79" s="184"/>
      <c r="M79" s="94" t="s">
        <v>19</v>
      </c>
      <c r="N79" s="95" t="s">
        <v>44</v>
      </c>
      <c r="O79" s="95" t="s">
        <v>112</v>
      </c>
      <c r="P79" s="95" t="s">
        <v>113</v>
      </c>
      <c r="Q79" s="95" t="s">
        <v>114</v>
      </c>
      <c r="R79" s="95" t="s">
        <v>115</v>
      </c>
      <c r="S79" s="95" t="s">
        <v>116</v>
      </c>
      <c r="T79" s="96" t="s">
        <v>117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118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73</v>
      </c>
      <c r="AU80" s="19" t="s">
        <v>94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73</v>
      </c>
      <c r="E81" s="193" t="s">
        <v>953</v>
      </c>
      <c r="F81" s="193" t="s">
        <v>86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SUM(P82:P88)</f>
        <v>0</v>
      </c>
      <c r="Q81" s="198"/>
      <c r="R81" s="199">
        <f>SUM(R82:R88)</f>
        <v>0</v>
      </c>
      <c r="S81" s="198"/>
      <c r="T81" s="200">
        <f>SUM(T82:T88)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154</v>
      </c>
      <c r="AT81" s="202" t="s">
        <v>73</v>
      </c>
      <c r="AU81" s="202" t="s">
        <v>74</v>
      </c>
      <c r="AY81" s="201" t="s">
        <v>121</v>
      </c>
      <c r="BK81" s="203">
        <f>SUM(BK82:BK88)</f>
        <v>0</v>
      </c>
    </row>
    <row r="82" spans="1:65" s="2" customFormat="1" ht="16.5" customHeight="1">
      <c r="A82" s="40"/>
      <c r="B82" s="41"/>
      <c r="C82" s="206" t="s">
        <v>82</v>
      </c>
      <c r="D82" s="206" t="s">
        <v>123</v>
      </c>
      <c r="E82" s="207" t="s">
        <v>954</v>
      </c>
      <c r="F82" s="208" t="s">
        <v>955</v>
      </c>
      <c r="G82" s="209" t="s">
        <v>956</v>
      </c>
      <c r="H82" s="210">
        <v>1</v>
      </c>
      <c r="I82" s="211"/>
      <c r="J82" s="212">
        <f>ROUND(I82*H82,2)</f>
        <v>0</v>
      </c>
      <c r="K82" s="208" t="s">
        <v>19</v>
      </c>
      <c r="L82" s="46"/>
      <c r="M82" s="213" t="s">
        <v>19</v>
      </c>
      <c r="N82" s="214" t="s">
        <v>45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128</v>
      </c>
      <c r="AT82" s="217" t="s">
        <v>123</v>
      </c>
      <c r="AU82" s="217" t="s">
        <v>82</v>
      </c>
      <c r="AY82" s="19" t="s">
        <v>121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82</v>
      </c>
      <c r="BK82" s="218">
        <f>ROUND(I82*H82,2)</f>
        <v>0</v>
      </c>
      <c r="BL82" s="19" t="s">
        <v>128</v>
      </c>
      <c r="BM82" s="217" t="s">
        <v>957</v>
      </c>
    </row>
    <row r="83" spans="1:65" s="2" customFormat="1" ht="24.15" customHeight="1">
      <c r="A83" s="40"/>
      <c r="B83" s="41"/>
      <c r="C83" s="206" t="s">
        <v>84</v>
      </c>
      <c r="D83" s="206" t="s">
        <v>123</v>
      </c>
      <c r="E83" s="207" t="s">
        <v>958</v>
      </c>
      <c r="F83" s="208" t="s">
        <v>959</v>
      </c>
      <c r="G83" s="209" t="s">
        <v>956</v>
      </c>
      <c r="H83" s="210">
        <v>1</v>
      </c>
      <c r="I83" s="211"/>
      <c r="J83" s="212">
        <f>ROUND(I83*H83,2)</f>
        <v>0</v>
      </c>
      <c r="K83" s="208" t="s">
        <v>19</v>
      </c>
      <c r="L83" s="46"/>
      <c r="M83" s="213" t="s">
        <v>19</v>
      </c>
      <c r="N83" s="214" t="s">
        <v>45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128</v>
      </c>
      <c r="AT83" s="217" t="s">
        <v>123</v>
      </c>
      <c r="AU83" s="217" t="s">
        <v>82</v>
      </c>
      <c r="AY83" s="19" t="s">
        <v>121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82</v>
      </c>
      <c r="BK83" s="218">
        <f>ROUND(I83*H83,2)</f>
        <v>0</v>
      </c>
      <c r="BL83" s="19" t="s">
        <v>128</v>
      </c>
      <c r="BM83" s="217" t="s">
        <v>960</v>
      </c>
    </row>
    <row r="84" spans="1:65" s="2" customFormat="1" ht="78" customHeight="1">
      <c r="A84" s="40"/>
      <c r="B84" s="41"/>
      <c r="C84" s="206" t="s">
        <v>141</v>
      </c>
      <c r="D84" s="206" t="s">
        <v>123</v>
      </c>
      <c r="E84" s="207" t="s">
        <v>961</v>
      </c>
      <c r="F84" s="208" t="s">
        <v>962</v>
      </c>
      <c r="G84" s="209" t="s">
        <v>956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45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128</v>
      </c>
      <c r="AT84" s="217" t="s">
        <v>123</v>
      </c>
      <c r="AU84" s="217" t="s">
        <v>82</v>
      </c>
      <c r="AY84" s="19" t="s">
        <v>121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82</v>
      </c>
      <c r="BK84" s="218">
        <f>ROUND(I84*H84,2)</f>
        <v>0</v>
      </c>
      <c r="BL84" s="19" t="s">
        <v>128</v>
      </c>
      <c r="BM84" s="217" t="s">
        <v>963</v>
      </c>
    </row>
    <row r="85" spans="1:65" s="2" customFormat="1" ht="33" customHeight="1">
      <c r="A85" s="40"/>
      <c r="B85" s="41"/>
      <c r="C85" s="206" t="s">
        <v>128</v>
      </c>
      <c r="D85" s="206" t="s">
        <v>123</v>
      </c>
      <c r="E85" s="207" t="s">
        <v>964</v>
      </c>
      <c r="F85" s="208" t="s">
        <v>965</v>
      </c>
      <c r="G85" s="209" t="s">
        <v>956</v>
      </c>
      <c r="H85" s="210">
        <v>1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45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128</v>
      </c>
      <c r="AT85" s="217" t="s">
        <v>123</v>
      </c>
      <c r="AU85" s="217" t="s">
        <v>82</v>
      </c>
      <c r="AY85" s="19" t="s">
        <v>121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82</v>
      </c>
      <c r="BK85" s="218">
        <f>ROUND(I85*H85,2)</f>
        <v>0</v>
      </c>
      <c r="BL85" s="19" t="s">
        <v>128</v>
      </c>
      <c r="BM85" s="217" t="s">
        <v>966</v>
      </c>
    </row>
    <row r="86" spans="1:65" s="2" customFormat="1" ht="16.5" customHeight="1">
      <c r="A86" s="40"/>
      <c r="B86" s="41"/>
      <c r="C86" s="206" t="s">
        <v>154</v>
      </c>
      <c r="D86" s="206" t="s">
        <v>123</v>
      </c>
      <c r="E86" s="207" t="s">
        <v>967</v>
      </c>
      <c r="F86" s="208" t="s">
        <v>968</v>
      </c>
      <c r="G86" s="209" t="s">
        <v>956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45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128</v>
      </c>
      <c r="AT86" s="217" t="s">
        <v>123</v>
      </c>
      <c r="AU86" s="217" t="s">
        <v>82</v>
      </c>
      <c r="AY86" s="19" t="s">
        <v>121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82</v>
      </c>
      <c r="BK86" s="218">
        <f>ROUND(I86*H86,2)</f>
        <v>0</v>
      </c>
      <c r="BL86" s="19" t="s">
        <v>128</v>
      </c>
      <c r="BM86" s="217" t="s">
        <v>969</v>
      </c>
    </row>
    <row r="87" spans="1:65" s="2" customFormat="1" ht="21.75" customHeight="1">
      <c r="A87" s="40"/>
      <c r="B87" s="41"/>
      <c r="C87" s="206" t="s">
        <v>161</v>
      </c>
      <c r="D87" s="206" t="s">
        <v>123</v>
      </c>
      <c r="E87" s="207" t="s">
        <v>970</v>
      </c>
      <c r="F87" s="208" t="s">
        <v>971</v>
      </c>
      <c r="G87" s="209" t="s">
        <v>956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45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128</v>
      </c>
      <c r="AT87" s="217" t="s">
        <v>123</v>
      </c>
      <c r="AU87" s="217" t="s">
        <v>82</v>
      </c>
      <c r="AY87" s="19" t="s">
        <v>121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82</v>
      </c>
      <c r="BK87" s="218">
        <f>ROUND(I87*H87,2)</f>
        <v>0</v>
      </c>
      <c r="BL87" s="19" t="s">
        <v>128</v>
      </c>
      <c r="BM87" s="217" t="s">
        <v>972</v>
      </c>
    </row>
    <row r="88" spans="1:65" s="2" customFormat="1" ht="21.75" customHeight="1">
      <c r="A88" s="40"/>
      <c r="B88" s="41"/>
      <c r="C88" s="206" t="s">
        <v>176</v>
      </c>
      <c r="D88" s="206" t="s">
        <v>123</v>
      </c>
      <c r="E88" s="207" t="s">
        <v>973</v>
      </c>
      <c r="F88" s="208" t="s">
        <v>974</v>
      </c>
      <c r="G88" s="209" t="s">
        <v>956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82" t="s">
        <v>19</v>
      </c>
      <c r="N88" s="283" t="s">
        <v>45</v>
      </c>
      <c r="O88" s="280"/>
      <c r="P88" s="284">
        <f>O88*H88</f>
        <v>0</v>
      </c>
      <c r="Q88" s="284">
        <v>0</v>
      </c>
      <c r="R88" s="284">
        <f>Q88*H88</f>
        <v>0</v>
      </c>
      <c r="S88" s="284">
        <v>0</v>
      </c>
      <c r="T88" s="28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128</v>
      </c>
      <c r="AT88" s="217" t="s">
        <v>123</v>
      </c>
      <c r="AU88" s="217" t="s">
        <v>82</v>
      </c>
      <c r="AY88" s="19" t="s">
        <v>121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82</v>
      </c>
      <c r="BK88" s="218">
        <f>ROUND(I88*H88,2)</f>
        <v>0</v>
      </c>
      <c r="BL88" s="19" t="s">
        <v>128</v>
      </c>
      <c r="BM88" s="217" t="s">
        <v>975</v>
      </c>
    </row>
    <row r="89" spans="1:31" s="2" customFormat="1" ht="6.95" customHeight="1">
      <c r="A89" s="40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46"/>
      <c r="M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</sheetData>
  <sheetProtection password="CC35" sheet="1" objects="1" scenarios="1" formatColumns="0" formatRows="0" autoFilter="0"/>
  <autoFilter ref="C79:K88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976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977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978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979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980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981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982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983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984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985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986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81</v>
      </c>
      <c r="F18" s="297" t="s">
        <v>987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988</v>
      </c>
      <c r="F19" s="297" t="s">
        <v>989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990</v>
      </c>
      <c r="F20" s="297" t="s">
        <v>991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992</v>
      </c>
      <c r="F21" s="297" t="s">
        <v>993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994</v>
      </c>
      <c r="F22" s="297" t="s">
        <v>995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996</v>
      </c>
      <c r="F23" s="297" t="s">
        <v>997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998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999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1000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1001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1002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1003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1004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1005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1006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107</v>
      </c>
      <c r="F36" s="297"/>
      <c r="G36" s="297" t="s">
        <v>1007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1008</v>
      </c>
      <c r="F37" s="297"/>
      <c r="G37" s="297" t="s">
        <v>1009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55</v>
      </c>
      <c r="F38" s="297"/>
      <c r="G38" s="297" t="s">
        <v>1010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56</v>
      </c>
      <c r="F39" s="297"/>
      <c r="G39" s="297" t="s">
        <v>1011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108</v>
      </c>
      <c r="F40" s="297"/>
      <c r="G40" s="297" t="s">
        <v>1012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109</v>
      </c>
      <c r="F41" s="297"/>
      <c r="G41" s="297" t="s">
        <v>1013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1014</v>
      </c>
      <c r="F42" s="297"/>
      <c r="G42" s="297" t="s">
        <v>1015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1016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1017</v>
      </c>
      <c r="F44" s="297"/>
      <c r="G44" s="297" t="s">
        <v>1018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111</v>
      </c>
      <c r="F45" s="297"/>
      <c r="G45" s="297" t="s">
        <v>1019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1020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1021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1022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1023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1024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1025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1026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1027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1028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1029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1030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1031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1032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1033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1034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1035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1036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1037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1038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1039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1040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1041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1042</v>
      </c>
      <c r="D76" s="315"/>
      <c r="E76" s="315"/>
      <c r="F76" s="315" t="s">
        <v>1043</v>
      </c>
      <c r="G76" s="316"/>
      <c r="H76" s="315" t="s">
        <v>56</v>
      </c>
      <c r="I76" s="315" t="s">
        <v>59</v>
      </c>
      <c r="J76" s="315" t="s">
        <v>1044</v>
      </c>
      <c r="K76" s="314"/>
    </row>
    <row r="77" spans="2:11" s="1" customFormat="1" ht="17.25" customHeight="1">
      <c r="B77" s="312"/>
      <c r="C77" s="317" t="s">
        <v>1045</v>
      </c>
      <c r="D77" s="317"/>
      <c r="E77" s="317"/>
      <c r="F77" s="318" t="s">
        <v>1046</v>
      </c>
      <c r="G77" s="319"/>
      <c r="H77" s="317"/>
      <c r="I77" s="317"/>
      <c r="J77" s="317" t="s">
        <v>1047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55</v>
      </c>
      <c r="D79" s="322"/>
      <c r="E79" s="322"/>
      <c r="F79" s="323" t="s">
        <v>1048</v>
      </c>
      <c r="G79" s="324"/>
      <c r="H79" s="300" t="s">
        <v>1049</v>
      </c>
      <c r="I79" s="300" t="s">
        <v>1050</v>
      </c>
      <c r="J79" s="300">
        <v>20</v>
      </c>
      <c r="K79" s="314"/>
    </row>
    <row r="80" spans="2:11" s="1" customFormat="1" ht="15" customHeight="1">
      <c r="B80" s="312"/>
      <c r="C80" s="300" t="s">
        <v>1051</v>
      </c>
      <c r="D80" s="300"/>
      <c r="E80" s="300"/>
      <c r="F80" s="323" t="s">
        <v>1048</v>
      </c>
      <c r="G80" s="324"/>
      <c r="H80" s="300" t="s">
        <v>1052</v>
      </c>
      <c r="I80" s="300" t="s">
        <v>1050</v>
      </c>
      <c r="J80" s="300">
        <v>120</v>
      </c>
      <c r="K80" s="314"/>
    </row>
    <row r="81" spans="2:11" s="1" customFormat="1" ht="15" customHeight="1">
      <c r="B81" s="325"/>
      <c r="C81" s="300" t="s">
        <v>1053</v>
      </c>
      <c r="D81" s="300"/>
      <c r="E81" s="300"/>
      <c r="F81" s="323" t="s">
        <v>1054</v>
      </c>
      <c r="G81" s="324"/>
      <c r="H81" s="300" t="s">
        <v>1055</v>
      </c>
      <c r="I81" s="300" t="s">
        <v>1050</v>
      </c>
      <c r="J81" s="300">
        <v>50</v>
      </c>
      <c r="K81" s="314"/>
    </row>
    <row r="82" spans="2:11" s="1" customFormat="1" ht="15" customHeight="1">
      <c r="B82" s="325"/>
      <c r="C82" s="300" t="s">
        <v>1056</v>
      </c>
      <c r="D82" s="300"/>
      <c r="E82" s="300"/>
      <c r="F82" s="323" t="s">
        <v>1048</v>
      </c>
      <c r="G82" s="324"/>
      <c r="H82" s="300" t="s">
        <v>1057</v>
      </c>
      <c r="I82" s="300" t="s">
        <v>1058</v>
      </c>
      <c r="J82" s="300"/>
      <c r="K82" s="314"/>
    </row>
    <row r="83" spans="2:11" s="1" customFormat="1" ht="15" customHeight="1">
      <c r="B83" s="325"/>
      <c r="C83" s="326" t="s">
        <v>1059</v>
      </c>
      <c r="D83" s="326"/>
      <c r="E83" s="326"/>
      <c r="F83" s="327" t="s">
        <v>1054</v>
      </c>
      <c r="G83" s="326"/>
      <c r="H83" s="326" t="s">
        <v>1060</v>
      </c>
      <c r="I83" s="326" t="s">
        <v>1050</v>
      </c>
      <c r="J83" s="326">
        <v>15</v>
      </c>
      <c r="K83" s="314"/>
    </row>
    <row r="84" spans="2:11" s="1" customFormat="1" ht="15" customHeight="1">
      <c r="B84" s="325"/>
      <c r="C84" s="326" t="s">
        <v>1061</v>
      </c>
      <c r="D84" s="326"/>
      <c r="E84" s="326"/>
      <c r="F84" s="327" t="s">
        <v>1054</v>
      </c>
      <c r="G84" s="326"/>
      <c r="H84" s="326" t="s">
        <v>1062</v>
      </c>
      <c r="I84" s="326" t="s">
        <v>1050</v>
      </c>
      <c r="J84" s="326">
        <v>15</v>
      </c>
      <c r="K84" s="314"/>
    </row>
    <row r="85" spans="2:11" s="1" customFormat="1" ht="15" customHeight="1">
      <c r="B85" s="325"/>
      <c r="C85" s="326" t="s">
        <v>1063</v>
      </c>
      <c r="D85" s="326"/>
      <c r="E85" s="326"/>
      <c r="F85" s="327" t="s">
        <v>1054</v>
      </c>
      <c r="G85" s="326"/>
      <c r="H85" s="326" t="s">
        <v>1064</v>
      </c>
      <c r="I85" s="326" t="s">
        <v>1050</v>
      </c>
      <c r="J85" s="326">
        <v>20</v>
      </c>
      <c r="K85" s="314"/>
    </row>
    <row r="86" spans="2:11" s="1" customFormat="1" ht="15" customHeight="1">
      <c r="B86" s="325"/>
      <c r="C86" s="326" t="s">
        <v>1065</v>
      </c>
      <c r="D86" s="326"/>
      <c r="E86" s="326"/>
      <c r="F86" s="327" t="s">
        <v>1054</v>
      </c>
      <c r="G86" s="326"/>
      <c r="H86" s="326" t="s">
        <v>1066</v>
      </c>
      <c r="I86" s="326" t="s">
        <v>1050</v>
      </c>
      <c r="J86" s="326">
        <v>20</v>
      </c>
      <c r="K86" s="314"/>
    </row>
    <row r="87" spans="2:11" s="1" customFormat="1" ht="15" customHeight="1">
      <c r="B87" s="325"/>
      <c r="C87" s="300" t="s">
        <v>1067</v>
      </c>
      <c r="D87" s="300"/>
      <c r="E87" s="300"/>
      <c r="F87" s="323" t="s">
        <v>1054</v>
      </c>
      <c r="G87" s="324"/>
      <c r="H87" s="300" t="s">
        <v>1068</v>
      </c>
      <c r="I87" s="300" t="s">
        <v>1050</v>
      </c>
      <c r="J87" s="300">
        <v>50</v>
      </c>
      <c r="K87" s="314"/>
    </row>
    <row r="88" spans="2:11" s="1" customFormat="1" ht="15" customHeight="1">
      <c r="B88" s="325"/>
      <c r="C88" s="300" t="s">
        <v>1069</v>
      </c>
      <c r="D88" s="300"/>
      <c r="E88" s="300"/>
      <c r="F88" s="323" t="s">
        <v>1054</v>
      </c>
      <c r="G88" s="324"/>
      <c r="H88" s="300" t="s">
        <v>1070</v>
      </c>
      <c r="I88" s="300" t="s">
        <v>1050</v>
      </c>
      <c r="J88" s="300">
        <v>20</v>
      </c>
      <c r="K88" s="314"/>
    </row>
    <row r="89" spans="2:11" s="1" customFormat="1" ht="15" customHeight="1">
      <c r="B89" s="325"/>
      <c r="C89" s="300" t="s">
        <v>1071</v>
      </c>
      <c r="D89" s="300"/>
      <c r="E89" s="300"/>
      <c r="F89" s="323" t="s">
        <v>1054</v>
      </c>
      <c r="G89" s="324"/>
      <c r="H89" s="300" t="s">
        <v>1072</v>
      </c>
      <c r="I89" s="300" t="s">
        <v>1050</v>
      </c>
      <c r="J89" s="300">
        <v>20</v>
      </c>
      <c r="K89" s="314"/>
    </row>
    <row r="90" spans="2:11" s="1" customFormat="1" ht="15" customHeight="1">
      <c r="B90" s="325"/>
      <c r="C90" s="300" t="s">
        <v>1073</v>
      </c>
      <c r="D90" s="300"/>
      <c r="E90" s="300"/>
      <c r="F90" s="323" t="s">
        <v>1054</v>
      </c>
      <c r="G90" s="324"/>
      <c r="H90" s="300" t="s">
        <v>1074</v>
      </c>
      <c r="I90" s="300" t="s">
        <v>1050</v>
      </c>
      <c r="J90" s="300">
        <v>50</v>
      </c>
      <c r="K90" s="314"/>
    </row>
    <row r="91" spans="2:11" s="1" customFormat="1" ht="15" customHeight="1">
      <c r="B91" s="325"/>
      <c r="C91" s="300" t="s">
        <v>1075</v>
      </c>
      <c r="D91" s="300"/>
      <c r="E91" s="300"/>
      <c r="F91" s="323" t="s">
        <v>1054</v>
      </c>
      <c r="G91" s="324"/>
      <c r="H91" s="300" t="s">
        <v>1075</v>
      </c>
      <c r="I91" s="300" t="s">
        <v>1050</v>
      </c>
      <c r="J91" s="300">
        <v>50</v>
      </c>
      <c r="K91" s="314"/>
    </row>
    <row r="92" spans="2:11" s="1" customFormat="1" ht="15" customHeight="1">
      <c r="B92" s="325"/>
      <c r="C92" s="300" t="s">
        <v>1076</v>
      </c>
      <c r="D92" s="300"/>
      <c r="E92" s="300"/>
      <c r="F92" s="323" t="s">
        <v>1054</v>
      </c>
      <c r="G92" s="324"/>
      <c r="H92" s="300" t="s">
        <v>1077</v>
      </c>
      <c r="I92" s="300" t="s">
        <v>1050</v>
      </c>
      <c r="J92" s="300">
        <v>255</v>
      </c>
      <c r="K92" s="314"/>
    </row>
    <row r="93" spans="2:11" s="1" customFormat="1" ht="15" customHeight="1">
      <c r="B93" s="325"/>
      <c r="C93" s="300" t="s">
        <v>1078</v>
      </c>
      <c r="D93" s="300"/>
      <c r="E93" s="300"/>
      <c r="F93" s="323" t="s">
        <v>1048</v>
      </c>
      <c r="G93" s="324"/>
      <c r="H93" s="300" t="s">
        <v>1079</v>
      </c>
      <c r="I93" s="300" t="s">
        <v>1080</v>
      </c>
      <c r="J93" s="300"/>
      <c r="K93" s="314"/>
    </row>
    <row r="94" spans="2:11" s="1" customFormat="1" ht="15" customHeight="1">
      <c r="B94" s="325"/>
      <c r="C94" s="300" t="s">
        <v>1081</v>
      </c>
      <c r="D94" s="300"/>
      <c r="E94" s="300"/>
      <c r="F94" s="323" t="s">
        <v>1048</v>
      </c>
      <c r="G94" s="324"/>
      <c r="H94" s="300" t="s">
        <v>1082</v>
      </c>
      <c r="I94" s="300" t="s">
        <v>1083</v>
      </c>
      <c r="J94" s="300"/>
      <c r="K94" s="314"/>
    </row>
    <row r="95" spans="2:11" s="1" customFormat="1" ht="15" customHeight="1">
      <c r="B95" s="325"/>
      <c r="C95" s="300" t="s">
        <v>1084</v>
      </c>
      <c r="D95" s="300"/>
      <c r="E95" s="300"/>
      <c r="F95" s="323" t="s">
        <v>1048</v>
      </c>
      <c r="G95" s="324"/>
      <c r="H95" s="300" t="s">
        <v>1084</v>
      </c>
      <c r="I95" s="300" t="s">
        <v>1083</v>
      </c>
      <c r="J95" s="300"/>
      <c r="K95" s="314"/>
    </row>
    <row r="96" spans="2:11" s="1" customFormat="1" ht="15" customHeight="1">
      <c r="B96" s="325"/>
      <c r="C96" s="300" t="s">
        <v>40</v>
      </c>
      <c r="D96" s="300"/>
      <c r="E96" s="300"/>
      <c r="F96" s="323" t="s">
        <v>1048</v>
      </c>
      <c r="G96" s="324"/>
      <c r="H96" s="300" t="s">
        <v>1085</v>
      </c>
      <c r="I96" s="300" t="s">
        <v>1083</v>
      </c>
      <c r="J96" s="300"/>
      <c r="K96" s="314"/>
    </row>
    <row r="97" spans="2:11" s="1" customFormat="1" ht="15" customHeight="1">
      <c r="B97" s="325"/>
      <c r="C97" s="300" t="s">
        <v>50</v>
      </c>
      <c r="D97" s="300"/>
      <c r="E97" s="300"/>
      <c r="F97" s="323" t="s">
        <v>1048</v>
      </c>
      <c r="G97" s="324"/>
      <c r="H97" s="300" t="s">
        <v>1086</v>
      </c>
      <c r="I97" s="300" t="s">
        <v>1083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1087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1042</v>
      </c>
      <c r="D103" s="315"/>
      <c r="E103" s="315"/>
      <c r="F103" s="315" t="s">
        <v>1043</v>
      </c>
      <c r="G103" s="316"/>
      <c r="H103" s="315" t="s">
        <v>56</v>
      </c>
      <c r="I103" s="315" t="s">
        <v>59</v>
      </c>
      <c r="J103" s="315" t="s">
        <v>1044</v>
      </c>
      <c r="K103" s="314"/>
    </row>
    <row r="104" spans="2:11" s="1" customFormat="1" ht="17.25" customHeight="1">
      <c r="B104" s="312"/>
      <c r="C104" s="317" t="s">
        <v>1045</v>
      </c>
      <c r="D104" s="317"/>
      <c r="E104" s="317"/>
      <c r="F104" s="318" t="s">
        <v>1046</v>
      </c>
      <c r="G104" s="319"/>
      <c r="H104" s="317"/>
      <c r="I104" s="317"/>
      <c r="J104" s="317" t="s">
        <v>1047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55</v>
      </c>
      <c r="D106" s="322"/>
      <c r="E106" s="322"/>
      <c r="F106" s="323" t="s">
        <v>1048</v>
      </c>
      <c r="G106" s="300"/>
      <c r="H106" s="300" t="s">
        <v>1088</v>
      </c>
      <c r="I106" s="300" t="s">
        <v>1050</v>
      </c>
      <c r="J106" s="300">
        <v>20</v>
      </c>
      <c r="K106" s="314"/>
    </row>
    <row r="107" spans="2:11" s="1" customFormat="1" ht="15" customHeight="1">
      <c r="B107" s="312"/>
      <c r="C107" s="300" t="s">
        <v>1051</v>
      </c>
      <c r="D107" s="300"/>
      <c r="E107" s="300"/>
      <c r="F107" s="323" t="s">
        <v>1048</v>
      </c>
      <c r="G107" s="300"/>
      <c r="H107" s="300" t="s">
        <v>1088</v>
      </c>
      <c r="I107" s="300" t="s">
        <v>1050</v>
      </c>
      <c r="J107" s="300">
        <v>120</v>
      </c>
      <c r="K107" s="314"/>
    </row>
    <row r="108" spans="2:11" s="1" customFormat="1" ht="15" customHeight="1">
      <c r="B108" s="325"/>
      <c r="C108" s="300" t="s">
        <v>1053</v>
      </c>
      <c r="D108" s="300"/>
      <c r="E108" s="300"/>
      <c r="F108" s="323" t="s">
        <v>1054</v>
      </c>
      <c r="G108" s="300"/>
      <c r="H108" s="300" t="s">
        <v>1088</v>
      </c>
      <c r="I108" s="300" t="s">
        <v>1050</v>
      </c>
      <c r="J108" s="300">
        <v>50</v>
      </c>
      <c r="K108" s="314"/>
    </row>
    <row r="109" spans="2:11" s="1" customFormat="1" ht="15" customHeight="1">
      <c r="B109" s="325"/>
      <c r="C109" s="300" t="s">
        <v>1056</v>
      </c>
      <c r="D109" s="300"/>
      <c r="E109" s="300"/>
      <c r="F109" s="323" t="s">
        <v>1048</v>
      </c>
      <c r="G109" s="300"/>
      <c r="H109" s="300" t="s">
        <v>1088</v>
      </c>
      <c r="I109" s="300" t="s">
        <v>1058</v>
      </c>
      <c r="J109" s="300"/>
      <c r="K109" s="314"/>
    </row>
    <row r="110" spans="2:11" s="1" customFormat="1" ht="15" customHeight="1">
      <c r="B110" s="325"/>
      <c r="C110" s="300" t="s">
        <v>1067</v>
      </c>
      <c r="D110" s="300"/>
      <c r="E110" s="300"/>
      <c r="F110" s="323" t="s">
        <v>1054</v>
      </c>
      <c r="G110" s="300"/>
      <c r="H110" s="300" t="s">
        <v>1088</v>
      </c>
      <c r="I110" s="300" t="s">
        <v>1050</v>
      </c>
      <c r="J110" s="300">
        <v>50</v>
      </c>
      <c r="K110" s="314"/>
    </row>
    <row r="111" spans="2:11" s="1" customFormat="1" ht="15" customHeight="1">
      <c r="B111" s="325"/>
      <c r="C111" s="300" t="s">
        <v>1075</v>
      </c>
      <c r="D111" s="300"/>
      <c r="E111" s="300"/>
      <c r="F111" s="323" t="s">
        <v>1054</v>
      </c>
      <c r="G111" s="300"/>
      <c r="H111" s="300" t="s">
        <v>1088</v>
      </c>
      <c r="I111" s="300" t="s">
        <v>1050</v>
      </c>
      <c r="J111" s="300">
        <v>50</v>
      </c>
      <c r="K111" s="314"/>
    </row>
    <row r="112" spans="2:11" s="1" customFormat="1" ht="15" customHeight="1">
      <c r="B112" s="325"/>
      <c r="C112" s="300" t="s">
        <v>1073</v>
      </c>
      <c r="D112" s="300"/>
      <c r="E112" s="300"/>
      <c r="F112" s="323" t="s">
        <v>1054</v>
      </c>
      <c r="G112" s="300"/>
      <c r="H112" s="300" t="s">
        <v>1088</v>
      </c>
      <c r="I112" s="300" t="s">
        <v>1050</v>
      </c>
      <c r="J112" s="300">
        <v>50</v>
      </c>
      <c r="K112" s="314"/>
    </row>
    <row r="113" spans="2:11" s="1" customFormat="1" ht="15" customHeight="1">
      <c r="B113" s="325"/>
      <c r="C113" s="300" t="s">
        <v>55</v>
      </c>
      <c r="D113" s="300"/>
      <c r="E113" s="300"/>
      <c r="F113" s="323" t="s">
        <v>1048</v>
      </c>
      <c r="G113" s="300"/>
      <c r="H113" s="300" t="s">
        <v>1089</v>
      </c>
      <c r="I113" s="300" t="s">
        <v>1050</v>
      </c>
      <c r="J113" s="300">
        <v>20</v>
      </c>
      <c r="K113" s="314"/>
    </row>
    <row r="114" spans="2:11" s="1" customFormat="1" ht="15" customHeight="1">
      <c r="B114" s="325"/>
      <c r="C114" s="300" t="s">
        <v>1090</v>
      </c>
      <c r="D114" s="300"/>
      <c r="E114" s="300"/>
      <c r="F114" s="323" t="s">
        <v>1048</v>
      </c>
      <c r="G114" s="300"/>
      <c r="H114" s="300" t="s">
        <v>1091</v>
      </c>
      <c r="I114" s="300" t="s">
        <v>1050</v>
      </c>
      <c r="J114" s="300">
        <v>120</v>
      </c>
      <c r="K114" s="314"/>
    </row>
    <row r="115" spans="2:11" s="1" customFormat="1" ht="15" customHeight="1">
      <c r="B115" s="325"/>
      <c r="C115" s="300" t="s">
        <v>40</v>
      </c>
      <c r="D115" s="300"/>
      <c r="E115" s="300"/>
      <c r="F115" s="323" t="s">
        <v>1048</v>
      </c>
      <c r="G115" s="300"/>
      <c r="H115" s="300" t="s">
        <v>1092</v>
      </c>
      <c r="I115" s="300" t="s">
        <v>1083</v>
      </c>
      <c r="J115" s="300"/>
      <c r="K115" s="314"/>
    </row>
    <row r="116" spans="2:11" s="1" customFormat="1" ht="15" customHeight="1">
      <c r="B116" s="325"/>
      <c r="C116" s="300" t="s">
        <v>50</v>
      </c>
      <c r="D116" s="300"/>
      <c r="E116" s="300"/>
      <c r="F116" s="323" t="s">
        <v>1048</v>
      </c>
      <c r="G116" s="300"/>
      <c r="H116" s="300" t="s">
        <v>1093</v>
      </c>
      <c r="I116" s="300" t="s">
        <v>1083</v>
      </c>
      <c r="J116" s="300"/>
      <c r="K116" s="314"/>
    </row>
    <row r="117" spans="2:11" s="1" customFormat="1" ht="15" customHeight="1">
      <c r="B117" s="325"/>
      <c r="C117" s="300" t="s">
        <v>59</v>
      </c>
      <c r="D117" s="300"/>
      <c r="E117" s="300"/>
      <c r="F117" s="323" t="s">
        <v>1048</v>
      </c>
      <c r="G117" s="300"/>
      <c r="H117" s="300" t="s">
        <v>1094</v>
      </c>
      <c r="I117" s="300" t="s">
        <v>1095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1096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1042</v>
      </c>
      <c r="D123" s="315"/>
      <c r="E123" s="315"/>
      <c r="F123" s="315" t="s">
        <v>1043</v>
      </c>
      <c r="G123" s="316"/>
      <c r="H123" s="315" t="s">
        <v>56</v>
      </c>
      <c r="I123" s="315" t="s">
        <v>59</v>
      </c>
      <c r="J123" s="315" t="s">
        <v>1044</v>
      </c>
      <c r="K123" s="344"/>
    </row>
    <row r="124" spans="2:11" s="1" customFormat="1" ht="17.25" customHeight="1">
      <c r="B124" s="343"/>
      <c r="C124" s="317" t="s">
        <v>1045</v>
      </c>
      <c r="D124" s="317"/>
      <c r="E124" s="317"/>
      <c r="F124" s="318" t="s">
        <v>1046</v>
      </c>
      <c r="G124" s="319"/>
      <c r="H124" s="317"/>
      <c r="I124" s="317"/>
      <c r="J124" s="317" t="s">
        <v>1047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1051</v>
      </c>
      <c r="D126" s="322"/>
      <c r="E126" s="322"/>
      <c r="F126" s="323" t="s">
        <v>1048</v>
      </c>
      <c r="G126" s="300"/>
      <c r="H126" s="300" t="s">
        <v>1088</v>
      </c>
      <c r="I126" s="300" t="s">
        <v>1050</v>
      </c>
      <c r="J126" s="300">
        <v>120</v>
      </c>
      <c r="K126" s="348"/>
    </row>
    <row r="127" spans="2:11" s="1" customFormat="1" ht="15" customHeight="1">
      <c r="B127" s="345"/>
      <c r="C127" s="300" t="s">
        <v>1097</v>
      </c>
      <c r="D127" s="300"/>
      <c r="E127" s="300"/>
      <c r="F127" s="323" t="s">
        <v>1048</v>
      </c>
      <c r="G127" s="300"/>
      <c r="H127" s="300" t="s">
        <v>1098</v>
      </c>
      <c r="I127" s="300" t="s">
        <v>1050</v>
      </c>
      <c r="J127" s="300" t="s">
        <v>1099</v>
      </c>
      <c r="K127" s="348"/>
    </row>
    <row r="128" spans="2:11" s="1" customFormat="1" ht="15" customHeight="1">
      <c r="B128" s="345"/>
      <c r="C128" s="300" t="s">
        <v>996</v>
      </c>
      <c r="D128" s="300"/>
      <c r="E128" s="300"/>
      <c r="F128" s="323" t="s">
        <v>1048</v>
      </c>
      <c r="G128" s="300"/>
      <c r="H128" s="300" t="s">
        <v>1100</v>
      </c>
      <c r="I128" s="300" t="s">
        <v>1050</v>
      </c>
      <c r="J128" s="300" t="s">
        <v>1099</v>
      </c>
      <c r="K128" s="348"/>
    </row>
    <row r="129" spans="2:11" s="1" customFormat="1" ht="15" customHeight="1">
      <c r="B129" s="345"/>
      <c r="C129" s="300" t="s">
        <v>1059</v>
      </c>
      <c r="D129" s="300"/>
      <c r="E129" s="300"/>
      <c r="F129" s="323" t="s">
        <v>1054</v>
      </c>
      <c r="G129" s="300"/>
      <c r="H129" s="300" t="s">
        <v>1060</v>
      </c>
      <c r="I129" s="300" t="s">
        <v>1050</v>
      </c>
      <c r="J129" s="300">
        <v>15</v>
      </c>
      <c r="K129" s="348"/>
    </row>
    <row r="130" spans="2:11" s="1" customFormat="1" ht="15" customHeight="1">
      <c r="B130" s="345"/>
      <c r="C130" s="326" t="s">
        <v>1061</v>
      </c>
      <c r="D130" s="326"/>
      <c r="E130" s="326"/>
      <c r="F130" s="327" t="s">
        <v>1054</v>
      </c>
      <c r="G130" s="326"/>
      <c r="H130" s="326" t="s">
        <v>1062</v>
      </c>
      <c r="I130" s="326" t="s">
        <v>1050</v>
      </c>
      <c r="J130" s="326">
        <v>15</v>
      </c>
      <c r="K130" s="348"/>
    </row>
    <row r="131" spans="2:11" s="1" customFormat="1" ht="15" customHeight="1">
      <c r="B131" s="345"/>
      <c r="C131" s="326" t="s">
        <v>1063</v>
      </c>
      <c r="D131" s="326"/>
      <c r="E131" s="326"/>
      <c r="F131" s="327" t="s">
        <v>1054</v>
      </c>
      <c r="G131" s="326"/>
      <c r="H131" s="326" t="s">
        <v>1064</v>
      </c>
      <c r="I131" s="326" t="s">
        <v>1050</v>
      </c>
      <c r="J131" s="326">
        <v>20</v>
      </c>
      <c r="K131" s="348"/>
    </row>
    <row r="132" spans="2:11" s="1" customFormat="1" ht="15" customHeight="1">
      <c r="B132" s="345"/>
      <c r="C132" s="326" t="s">
        <v>1065</v>
      </c>
      <c r="D132" s="326"/>
      <c r="E132" s="326"/>
      <c r="F132" s="327" t="s">
        <v>1054</v>
      </c>
      <c r="G132" s="326"/>
      <c r="H132" s="326" t="s">
        <v>1066</v>
      </c>
      <c r="I132" s="326" t="s">
        <v>1050</v>
      </c>
      <c r="J132" s="326">
        <v>20</v>
      </c>
      <c r="K132" s="348"/>
    </row>
    <row r="133" spans="2:11" s="1" customFormat="1" ht="15" customHeight="1">
      <c r="B133" s="345"/>
      <c r="C133" s="300" t="s">
        <v>1053</v>
      </c>
      <c r="D133" s="300"/>
      <c r="E133" s="300"/>
      <c r="F133" s="323" t="s">
        <v>1054</v>
      </c>
      <c r="G133" s="300"/>
      <c r="H133" s="300" t="s">
        <v>1088</v>
      </c>
      <c r="I133" s="300" t="s">
        <v>1050</v>
      </c>
      <c r="J133" s="300">
        <v>50</v>
      </c>
      <c r="K133" s="348"/>
    </row>
    <row r="134" spans="2:11" s="1" customFormat="1" ht="15" customHeight="1">
      <c r="B134" s="345"/>
      <c r="C134" s="300" t="s">
        <v>1067</v>
      </c>
      <c r="D134" s="300"/>
      <c r="E134" s="300"/>
      <c r="F134" s="323" t="s">
        <v>1054</v>
      </c>
      <c r="G134" s="300"/>
      <c r="H134" s="300" t="s">
        <v>1088</v>
      </c>
      <c r="I134" s="300" t="s">
        <v>1050</v>
      </c>
      <c r="J134" s="300">
        <v>50</v>
      </c>
      <c r="K134" s="348"/>
    </row>
    <row r="135" spans="2:11" s="1" customFormat="1" ht="15" customHeight="1">
      <c r="B135" s="345"/>
      <c r="C135" s="300" t="s">
        <v>1073</v>
      </c>
      <c r="D135" s="300"/>
      <c r="E135" s="300"/>
      <c r="F135" s="323" t="s">
        <v>1054</v>
      </c>
      <c r="G135" s="300"/>
      <c r="H135" s="300" t="s">
        <v>1088</v>
      </c>
      <c r="I135" s="300" t="s">
        <v>1050</v>
      </c>
      <c r="J135" s="300">
        <v>50</v>
      </c>
      <c r="K135" s="348"/>
    </row>
    <row r="136" spans="2:11" s="1" customFormat="1" ht="15" customHeight="1">
      <c r="B136" s="345"/>
      <c r="C136" s="300" t="s">
        <v>1075</v>
      </c>
      <c r="D136" s="300"/>
      <c r="E136" s="300"/>
      <c r="F136" s="323" t="s">
        <v>1054</v>
      </c>
      <c r="G136" s="300"/>
      <c r="H136" s="300" t="s">
        <v>1088</v>
      </c>
      <c r="I136" s="300" t="s">
        <v>1050</v>
      </c>
      <c r="J136" s="300">
        <v>50</v>
      </c>
      <c r="K136" s="348"/>
    </row>
    <row r="137" spans="2:11" s="1" customFormat="1" ht="15" customHeight="1">
      <c r="B137" s="345"/>
      <c r="C137" s="300" t="s">
        <v>1076</v>
      </c>
      <c r="D137" s="300"/>
      <c r="E137" s="300"/>
      <c r="F137" s="323" t="s">
        <v>1054</v>
      </c>
      <c r="G137" s="300"/>
      <c r="H137" s="300" t="s">
        <v>1101</v>
      </c>
      <c r="I137" s="300" t="s">
        <v>1050</v>
      </c>
      <c r="J137" s="300">
        <v>255</v>
      </c>
      <c r="K137" s="348"/>
    </row>
    <row r="138" spans="2:11" s="1" customFormat="1" ht="15" customHeight="1">
      <c r="B138" s="345"/>
      <c r="C138" s="300" t="s">
        <v>1078</v>
      </c>
      <c r="D138" s="300"/>
      <c r="E138" s="300"/>
      <c r="F138" s="323" t="s">
        <v>1048</v>
      </c>
      <c r="G138" s="300"/>
      <c r="H138" s="300" t="s">
        <v>1102</v>
      </c>
      <c r="I138" s="300" t="s">
        <v>1080</v>
      </c>
      <c r="J138" s="300"/>
      <c r="K138" s="348"/>
    </row>
    <row r="139" spans="2:11" s="1" customFormat="1" ht="15" customHeight="1">
      <c r="B139" s="345"/>
      <c r="C139" s="300" t="s">
        <v>1081</v>
      </c>
      <c r="D139" s="300"/>
      <c r="E139" s="300"/>
      <c r="F139" s="323" t="s">
        <v>1048</v>
      </c>
      <c r="G139" s="300"/>
      <c r="H139" s="300" t="s">
        <v>1103</v>
      </c>
      <c r="I139" s="300" t="s">
        <v>1083</v>
      </c>
      <c r="J139" s="300"/>
      <c r="K139" s="348"/>
    </row>
    <row r="140" spans="2:11" s="1" customFormat="1" ht="15" customHeight="1">
      <c r="B140" s="345"/>
      <c r="C140" s="300" t="s">
        <v>1084</v>
      </c>
      <c r="D140" s="300"/>
      <c r="E140" s="300"/>
      <c r="F140" s="323" t="s">
        <v>1048</v>
      </c>
      <c r="G140" s="300"/>
      <c r="H140" s="300" t="s">
        <v>1084</v>
      </c>
      <c r="I140" s="300" t="s">
        <v>1083</v>
      </c>
      <c r="J140" s="300"/>
      <c r="K140" s="348"/>
    </row>
    <row r="141" spans="2:11" s="1" customFormat="1" ht="15" customHeight="1">
      <c r="B141" s="345"/>
      <c r="C141" s="300" t="s">
        <v>40</v>
      </c>
      <c r="D141" s="300"/>
      <c r="E141" s="300"/>
      <c r="F141" s="323" t="s">
        <v>1048</v>
      </c>
      <c r="G141" s="300"/>
      <c r="H141" s="300" t="s">
        <v>1104</v>
      </c>
      <c r="I141" s="300" t="s">
        <v>1083</v>
      </c>
      <c r="J141" s="300"/>
      <c r="K141" s="348"/>
    </row>
    <row r="142" spans="2:11" s="1" customFormat="1" ht="15" customHeight="1">
      <c r="B142" s="345"/>
      <c r="C142" s="300" t="s">
        <v>1105</v>
      </c>
      <c r="D142" s="300"/>
      <c r="E142" s="300"/>
      <c r="F142" s="323" t="s">
        <v>1048</v>
      </c>
      <c r="G142" s="300"/>
      <c r="H142" s="300" t="s">
        <v>1106</v>
      </c>
      <c r="I142" s="300" t="s">
        <v>1083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1107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1042</v>
      </c>
      <c r="D148" s="315"/>
      <c r="E148" s="315"/>
      <c r="F148" s="315" t="s">
        <v>1043</v>
      </c>
      <c r="G148" s="316"/>
      <c r="H148" s="315" t="s">
        <v>56</v>
      </c>
      <c r="I148" s="315" t="s">
        <v>59</v>
      </c>
      <c r="J148" s="315" t="s">
        <v>1044</v>
      </c>
      <c r="K148" s="314"/>
    </row>
    <row r="149" spans="2:11" s="1" customFormat="1" ht="17.25" customHeight="1">
      <c r="B149" s="312"/>
      <c r="C149" s="317" t="s">
        <v>1045</v>
      </c>
      <c r="D149" s="317"/>
      <c r="E149" s="317"/>
      <c r="F149" s="318" t="s">
        <v>1046</v>
      </c>
      <c r="G149" s="319"/>
      <c r="H149" s="317"/>
      <c r="I149" s="317"/>
      <c r="J149" s="317" t="s">
        <v>1047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1051</v>
      </c>
      <c r="D151" s="300"/>
      <c r="E151" s="300"/>
      <c r="F151" s="353" t="s">
        <v>1048</v>
      </c>
      <c r="G151" s="300"/>
      <c r="H151" s="352" t="s">
        <v>1088</v>
      </c>
      <c r="I151" s="352" t="s">
        <v>1050</v>
      </c>
      <c r="J151" s="352">
        <v>120</v>
      </c>
      <c r="K151" s="348"/>
    </row>
    <row r="152" spans="2:11" s="1" customFormat="1" ht="15" customHeight="1">
      <c r="B152" s="325"/>
      <c r="C152" s="352" t="s">
        <v>1097</v>
      </c>
      <c r="D152" s="300"/>
      <c r="E152" s="300"/>
      <c r="F152" s="353" t="s">
        <v>1048</v>
      </c>
      <c r="G152" s="300"/>
      <c r="H152" s="352" t="s">
        <v>1108</v>
      </c>
      <c r="I152" s="352" t="s">
        <v>1050</v>
      </c>
      <c r="J152" s="352" t="s">
        <v>1099</v>
      </c>
      <c r="K152" s="348"/>
    </row>
    <row r="153" spans="2:11" s="1" customFormat="1" ht="15" customHeight="1">
      <c r="B153" s="325"/>
      <c r="C153" s="352" t="s">
        <v>996</v>
      </c>
      <c r="D153" s="300"/>
      <c r="E153" s="300"/>
      <c r="F153" s="353" t="s">
        <v>1048</v>
      </c>
      <c r="G153" s="300"/>
      <c r="H153" s="352" t="s">
        <v>1109</v>
      </c>
      <c r="I153" s="352" t="s">
        <v>1050</v>
      </c>
      <c r="J153" s="352" t="s">
        <v>1099</v>
      </c>
      <c r="K153" s="348"/>
    </row>
    <row r="154" spans="2:11" s="1" customFormat="1" ht="15" customHeight="1">
      <c r="B154" s="325"/>
      <c r="C154" s="352" t="s">
        <v>1053</v>
      </c>
      <c r="D154" s="300"/>
      <c r="E154" s="300"/>
      <c r="F154" s="353" t="s">
        <v>1054</v>
      </c>
      <c r="G154" s="300"/>
      <c r="H154" s="352" t="s">
        <v>1088</v>
      </c>
      <c r="I154" s="352" t="s">
        <v>1050</v>
      </c>
      <c r="J154" s="352">
        <v>50</v>
      </c>
      <c r="K154" s="348"/>
    </row>
    <row r="155" spans="2:11" s="1" customFormat="1" ht="15" customHeight="1">
      <c r="B155" s="325"/>
      <c r="C155" s="352" t="s">
        <v>1056</v>
      </c>
      <c r="D155" s="300"/>
      <c r="E155" s="300"/>
      <c r="F155" s="353" t="s">
        <v>1048</v>
      </c>
      <c r="G155" s="300"/>
      <c r="H155" s="352" t="s">
        <v>1088</v>
      </c>
      <c r="I155" s="352" t="s">
        <v>1058</v>
      </c>
      <c r="J155" s="352"/>
      <c r="K155" s="348"/>
    </row>
    <row r="156" spans="2:11" s="1" customFormat="1" ht="15" customHeight="1">
      <c r="B156" s="325"/>
      <c r="C156" s="352" t="s">
        <v>1067</v>
      </c>
      <c r="D156" s="300"/>
      <c r="E156" s="300"/>
      <c r="F156" s="353" t="s">
        <v>1054</v>
      </c>
      <c r="G156" s="300"/>
      <c r="H156" s="352" t="s">
        <v>1088</v>
      </c>
      <c r="I156" s="352" t="s">
        <v>1050</v>
      </c>
      <c r="J156" s="352">
        <v>50</v>
      </c>
      <c r="K156" s="348"/>
    </row>
    <row r="157" spans="2:11" s="1" customFormat="1" ht="15" customHeight="1">
      <c r="B157" s="325"/>
      <c r="C157" s="352" t="s">
        <v>1075</v>
      </c>
      <c r="D157" s="300"/>
      <c r="E157" s="300"/>
      <c r="F157" s="353" t="s">
        <v>1054</v>
      </c>
      <c r="G157" s="300"/>
      <c r="H157" s="352" t="s">
        <v>1088</v>
      </c>
      <c r="I157" s="352" t="s">
        <v>1050</v>
      </c>
      <c r="J157" s="352">
        <v>50</v>
      </c>
      <c r="K157" s="348"/>
    </row>
    <row r="158" spans="2:11" s="1" customFormat="1" ht="15" customHeight="1">
      <c r="B158" s="325"/>
      <c r="C158" s="352" t="s">
        <v>1073</v>
      </c>
      <c r="D158" s="300"/>
      <c r="E158" s="300"/>
      <c r="F158" s="353" t="s">
        <v>1054</v>
      </c>
      <c r="G158" s="300"/>
      <c r="H158" s="352" t="s">
        <v>1088</v>
      </c>
      <c r="I158" s="352" t="s">
        <v>1050</v>
      </c>
      <c r="J158" s="352">
        <v>50</v>
      </c>
      <c r="K158" s="348"/>
    </row>
    <row r="159" spans="2:11" s="1" customFormat="1" ht="15" customHeight="1">
      <c r="B159" s="325"/>
      <c r="C159" s="352" t="s">
        <v>92</v>
      </c>
      <c r="D159" s="300"/>
      <c r="E159" s="300"/>
      <c r="F159" s="353" t="s">
        <v>1048</v>
      </c>
      <c r="G159" s="300"/>
      <c r="H159" s="352" t="s">
        <v>1110</v>
      </c>
      <c r="I159" s="352" t="s">
        <v>1050</v>
      </c>
      <c r="J159" s="352" t="s">
        <v>1111</v>
      </c>
      <c r="K159" s="348"/>
    </row>
    <row r="160" spans="2:11" s="1" customFormat="1" ht="15" customHeight="1">
      <c r="B160" s="325"/>
      <c r="C160" s="352" t="s">
        <v>1112</v>
      </c>
      <c r="D160" s="300"/>
      <c r="E160" s="300"/>
      <c r="F160" s="353" t="s">
        <v>1048</v>
      </c>
      <c r="G160" s="300"/>
      <c r="H160" s="352" t="s">
        <v>1113</v>
      </c>
      <c r="I160" s="352" t="s">
        <v>1083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1114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1042</v>
      </c>
      <c r="D166" s="315"/>
      <c r="E166" s="315"/>
      <c r="F166" s="315" t="s">
        <v>1043</v>
      </c>
      <c r="G166" s="357"/>
      <c r="H166" s="358" t="s">
        <v>56</v>
      </c>
      <c r="I166" s="358" t="s">
        <v>59</v>
      </c>
      <c r="J166" s="315" t="s">
        <v>1044</v>
      </c>
      <c r="K166" s="292"/>
    </row>
    <row r="167" spans="2:11" s="1" customFormat="1" ht="17.25" customHeight="1">
      <c r="B167" s="293"/>
      <c r="C167" s="317" t="s">
        <v>1045</v>
      </c>
      <c r="D167" s="317"/>
      <c r="E167" s="317"/>
      <c r="F167" s="318" t="s">
        <v>1046</v>
      </c>
      <c r="G167" s="359"/>
      <c r="H167" s="360"/>
      <c r="I167" s="360"/>
      <c r="J167" s="317" t="s">
        <v>1047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1051</v>
      </c>
      <c r="D169" s="300"/>
      <c r="E169" s="300"/>
      <c r="F169" s="323" t="s">
        <v>1048</v>
      </c>
      <c r="G169" s="300"/>
      <c r="H169" s="300" t="s">
        <v>1088</v>
      </c>
      <c r="I169" s="300" t="s">
        <v>1050</v>
      </c>
      <c r="J169" s="300">
        <v>120</v>
      </c>
      <c r="K169" s="348"/>
    </row>
    <row r="170" spans="2:11" s="1" customFormat="1" ht="15" customHeight="1">
      <c r="B170" s="325"/>
      <c r="C170" s="300" t="s">
        <v>1097</v>
      </c>
      <c r="D170" s="300"/>
      <c r="E170" s="300"/>
      <c r="F170" s="323" t="s">
        <v>1048</v>
      </c>
      <c r="G170" s="300"/>
      <c r="H170" s="300" t="s">
        <v>1098</v>
      </c>
      <c r="I170" s="300" t="s">
        <v>1050</v>
      </c>
      <c r="J170" s="300" t="s">
        <v>1099</v>
      </c>
      <c r="K170" s="348"/>
    </row>
    <row r="171" spans="2:11" s="1" customFormat="1" ht="15" customHeight="1">
      <c r="B171" s="325"/>
      <c r="C171" s="300" t="s">
        <v>996</v>
      </c>
      <c r="D171" s="300"/>
      <c r="E171" s="300"/>
      <c r="F171" s="323" t="s">
        <v>1048</v>
      </c>
      <c r="G171" s="300"/>
      <c r="H171" s="300" t="s">
        <v>1115</v>
      </c>
      <c r="I171" s="300" t="s">
        <v>1050</v>
      </c>
      <c r="J171" s="300" t="s">
        <v>1099</v>
      </c>
      <c r="K171" s="348"/>
    </row>
    <row r="172" spans="2:11" s="1" customFormat="1" ht="15" customHeight="1">
      <c r="B172" s="325"/>
      <c r="C172" s="300" t="s">
        <v>1053</v>
      </c>
      <c r="D172" s="300"/>
      <c r="E172" s="300"/>
      <c r="F172" s="323" t="s">
        <v>1054</v>
      </c>
      <c r="G172" s="300"/>
      <c r="H172" s="300" t="s">
        <v>1115</v>
      </c>
      <c r="I172" s="300" t="s">
        <v>1050</v>
      </c>
      <c r="J172" s="300">
        <v>50</v>
      </c>
      <c r="K172" s="348"/>
    </row>
    <row r="173" spans="2:11" s="1" customFormat="1" ht="15" customHeight="1">
      <c r="B173" s="325"/>
      <c r="C173" s="300" t="s">
        <v>1056</v>
      </c>
      <c r="D173" s="300"/>
      <c r="E173" s="300"/>
      <c r="F173" s="323" t="s">
        <v>1048</v>
      </c>
      <c r="G173" s="300"/>
      <c r="H173" s="300" t="s">
        <v>1115</v>
      </c>
      <c r="I173" s="300" t="s">
        <v>1058</v>
      </c>
      <c r="J173" s="300"/>
      <c r="K173" s="348"/>
    </row>
    <row r="174" spans="2:11" s="1" customFormat="1" ht="15" customHeight="1">
      <c r="B174" s="325"/>
      <c r="C174" s="300" t="s">
        <v>1067</v>
      </c>
      <c r="D174" s="300"/>
      <c r="E174" s="300"/>
      <c r="F174" s="323" t="s">
        <v>1054</v>
      </c>
      <c r="G174" s="300"/>
      <c r="H174" s="300" t="s">
        <v>1115</v>
      </c>
      <c r="I174" s="300" t="s">
        <v>1050</v>
      </c>
      <c r="J174" s="300">
        <v>50</v>
      </c>
      <c r="K174" s="348"/>
    </row>
    <row r="175" spans="2:11" s="1" customFormat="1" ht="15" customHeight="1">
      <c r="B175" s="325"/>
      <c r="C175" s="300" t="s">
        <v>1075</v>
      </c>
      <c r="D175" s="300"/>
      <c r="E175" s="300"/>
      <c r="F175" s="323" t="s">
        <v>1054</v>
      </c>
      <c r="G175" s="300"/>
      <c r="H175" s="300" t="s">
        <v>1115</v>
      </c>
      <c r="I175" s="300" t="s">
        <v>1050</v>
      </c>
      <c r="J175" s="300">
        <v>50</v>
      </c>
      <c r="K175" s="348"/>
    </row>
    <row r="176" spans="2:11" s="1" customFormat="1" ht="15" customHeight="1">
      <c r="B176" s="325"/>
      <c r="C176" s="300" t="s">
        <v>1073</v>
      </c>
      <c r="D176" s="300"/>
      <c r="E176" s="300"/>
      <c r="F176" s="323" t="s">
        <v>1054</v>
      </c>
      <c r="G176" s="300"/>
      <c r="H176" s="300" t="s">
        <v>1115</v>
      </c>
      <c r="I176" s="300" t="s">
        <v>1050</v>
      </c>
      <c r="J176" s="300">
        <v>50</v>
      </c>
      <c r="K176" s="348"/>
    </row>
    <row r="177" spans="2:11" s="1" customFormat="1" ht="15" customHeight="1">
      <c r="B177" s="325"/>
      <c r="C177" s="300" t="s">
        <v>107</v>
      </c>
      <c r="D177" s="300"/>
      <c r="E177" s="300"/>
      <c r="F177" s="323" t="s">
        <v>1048</v>
      </c>
      <c r="G177" s="300"/>
      <c r="H177" s="300" t="s">
        <v>1116</v>
      </c>
      <c r="I177" s="300" t="s">
        <v>1117</v>
      </c>
      <c r="J177" s="300"/>
      <c r="K177" s="348"/>
    </row>
    <row r="178" spans="2:11" s="1" customFormat="1" ht="15" customHeight="1">
      <c r="B178" s="325"/>
      <c r="C178" s="300" t="s">
        <v>59</v>
      </c>
      <c r="D178" s="300"/>
      <c r="E178" s="300"/>
      <c r="F178" s="323" t="s">
        <v>1048</v>
      </c>
      <c r="G178" s="300"/>
      <c r="H178" s="300" t="s">
        <v>1118</v>
      </c>
      <c r="I178" s="300" t="s">
        <v>1119</v>
      </c>
      <c r="J178" s="300">
        <v>1</v>
      </c>
      <c r="K178" s="348"/>
    </row>
    <row r="179" spans="2:11" s="1" customFormat="1" ht="15" customHeight="1">
      <c r="B179" s="325"/>
      <c r="C179" s="300" t="s">
        <v>55</v>
      </c>
      <c r="D179" s="300"/>
      <c r="E179" s="300"/>
      <c r="F179" s="323" t="s">
        <v>1048</v>
      </c>
      <c r="G179" s="300"/>
      <c r="H179" s="300" t="s">
        <v>1120</v>
      </c>
      <c r="I179" s="300" t="s">
        <v>1050</v>
      </c>
      <c r="J179" s="300">
        <v>20</v>
      </c>
      <c r="K179" s="348"/>
    </row>
    <row r="180" spans="2:11" s="1" customFormat="1" ht="15" customHeight="1">
      <c r="B180" s="325"/>
      <c r="C180" s="300" t="s">
        <v>56</v>
      </c>
      <c r="D180" s="300"/>
      <c r="E180" s="300"/>
      <c r="F180" s="323" t="s">
        <v>1048</v>
      </c>
      <c r="G180" s="300"/>
      <c r="H180" s="300" t="s">
        <v>1121</v>
      </c>
      <c r="I180" s="300" t="s">
        <v>1050</v>
      </c>
      <c r="J180" s="300">
        <v>255</v>
      </c>
      <c r="K180" s="348"/>
    </row>
    <row r="181" spans="2:11" s="1" customFormat="1" ht="15" customHeight="1">
      <c r="B181" s="325"/>
      <c r="C181" s="300" t="s">
        <v>108</v>
      </c>
      <c r="D181" s="300"/>
      <c r="E181" s="300"/>
      <c r="F181" s="323" t="s">
        <v>1048</v>
      </c>
      <c r="G181" s="300"/>
      <c r="H181" s="300" t="s">
        <v>1012</v>
      </c>
      <c r="I181" s="300" t="s">
        <v>1050</v>
      </c>
      <c r="J181" s="300">
        <v>10</v>
      </c>
      <c r="K181" s="348"/>
    </row>
    <row r="182" spans="2:11" s="1" customFormat="1" ht="15" customHeight="1">
      <c r="B182" s="325"/>
      <c r="C182" s="300" t="s">
        <v>109</v>
      </c>
      <c r="D182" s="300"/>
      <c r="E182" s="300"/>
      <c r="F182" s="323" t="s">
        <v>1048</v>
      </c>
      <c r="G182" s="300"/>
      <c r="H182" s="300" t="s">
        <v>1122</v>
      </c>
      <c r="I182" s="300" t="s">
        <v>1083</v>
      </c>
      <c r="J182" s="300"/>
      <c r="K182" s="348"/>
    </row>
    <row r="183" spans="2:11" s="1" customFormat="1" ht="15" customHeight="1">
      <c r="B183" s="325"/>
      <c r="C183" s="300" t="s">
        <v>1123</v>
      </c>
      <c r="D183" s="300"/>
      <c r="E183" s="300"/>
      <c r="F183" s="323" t="s">
        <v>1048</v>
      </c>
      <c r="G183" s="300"/>
      <c r="H183" s="300" t="s">
        <v>1124</v>
      </c>
      <c r="I183" s="300" t="s">
        <v>1083</v>
      </c>
      <c r="J183" s="300"/>
      <c r="K183" s="348"/>
    </row>
    <row r="184" spans="2:11" s="1" customFormat="1" ht="15" customHeight="1">
      <c r="B184" s="325"/>
      <c r="C184" s="300" t="s">
        <v>1112</v>
      </c>
      <c r="D184" s="300"/>
      <c r="E184" s="300"/>
      <c r="F184" s="323" t="s">
        <v>1048</v>
      </c>
      <c r="G184" s="300"/>
      <c r="H184" s="300" t="s">
        <v>1125</v>
      </c>
      <c r="I184" s="300" t="s">
        <v>1083</v>
      </c>
      <c r="J184" s="300"/>
      <c r="K184" s="348"/>
    </row>
    <row r="185" spans="2:11" s="1" customFormat="1" ht="15" customHeight="1">
      <c r="B185" s="325"/>
      <c r="C185" s="300" t="s">
        <v>111</v>
      </c>
      <c r="D185" s="300"/>
      <c r="E185" s="300"/>
      <c r="F185" s="323" t="s">
        <v>1054</v>
      </c>
      <c r="G185" s="300"/>
      <c r="H185" s="300" t="s">
        <v>1126</v>
      </c>
      <c r="I185" s="300" t="s">
        <v>1050</v>
      </c>
      <c r="J185" s="300">
        <v>50</v>
      </c>
      <c r="K185" s="348"/>
    </row>
    <row r="186" spans="2:11" s="1" customFormat="1" ht="15" customHeight="1">
      <c r="B186" s="325"/>
      <c r="C186" s="300" t="s">
        <v>1127</v>
      </c>
      <c r="D186" s="300"/>
      <c r="E186" s="300"/>
      <c r="F186" s="323" t="s">
        <v>1054</v>
      </c>
      <c r="G186" s="300"/>
      <c r="H186" s="300" t="s">
        <v>1128</v>
      </c>
      <c r="I186" s="300" t="s">
        <v>1129</v>
      </c>
      <c r="J186" s="300"/>
      <c r="K186" s="348"/>
    </row>
    <row r="187" spans="2:11" s="1" customFormat="1" ht="15" customHeight="1">
      <c r="B187" s="325"/>
      <c r="C187" s="300" t="s">
        <v>1130</v>
      </c>
      <c r="D187" s="300"/>
      <c r="E187" s="300"/>
      <c r="F187" s="323" t="s">
        <v>1054</v>
      </c>
      <c r="G187" s="300"/>
      <c r="H187" s="300" t="s">
        <v>1131</v>
      </c>
      <c r="I187" s="300" t="s">
        <v>1129</v>
      </c>
      <c r="J187" s="300"/>
      <c r="K187" s="348"/>
    </row>
    <row r="188" spans="2:11" s="1" customFormat="1" ht="15" customHeight="1">
      <c r="B188" s="325"/>
      <c r="C188" s="300" t="s">
        <v>1132</v>
      </c>
      <c r="D188" s="300"/>
      <c r="E188" s="300"/>
      <c r="F188" s="323" t="s">
        <v>1054</v>
      </c>
      <c r="G188" s="300"/>
      <c r="H188" s="300" t="s">
        <v>1133</v>
      </c>
      <c r="I188" s="300" t="s">
        <v>1129</v>
      </c>
      <c r="J188" s="300"/>
      <c r="K188" s="348"/>
    </row>
    <row r="189" spans="2:11" s="1" customFormat="1" ht="15" customHeight="1">
      <c r="B189" s="325"/>
      <c r="C189" s="361" t="s">
        <v>1134</v>
      </c>
      <c r="D189" s="300"/>
      <c r="E189" s="300"/>
      <c r="F189" s="323" t="s">
        <v>1054</v>
      </c>
      <c r="G189" s="300"/>
      <c r="H189" s="300" t="s">
        <v>1135</v>
      </c>
      <c r="I189" s="300" t="s">
        <v>1136</v>
      </c>
      <c r="J189" s="362" t="s">
        <v>1137</v>
      </c>
      <c r="K189" s="348"/>
    </row>
    <row r="190" spans="2:11" s="1" customFormat="1" ht="15" customHeight="1">
      <c r="B190" s="325"/>
      <c r="C190" s="361" t="s">
        <v>44</v>
      </c>
      <c r="D190" s="300"/>
      <c r="E190" s="300"/>
      <c r="F190" s="323" t="s">
        <v>1048</v>
      </c>
      <c r="G190" s="300"/>
      <c r="H190" s="297" t="s">
        <v>1138</v>
      </c>
      <c r="I190" s="300" t="s">
        <v>1139</v>
      </c>
      <c r="J190" s="300"/>
      <c r="K190" s="348"/>
    </row>
    <row r="191" spans="2:11" s="1" customFormat="1" ht="15" customHeight="1">
      <c r="B191" s="325"/>
      <c r="C191" s="361" t="s">
        <v>1140</v>
      </c>
      <c r="D191" s="300"/>
      <c r="E191" s="300"/>
      <c r="F191" s="323" t="s">
        <v>1048</v>
      </c>
      <c r="G191" s="300"/>
      <c r="H191" s="300" t="s">
        <v>1141</v>
      </c>
      <c r="I191" s="300" t="s">
        <v>1083</v>
      </c>
      <c r="J191" s="300"/>
      <c r="K191" s="348"/>
    </row>
    <row r="192" spans="2:11" s="1" customFormat="1" ht="15" customHeight="1">
      <c r="B192" s="325"/>
      <c r="C192" s="361" t="s">
        <v>1142</v>
      </c>
      <c r="D192" s="300"/>
      <c r="E192" s="300"/>
      <c r="F192" s="323" t="s">
        <v>1048</v>
      </c>
      <c r="G192" s="300"/>
      <c r="H192" s="300" t="s">
        <v>1143</v>
      </c>
      <c r="I192" s="300" t="s">
        <v>1083</v>
      </c>
      <c r="J192" s="300"/>
      <c r="K192" s="348"/>
    </row>
    <row r="193" spans="2:11" s="1" customFormat="1" ht="15" customHeight="1">
      <c r="B193" s="325"/>
      <c r="C193" s="361" t="s">
        <v>1144</v>
      </c>
      <c r="D193" s="300"/>
      <c r="E193" s="300"/>
      <c r="F193" s="323" t="s">
        <v>1054</v>
      </c>
      <c r="G193" s="300"/>
      <c r="H193" s="300" t="s">
        <v>1145</v>
      </c>
      <c r="I193" s="300" t="s">
        <v>1083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1146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1147</v>
      </c>
      <c r="D200" s="364"/>
      <c r="E200" s="364"/>
      <c r="F200" s="364" t="s">
        <v>1148</v>
      </c>
      <c r="G200" s="365"/>
      <c r="H200" s="364" t="s">
        <v>1149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1139</v>
      </c>
      <c r="D202" s="300"/>
      <c r="E202" s="300"/>
      <c r="F202" s="323" t="s">
        <v>45</v>
      </c>
      <c r="G202" s="300"/>
      <c r="H202" s="300" t="s">
        <v>1150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46</v>
      </c>
      <c r="G203" s="300"/>
      <c r="H203" s="300" t="s">
        <v>1151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49</v>
      </c>
      <c r="G204" s="300"/>
      <c r="H204" s="300" t="s">
        <v>1152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47</v>
      </c>
      <c r="G205" s="300"/>
      <c r="H205" s="300" t="s">
        <v>1153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48</v>
      </c>
      <c r="G206" s="300"/>
      <c r="H206" s="300" t="s">
        <v>1154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1095</v>
      </c>
      <c r="D208" s="300"/>
      <c r="E208" s="300"/>
      <c r="F208" s="323" t="s">
        <v>81</v>
      </c>
      <c r="G208" s="300"/>
      <c r="H208" s="300" t="s">
        <v>1155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990</v>
      </c>
      <c r="G209" s="300"/>
      <c r="H209" s="300" t="s">
        <v>991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988</v>
      </c>
      <c r="G210" s="300"/>
      <c r="H210" s="300" t="s">
        <v>1156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992</v>
      </c>
      <c r="G211" s="361"/>
      <c r="H211" s="352" t="s">
        <v>993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994</v>
      </c>
      <c r="G212" s="361"/>
      <c r="H212" s="352" t="s">
        <v>1157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1119</v>
      </c>
      <c r="D214" s="300"/>
      <c r="E214" s="300"/>
      <c r="F214" s="323">
        <v>1</v>
      </c>
      <c r="G214" s="361"/>
      <c r="H214" s="352" t="s">
        <v>1158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1159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1160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1161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Třasák</dc:creator>
  <cp:keywords/>
  <dc:description/>
  <cp:lastModifiedBy>Lukáš Třasák</cp:lastModifiedBy>
  <dcterms:created xsi:type="dcterms:W3CDTF">2021-10-26T11:09:12Z</dcterms:created>
  <dcterms:modified xsi:type="dcterms:W3CDTF">2021-10-26T11:09:19Z</dcterms:modified>
  <cp:category/>
  <cp:version/>
  <cp:contentType/>
  <cp:contentStatus/>
</cp:coreProperties>
</file>