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P:\01_ATELIERY\SPORADICAL\Kolin_zahrada-namesti\vystupy\Vystupy-etapizace_200910\"/>
    </mc:Choice>
  </mc:AlternateContent>
  <xr:revisionPtr revIDLastSave="0" documentId="8_{8685088C-04CB-459F-AA4F-1C0092662B60}" xr6:coauthVersionLast="47" xr6:coauthVersionMax="47" xr10:uidLastSave="{00000000-0000-0000-0000-000000000000}"/>
  <bookViews>
    <workbookView xWindow="-120" yWindow="-120" windowWidth="29040" windowHeight="15840" tabRatio="763" xr2:uid="{00000000-000D-0000-FFFF-FFFF00000000}"/>
  </bookViews>
  <sheets>
    <sheet name="Rekapitulace stavby" sheetId="1" r:id="rId1"/>
    <sheet name="000 - Vedlejší a ostatní ..." sheetId="2" r:id="rId2"/>
    <sheet name="D.1.1 - Architektonicko-s..." sheetId="3" r:id="rId3"/>
    <sheet name="D.1.4.a - Zdravotně techn..." sheetId="4" r:id="rId4"/>
    <sheet name="D.1.4.d - Veřejné a venko..." sheetId="5" r:id="rId5"/>
    <sheet name="IO.01 - Vodovodní a kanal..." sheetId="6" r:id="rId6"/>
    <sheet name="IO.02 - Přeložka plynovodu" sheetId="7" r:id="rId7"/>
  </sheets>
  <definedNames>
    <definedName name="_xlnm._FilterDatabase" localSheetId="1" hidden="1">'000 - Vedlejší a ostatní ...'!$C$125:$K$142</definedName>
    <definedName name="_xlnm._FilterDatabase" localSheetId="2" hidden="1">'D.1.1 - Architektonicko-s...'!$C$228:$K$654</definedName>
    <definedName name="_xlnm._FilterDatabase" localSheetId="3" hidden="1">'D.1.4.a - Zdravotně techn...'!$C$125:$K$172</definedName>
    <definedName name="_xlnm._FilterDatabase" localSheetId="4" hidden="1">'D.1.4.d - Veřejné a venko...'!$C$125:$K$158</definedName>
    <definedName name="_xlnm._FilterDatabase" localSheetId="5" hidden="1">'IO.01 - Vodovodní a kanal...'!$C$127:$K$185</definedName>
    <definedName name="_xlnm._FilterDatabase" localSheetId="6" hidden="1">'IO.02 - Přeložka plynovodu'!$C$127:$K$174</definedName>
    <definedName name="_xlnm.Print_Titles" localSheetId="1">'000 - Vedlejší a ostatní ...'!$125:$125</definedName>
    <definedName name="_xlnm.Print_Titles" localSheetId="2">'D.1.1 - Architektonicko-s...'!$228:$228</definedName>
    <definedName name="_xlnm.Print_Titles" localSheetId="3">'D.1.4.a - Zdravotně techn...'!$125:$125</definedName>
    <definedName name="_xlnm.Print_Titles" localSheetId="4">'D.1.4.d - Veřejné a venko...'!$125:$125</definedName>
    <definedName name="_xlnm.Print_Titles" localSheetId="5">'IO.01 - Vodovodní a kanal...'!$127:$127</definedName>
    <definedName name="_xlnm.Print_Titles" localSheetId="6">'IO.02 - Přeložka plynovodu'!$127:$127</definedName>
    <definedName name="_xlnm.Print_Titles" localSheetId="0">'Rekapitulace stavby'!$92:$92</definedName>
    <definedName name="_xlnm.Print_Area" localSheetId="1">'000 - Vedlejší a ostatní ...'!$C$4:$J$76,'000 - Vedlejší a ostatní ...'!$C$82:$J$105,'000 - Vedlejší a ostatní ...'!$C$111:$J$142</definedName>
    <definedName name="_xlnm.Print_Area" localSheetId="2">'D.1.1 - Architektonicko-s...'!$C$4:$J$76,'D.1.1 - Architektonicko-s...'!$C$82:$J$208,'D.1.1 - Architektonicko-s...'!$C$214:$J$654</definedName>
    <definedName name="_xlnm.Print_Area" localSheetId="3">'D.1.4.a - Zdravotně techn...'!$C$4:$J$76,'D.1.4.a - Zdravotně techn...'!$C$82:$J$105,'D.1.4.a - Zdravotně techn...'!$C$111:$J$172</definedName>
    <definedName name="_xlnm.Print_Area" localSheetId="4">'D.1.4.d - Veřejné a venko...'!$C$4:$J$76,'D.1.4.d - Veřejné a venko...'!$C$82:$J$105,'D.1.4.d - Veřejné a venko...'!$C$111:$J$158</definedName>
    <definedName name="_xlnm.Print_Area" localSheetId="5">'IO.01 - Vodovodní a kanal...'!$C$4:$J$76,'IO.01 - Vodovodní a kanal...'!$C$82:$J$107,'IO.01 - Vodovodní a kanal...'!$C$113:$J$185</definedName>
    <definedName name="_xlnm.Print_Area" localSheetId="6">'IO.02 - Přeložka plynovodu'!$C$4:$J$76,'IO.02 - Přeložka plynovodu'!$C$82:$J$107,'IO.02 - Přeložka plynovodu'!$C$113:$J$174</definedName>
    <definedName name="_xlnm.Print_Area" localSheetId="0">'Rekapitulace stavby'!$D$4:$AO$76,'Rekapitulace stavby'!$C$82:$AQ$102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8" i="3" l="1"/>
  <c r="J229" i="3"/>
  <c r="J230" i="3"/>
  <c r="BK229" i="3"/>
  <c r="J39" i="7"/>
  <c r="J38" i="7"/>
  <c r="AY101" i="1" s="1"/>
  <c r="J37" i="7"/>
  <c r="AX101" i="1" s="1"/>
  <c r="BI174" i="7"/>
  <c r="BH174" i="7"/>
  <c r="BG174" i="7"/>
  <c r="BF174" i="7"/>
  <c r="T174" i="7"/>
  <c r="T173" i="7"/>
  <c r="R174" i="7"/>
  <c r="R173" i="7" s="1"/>
  <c r="P174" i="7"/>
  <c r="P173" i="7" s="1"/>
  <c r="BI172" i="7"/>
  <c r="BH172" i="7"/>
  <c r="BG172" i="7"/>
  <c r="BF172" i="7"/>
  <c r="T172" i="7"/>
  <c r="T171" i="7" s="1"/>
  <c r="R172" i="7"/>
  <c r="R171" i="7"/>
  <c r="P172" i="7"/>
  <c r="P171" i="7"/>
  <c r="BI170" i="7"/>
  <c r="BH170" i="7"/>
  <c r="BG170" i="7"/>
  <c r="BF170" i="7"/>
  <c r="T170" i="7"/>
  <c r="R170" i="7"/>
  <c r="P170" i="7"/>
  <c r="BI169" i="7"/>
  <c r="BH169" i="7"/>
  <c r="BG169" i="7"/>
  <c r="BF169" i="7"/>
  <c r="T169" i="7"/>
  <c r="R169" i="7"/>
  <c r="P169" i="7"/>
  <c r="BI167" i="7"/>
  <c r="BH167" i="7"/>
  <c r="BG167" i="7"/>
  <c r="BF167" i="7"/>
  <c r="T167" i="7"/>
  <c r="T166" i="7" s="1"/>
  <c r="R167" i="7"/>
  <c r="R166" i="7"/>
  <c r="P167" i="7"/>
  <c r="P166" i="7"/>
  <c r="BI165" i="7"/>
  <c r="BH165" i="7"/>
  <c r="BG165" i="7"/>
  <c r="BF165" i="7"/>
  <c r="T165" i="7"/>
  <c r="R165" i="7"/>
  <c r="P165" i="7"/>
  <c r="BI164" i="7"/>
  <c r="BH164" i="7"/>
  <c r="BG164" i="7"/>
  <c r="BF164" i="7"/>
  <c r="T164" i="7"/>
  <c r="R164" i="7"/>
  <c r="P164" i="7"/>
  <c r="BI163" i="7"/>
  <c r="BH163" i="7"/>
  <c r="BG163" i="7"/>
  <c r="BF163" i="7"/>
  <c r="T163" i="7"/>
  <c r="R163" i="7"/>
  <c r="P163" i="7"/>
  <c r="BI162" i="7"/>
  <c r="BH162" i="7"/>
  <c r="BG162" i="7"/>
  <c r="BF162" i="7"/>
  <c r="T162" i="7"/>
  <c r="R162" i="7"/>
  <c r="P162" i="7"/>
  <c r="BI161" i="7"/>
  <c r="BH161" i="7"/>
  <c r="BG161" i="7"/>
  <c r="BF161" i="7"/>
  <c r="T161" i="7"/>
  <c r="R161" i="7"/>
  <c r="P161" i="7"/>
  <c r="BI160" i="7"/>
  <c r="BH160" i="7"/>
  <c r="BG160" i="7"/>
  <c r="BF160" i="7"/>
  <c r="T160" i="7"/>
  <c r="R160" i="7"/>
  <c r="P160" i="7"/>
  <c r="BI159" i="7"/>
  <c r="BH159" i="7"/>
  <c r="BG159" i="7"/>
  <c r="BF159" i="7"/>
  <c r="T159" i="7"/>
  <c r="R159" i="7"/>
  <c r="P159" i="7"/>
  <c r="BI158" i="7"/>
  <c r="BH158" i="7"/>
  <c r="BG158" i="7"/>
  <c r="BF158" i="7"/>
  <c r="T158" i="7"/>
  <c r="R158" i="7"/>
  <c r="P158" i="7"/>
  <c r="BI157" i="7"/>
  <c r="BH157" i="7"/>
  <c r="BG157" i="7"/>
  <c r="BF157" i="7"/>
  <c r="T157" i="7"/>
  <c r="R157" i="7"/>
  <c r="P157" i="7"/>
  <c r="BI156" i="7"/>
  <c r="BH156" i="7"/>
  <c r="BG156" i="7"/>
  <c r="BF156" i="7"/>
  <c r="T156" i="7"/>
  <c r="R156" i="7"/>
  <c r="P156" i="7"/>
  <c r="BI155" i="7"/>
  <c r="BH155" i="7"/>
  <c r="BG155" i="7"/>
  <c r="BF155" i="7"/>
  <c r="T155" i="7"/>
  <c r="R155" i="7"/>
  <c r="P155" i="7"/>
  <c r="BI154" i="7"/>
  <c r="BH154" i="7"/>
  <c r="BG154" i="7"/>
  <c r="BF154" i="7"/>
  <c r="T154" i="7"/>
  <c r="R154" i="7"/>
  <c r="P154" i="7"/>
  <c r="BI153" i="7"/>
  <c r="BH153" i="7"/>
  <c r="BG153" i="7"/>
  <c r="BF153" i="7"/>
  <c r="T153" i="7"/>
  <c r="R153" i="7"/>
  <c r="P153" i="7"/>
  <c r="BI152" i="7"/>
  <c r="BH152" i="7"/>
  <c r="BG152" i="7"/>
  <c r="BF152" i="7"/>
  <c r="T152" i="7"/>
  <c r="R152" i="7"/>
  <c r="P152" i="7"/>
  <c r="BI151" i="7"/>
  <c r="BH151" i="7"/>
  <c r="BG151" i="7"/>
  <c r="BF151" i="7"/>
  <c r="T151" i="7"/>
  <c r="R151" i="7"/>
  <c r="P151" i="7"/>
  <c r="BI147" i="7"/>
  <c r="BH147" i="7"/>
  <c r="BG147" i="7"/>
  <c r="BF147" i="7"/>
  <c r="T147" i="7"/>
  <c r="T146" i="7" s="1"/>
  <c r="R147" i="7"/>
  <c r="R146" i="7"/>
  <c r="P147" i="7"/>
  <c r="P146" i="7"/>
  <c r="BI145" i="7"/>
  <c r="BH145" i="7"/>
  <c r="BG145" i="7"/>
  <c r="BF145" i="7"/>
  <c r="T145" i="7"/>
  <c r="R145" i="7"/>
  <c r="P145" i="7"/>
  <c r="BI142" i="7"/>
  <c r="BH142" i="7"/>
  <c r="BG142" i="7"/>
  <c r="BF142" i="7"/>
  <c r="T142" i="7"/>
  <c r="R142" i="7"/>
  <c r="P142" i="7"/>
  <c r="BI141" i="7"/>
  <c r="BH141" i="7"/>
  <c r="BG141" i="7"/>
  <c r="BF141" i="7"/>
  <c r="T141" i="7"/>
  <c r="R141" i="7"/>
  <c r="P141" i="7"/>
  <c r="BI140" i="7"/>
  <c r="BH140" i="7"/>
  <c r="BG140" i="7"/>
  <c r="BF140" i="7"/>
  <c r="T140" i="7"/>
  <c r="R140" i="7"/>
  <c r="P140" i="7"/>
  <c r="BI139" i="7"/>
  <c r="BH139" i="7"/>
  <c r="BG139" i="7"/>
  <c r="BF139" i="7"/>
  <c r="T139" i="7"/>
  <c r="R139" i="7"/>
  <c r="P139" i="7"/>
  <c r="BI138" i="7"/>
  <c r="BH138" i="7"/>
  <c r="BG138" i="7"/>
  <c r="BF138" i="7"/>
  <c r="T138" i="7"/>
  <c r="R138" i="7"/>
  <c r="P138" i="7"/>
  <c r="BI137" i="7"/>
  <c r="BH137" i="7"/>
  <c r="BG137" i="7"/>
  <c r="BF137" i="7"/>
  <c r="T137" i="7"/>
  <c r="R137" i="7"/>
  <c r="P137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BI134" i="7"/>
  <c r="BH134" i="7"/>
  <c r="BG134" i="7"/>
  <c r="BF134" i="7"/>
  <c r="T134" i="7"/>
  <c r="R134" i="7"/>
  <c r="P134" i="7"/>
  <c r="BI131" i="7"/>
  <c r="BH131" i="7"/>
  <c r="BG131" i="7"/>
  <c r="BF131" i="7"/>
  <c r="T131" i="7"/>
  <c r="R131" i="7"/>
  <c r="P131" i="7"/>
  <c r="J125" i="7"/>
  <c r="J124" i="7"/>
  <c r="F124" i="7"/>
  <c r="F122" i="7"/>
  <c r="E120" i="7"/>
  <c r="J94" i="7"/>
  <c r="J93" i="7"/>
  <c r="F93" i="7"/>
  <c r="F91" i="7"/>
  <c r="E89" i="7"/>
  <c r="J20" i="7"/>
  <c r="E20" i="7"/>
  <c r="F125" i="7" s="1"/>
  <c r="J19" i="7"/>
  <c r="J14" i="7"/>
  <c r="J122" i="7"/>
  <c r="E7" i="7"/>
  <c r="E116" i="7"/>
  <c r="J39" i="6"/>
  <c r="J38" i="6"/>
  <c r="AY100" i="1" s="1"/>
  <c r="J37" i="6"/>
  <c r="AX100" i="1" s="1"/>
  <c r="BI185" i="6"/>
  <c r="BH185" i="6"/>
  <c r="BG185" i="6"/>
  <c r="BF185" i="6"/>
  <c r="T185" i="6"/>
  <c r="R185" i="6"/>
  <c r="P185" i="6"/>
  <c r="BI184" i="6"/>
  <c r="BH184" i="6"/>
  <c r="BG184" i="6"/>
  <c r="BF184" i="6"/>
  <c r="T184" i="6"/>
  <c r="R184" i="6"/>
  <c r="P184" i="6"/>
  <c r="BI182" i="6"/>
  <c r="BH182" i="6"/>
  <c r="BG182" i="6"/>
  <c r="BF182" i="6"/>
  <c r="T182" i="6"/>
  <c r="T181" i="6"/>
  <c r="R182" i="6"/>
  <c r="R181" i="6" s="1"/>
  <c r="P182" i="6"/>
  <c r="P181" i="6" s="1"/>
  <c r="BI180" i="6"/>
  <c r="BH180" i="6"/>
  <c r="BG180" i="6"/>
  <c r="BF180" i="6"/>
  <c r="T180" i="6"/>
  <c r="R180" i="6"/>
  <c r="P180" i="6"/>
  <c r="BI179" i="6"/>
  <c r="BH179" i="6"/>
  <c r="BG179" i="6"/>
  <c r="BF179" i="6"/>
  <c r="T179" i="6"/>
  <c r="R179" i="6"/>
  <c r="P179" i="6"/>
  <c r="BI177" i="6"/>
  <c r="BH177" i="6"/>
  <c r="BG177" i="6"/>
  <c r="BF177" i="6"/>
  <c r="T177" i="6"/>
  <c r="R177" i="6"/>
  <c r="P177" i="6"/>
  <c r="BI176" i="6"/>
  <c r="BH176" i="6"/>
  <c r="BG176" i="6"/>
  <c r="BF176" i="6"/>
  <c r="T176" i="6"/>
  <c r="R176" i="6"/>
  <c r="P176" i="6"/>
  <c r="BI175" i="6"/>
  <c r="BH175" i="6"/>
  <c r="BG175" i="6"/>
  <c r="BF175" i="6"/>
  <c r="T175" i="6"/>
  <c r="R175" i="6"/>
  <c r="P175" i="6"/>
  <c r="BI174" i="6"/>
  <c r="BH174" i="6"/>
  <c r="BG174" i="6"/>
  <c r="BF174" i="6"/>
  <c r="T174" i="6"/>
  <c r="R174" i="6"/>
  <c r="P174" i="6"/>
  <c r="BI173" i="6"/>
  <c r="BH173" i="6"/>
  <c r="BG173" i="6"/>
  <c r="BF173" i="6"/>
  <c r="T173" i="6"/>
  <c r="R173" i="6"/>
  <c r="P173" i="6"/>
  <c r="BI172" i="6"/>
  <c r="BH172" i="6"/>
  <c r="BG172" i="6"/>
  <c r="BF172" i="6"/>
  <c r="T172" i="6"/>
  <c r="R172" i="6"/>
  <c r="P172" i="6"/>
  <c r="BI171" i="6"/>
  <c r="BH171" i="6"/>
  <c r="BG171" i="6"/>
  <c r="BF171" i="6"/>
  <c r="T171" i="6"/>
  <c r="R171" i="6"/>
  <c r="P171" i="6"/>
  <c r="BI170" i="6"/>
  <c r="BH170" i="6"/>
  <c r="BG170" i="6"/>
  <c r="BF170" i="6"/>
  <c r="T170" i="6"/>
  <c r="R170" i="6"/>
  <c r="P170" i="6"/>
  <c r="BI169" i="6"/>
  <c r="BH169" i="6"/>
  <c r="BG169" i="6"/>
  <c r="BF169" i="6"/>
  <c r="T169" i="6"/>
  <c r="R169" i="6"/>
  <c r="P169" i="6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6" i="6"/>
  <c r="BH166" i="6"/>
  <c r="BG166" i="6"/>
  <c r="BF166" i="6"/>
  <c r="T166" i="6"/>
  <c r="R166" i="6"/>
  <c r="P166" i="6"/>
  <c r="BI165" i="6"/>
  <c r="BH165" i="6"/>
  <c r="BG165" i="6"/>
  <c r="BF165" i="6"/>
  <c r="T165" i="6"/>
  <c r="R165" i="6"/>
  <c r="P165" i="6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55" i="6"/>
  <c r="BH155" i="6"/>
  <c r="BG155" i="6"/>
  <c r="BF155" i="6"/>
  <c r="T155" i="6"/>
  <c r="T154" i="6"/>
  <c r="R155" i="6"/>
  <c r="R154" i="6"/>
  <c r="P155" i="6"/>
  <c r="P154" i="6"/>
  <c r="BI151" i="6"/>
  <c r="BH151" i="6"/>
  <c r="BG151" i="6"/>
  <c r="BF151" i="6"/>
  <c r="T151" i="6"/>
  <c r="T150" i="6"/>
  <c r="R151" i="6"/>
  <c r="R150" i="6"/>
  <c r="P151" i="6"/>
  <c r="P150" i="6" s="1"/>
  <c r="BI149" i="6"/>
  <c r="BH149" i="6"/>
  <c r="BG149" i="6"/>
  <c r="BF149" i="6"/>
  <c r="T149" i="6"/>
  <c r="R149" i="6"/>
  <c r="P149" i="6"/>
  <c r="BI146" i="6"/>
  <c r="BH146" i="6"/>
  <c r="BG146" i="6"/>
  <c r="BF146" i="6"/>
  <c r="T146" i="6"/>
  <c r="R146" i="6"/>
  <c r="P146" i="6"/>
  <c r="BI145" i="6"/>
  <c r="BH145" i="6"/>
  <c r="BG145" i="6"/>
  <c r="BF145" i="6"/>
  <c r="T145" i="6"/>
  <c r="R145" i="6"/>
  <c r="P145" i="6"/>
  <c r="BI144" i="6"/>
  <c r="BH144" i="6"/>
  <c r="BG144" i="6"/>
  <c r="BF144" i="6"/>
  <c r="T144" i="6"/>
  <c r="R144" i="6"/>
  <c r="P144" i="6"/>
  <c r="BI143" i="6"/>
  <c r="BH143" i="6"/>
  <c r="BG143" i="6"/>
  <c r="BF143" i="6"/>
  <c r="T143" i="6"/>
  <c r="R143" i="6"/>
  <c r="P143" i="6"/>
  <c r="BI142" i="6"/>
  <c r="BH142" i="6"/>
  <c r="BG142" i="6"/>
  <c r="BF142" i="6"/>
  <c r="T142" i="6"/>
  <c r="R142" i="6"/>
  <c r="P142" i="6"/>
  <c r="BI141" i="6"/>
  <c r="BH141" i="6"/>
  <c r="BG141" i="6"/>
  <c r="BF141" i="6"/>
  <c r="T141" i="6"/>
  <c r="R141" i="6"/>
  <c r="P141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5" i="6"/>
  <c r="BH135" i="6"/>
  <c r="BG135" i="6"/>
  <c r="BF135" i="6"/>
  <c r="T135" i="6"/>
  <c r="R135" i="6"/>
  <c r="P135" i="6"/>
  <c r="BI134" i="6"/>
  <c r="BH134" i="6"/>
  <c r="BG134" i="6"/>
  <c r="BF134" i="6"/>
  <c r="T134" i="6"/>
  <c r="R134" i="6"/>
  <c r="P134" i="6"/>
  <c r="BI131" i="6"/>
  <c r="BH131" i="6"/>
  <c r="BG131" i="6"/>
  <c r="BF131" i="6"/>
  <c r="T131" i="6"/>
  <c r="R131" i="6"/>
  <c r="P131" i="6"/>
  <c r="J125" i="6"/>
  <c r="J124" i="6"/>
  <c r="F124" i="6"/>
  <c r="F122" i="6"/>
  <c r="E120" i="6"/>
  <c r="J94" i="6"/>
  <c r="J93" i="6"/>
  <c r="F93" i="6"/>
  <c r="F91" i="6"/>
  <c r="E89" i="6"/>
  <c r="J20" i="6"/>
  <c r="E20" i="6"/>
  <c r="F125" i="6" s="1"/>
  <c r="J19" i="6"/>
  <c r="J14" i="6"/>
  <c r="J91" i="6" s="1"/>
  <c r="E7" i="6"/>
  <c r="E116" i="6"/>
  <c r="J39" i="5"/>
  <c r="J38" i="5"/>
  <c r="AY99" i="1" s="1"/>
  <c r="J37" i="5"/>
  <c r="AX99" i="1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2" i="5"/>
  <c r="BH152" i="5"/>
  <c r="BG152" i="5"/>
  <c r="BF152" i="5"/>
  <c r="T152" i="5"/>
  <c r="T151" i="5" s="1"/>
  <c r="R152" i="5"/>
  <c r="R151" i="5"/>
  <c r="P152" i="5"/>
  <c r="P151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9" i="5"/>
  <c r="BH129" i="5"/>
  <c r="BG129" i="5"/>
  <c r="BF129" i="5"/>
  <c r="T129" i="5"/>
  <c r="R129" i="5"/>
  <c r="P129" i="5"/>
  <c r="J123" i="5"/>
  <c r="J122" i="5"/>
  <c r="F122" i="5"/>
  <c r="F120" i="5"/>
  <c r="E118" i="5"/>
  <c r="J94" i="5"/>
  <c r="J93" i="5"/>
  <c r="F93" i="5"/>
  <c r="F91" i="5"/>
  <c r="E89" i="5"/>
  <c r="J20" i="5"/>
  <c r="E20" i="5"/>
  <c r="F123" i="5" s="1"/>
  <c r="J19" i="5"/>
  <c r="J14" i="5"/>
  <c r="J120" i="5" s="1"/>
  <c r="E7" i="5"/>
  <c r="E114" i="5"/>
  <c r="J39" i="4"/>
  <c r="J38" i="4"/>
  <c r="AY98" i="1" s="1"/>
  <c r="J37" i="4"/>
  <c r="AX98" i="1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49" i="4"/>
  <c r="BH149" i="4"/>
  <c r="BG149" i="4"/>
  <c r="BF149" i="4"/>
  <c r="T149" i="4"/>
  <c r="T148" i="4" s="1"/>
  <c r="R149" i="4"/>
  <c r="R148" i="4" s="1"/>
  <c r="P149" i="4"/>
  <c r="P148" i="4"/>
  <c r="BI147" i="4"/>
  <c r="BH147" i="4"/>
  <c r="BG147" i="4"/>
  <c r="BF147" i="4"/>
  <c r="T147" i="4"/>
  <c r="R147" i="4"/>
  <c r="P147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29" i="4"/>
  <c r="BH129" i="4"/>
  <c r="BG129" i="4"/>
  <c r="BF129" i="4"/>
  <c r="T129" i="4"/>
  <c r="R129" i="4"/>
  <c r="P129" i="4"/>
  <c r="J123" i="4"/>
  <c r="J122" i="4"/>
  <c r="F122" i="4"/>
  <c r="F120" i="4"/>
  <c r="E118" i="4"/>
  <c r="J94" i="4"/>
  <c r="J93" i="4"/>
  <c r="F93" i="4"/>
  <c r="F91" i="4"/>
  <c r="E89" i="4"/>
  <c r="J20" i="4"/>
  <c r="E20" i="4"/>
  <c r="F123" i="4"/>
  <c r="J19" i="4"/>
  <c r="J14" i="4"/>
  <c r="J91" i="4" s="1"/>
  <c r="E7" i="4"/>
  <c r="E114" i="4" s="1"/>
  <c r="J39" i="3"/>
  <c r="J38" i="3"/>
  <c r="AY97" i="1"/>
  <c r="J37" i="3"/>
  <c r="AX97" i="1" s="1"/>
  <c r="BI654" i="3"/>
  <c r="BH654" i="3"/>
  <c r="BG654" i="3"/>
  <c r="BF654" i="3"/>
  <c r="T654" i="3"/>
  <c r="T653" i="3" s="1"/>
  <c r="R654" i="3"/>
  <c r="R653" i="3"/>
  <c r="P654" i="3"/>
  <c r="P653" i="3" s="1"/>
  <c r="BI652" i="3"/>
  <c r="BH652" i="3"/>
  <c r="BG652" i="3"/>
  <c r="BF652" i="3"/>
  <c r="T652" i="3"/>
  <c r="T651" i="3" s="1"/>
  <c r="R652" i="3"/>
  <c r="R651" i="3" s="1"/>
  <c r="P652" i="3"/>
  <c r="P651" i="3" s="1"/>
  <c r="BI650" i="3"/>
  <c r="BH650" i="3"/>
  <c r="BG650" i="3"/>
  <c r="BF650" i="3"/>
  <c r="T650" i="3"/>
  <c r="T649" i="3" s="1"/>
  <c r="R650" i="3"/>
  <c r="R649" i="3" s="1"/>
  <c r="P650" i="3"/>
  <c r="P649" i="3" s="1"/>
  <c r="BI648" i="3"/>
  <c r="BH648" i="3"/>
  <c r="BG648" i="3"/>
  <c r="BF648" i="3"/>
  <c r="T648" i="3"/>
  <c r="R648" i="3"/>
  <c r="P648" i="3"/>
  <c r="BI647" i="3"/>
  <c r="BH647" i="3"/>
  <c r="BG647" i="3"/>
  <c r="BF647" i="3"/>
  <c r="T647" i="3"/>
  <c r="R647" i="3"/>
  <c r="P647" i="3"/>
  <c r="BI646" i="3"/>
  <c r="BH646" i="3"/>
  <c r="BG646" i="3"/>
  <c r="BF646" i="3"/>
  <c r="T646" i="3"/>
  <c r="R646" i="3"/>
  <c r="P646" i="3"/>
  <c r="BI645" i="3"/>
  <c r="BH645" i="3"/>
  <c r="BG645" i="3"/>
  <c r="BF645" i="3"/>
  <c r="T645" i="3"/>
  <c r="R645" i="3"/>
  <c r="P645" i="3"/>
  <c r="BI643" i="3"/>
  <c r="BH643" i="3"/>
  <c r="BG643" i="3"/>
  <c r="BF643" i="3"/>
  <c r="T643" i="3"/>
  <c r="R643" i="3"/>
  <c r="P643" i="3"/>
  <c r="BI642" i="3"/>
  <c r="BH642" i="3"/>
  <c r="BG642" i="3"/>
  <c r="BF642" i="3"/>
  <c r="T642" i="3"/>
  <c r="R642" i="3"/>
  <c r="P642" i="3"/>
  <c r="BI641" i="3"/>
  <c r="BH641" i="3"/>
  <c r="BG641" i="3"/>
  <c r="BF641" i="3"/>
  <c r="T641" i="3"/>
  <c r="R641" i="3"/>
  <c r="P641" i="3"/>
  <c r="BI639" i="3"/>
  <c r="BH639" i="3"/>
  <c r="BG639" i="3"/>
  <c r="BF639" i="3"/>
  <c r="T639" i="3"/>
  <c r="R639" i="3"/>
  <c r="P639" i="3"/>
  <c r="BI638" i="3"/>
  <c r="BH638" i="3"/>
  <c r="BG638" i="3"/>
  <c r="BF638" i="3"/>
  <c r="T638" i="3"/>
  <c r="R638" i="3"/>
  <c r="P638" i="3"/>
  <c r="BI637" i="3"/>
  <c r="BH637" i="3"/>
  <c r="BG637" i="3"/>
  <c r="BF637" i="3"/>
  <c r="T637" i="3"/>
  <c r="R637" i="3"/>
  <c r="P637" i="3"/>
  <c r="BI635" i="3"/>
  <c r="BH635" i="3"/>
  <c r="BG635" i="3"/>
  <c r="BF635" i="3"/>
  <c r="T635" i="3"/>
  <c r="R635" i="3"/>
  <c r="P635" i="3"/>
  <c r="BI634" i="3"/>
  <c r="BH634" i="3"/>
  <c r="BG634" i="3"/>
  <c r="BF634" i="3"/>
  <c r="T634" i="3"/>
  <c r="R634" i="3"/>
  <c r="P634" i="3"/>
  <c r="BI633" i="3"/>
  <c r="BH633" i="3"/>
  <c r="BG633" i="3"/>
  <c r="BF633" i="3"/>
  <c r="T633" i="3"/>
  <c r="R633" i="3"/>
  <c r="P633" i="3"/>
  <c r="BI631" i="3"/>
  <c r="BH631" i="3"/>
  <c r="BG631" i="3"/>
  <c r="BF631" i="3"/>
  <c r="T631" i="3"/>
  <c r="T630" i="3" s="1"/>
  <c r="R631" i="3"/>
  <c r="R630" i="3" s="1"/>
  <c r="P631" i="3"/>
  <c r="P630" i="3"/>
  <c r="BI629" i="3"/>
  <c r="BH629" i="3"/>
  <c r="BG629" i="3"/>
  <c r="BF629" i="3"/>
  <c r="T629" i="3"/>
  <c r="T628" i="3" s="1"/>
  <c r="R629" i="3"/>
  <c r="R628" i="3" s="1"/>
  <c r="P629" i="3"/>
  <c r="P628" i="3" s="1"/>
  <c r="BI627" i="3"/>
  <c r="BH627" i="3"/>
  <c r="BG627" i="3"/>
  <c r="BF627" i="3"/>
  <c r="T627" i="3"/>
  <c r="R627" i="3"/>
  <c r="P627" i="3"/>
  <c r="BI626" i="3"/>
  <c r="BH626" i="3"/>
  <c r="BG626" i="3"/>
  <c r="BF626" i="3"/>
  <c r="T626" i="3"/>
  <c r="R626" i="3"/>
  <c r="P626" i="3"/>
  <c r="BI624" i="3"/>
  <c r="BH624" i="3"/>
  <c r="BG624" i="3"/>
  <c r="BF624" i="3"/>
  <c r="T624" i="3"/>
  <c r="R624" i="3"/>
  <c r="P624" i="3"/>
  <c r="BI623" i="3"/>
  <c r="BH623" i="3"/>
  <c r="BG623" i="3"/>
  <c r="BF623" i="3"/>
  <c r="T623" i="3"/>
  <c r="R623" i="3"/>
  <c r="P623" i="3"/>
  <c r="BI621" i="3"/>
  <c r="BH621" i="3"/>
  <c r="BG621" i="3"/>
  <c r="BF621" i="3"/>
  <c r="T621" i="3"/>
  <c r="R621" i="3"/>
  <c r="P621" i="3"/>
  <c r="BI620" i="3"/>
  <c r="BH620" i="3"/>
  <c r="BG620" i="3"/>
  <c r="BF620" i="3"/>
  <c r="T620" i="3"/>
  <c r="R620" i="3"/>
  <c r="P620" i="3"/>
  <c r="BI617" i="3"/>
  <c r="BH617" i="3"/>
  <c r="BG617" i="3"/>
  <c r="BF617" i="3"/>
  <c r="T617" i="3"/>
  <c r="T616" i="3" s="1"/>
  <c r="R617" i="3"/>
  <c r="R616" i="3" s="1"/>
  <c r="P617" i="3"/>
  <c r="P616" i="3" s="1"/>
  <c r="BI613" i="3"/>
  <c r="BH613" i="3"/>
  <c r="BG613" i="3"/>
  <c r="BF613" i="3"/>
  <c r="T613" i="3"/>
  <c r="R613" i="3"/>
  <c r="P613" i="3"/>
  <c r="BI612" i="3"/>
  <c r="BH612" i="3"/>
  <c r="BG612" i="3"/>
  <c r="BF612" i="3"/>
  <c r="T612" i="3"/>
  <c r="R612" i="3"/>
  <c r="P612" i="3"/>
  <c r="BI611" i="3"/>
  <c r="BH611" i="3"/>
  <c r="BG611" i="3"/>
  <c r="BF611" i="3"/>
  <c r="T611" i="3"/>
  <c r="R611" i="3"/>
  <c r="P611" i="3"/>
  <c r="BI610" i="3"/>
  <c r="BH610" i="3"/>
  <c r="BG610" i="3"/>
  <c r="BF610" i="3"/>
  <c r="T610" i="3"/>
  <c r="R610" i="3"/>
  <c r="P610" i="3"/>
  <c r="BI609" i="3"/>
  <c r="BH609" i="3"/>
  <c r="BG609" i="3"/>
  <c r="BF609" i="3"/>
  <c r="T609" i="3"/>
  <c r="R609" i="3"/>
  <c r="P609" i="3"/>
  <c r="BI608" i="3"/>
  <c r="BH608" i="3"/>
  <c r="BG608" i="3"/>
  <c r="BF608" i="3"/>
  <c r="T608" i="3"/>
  <c r="R608" i="3"/>
  <c r="P608" i="3"/>
  <c r="BI607" i="3"/>
  <c r="BH607" i="3"/>
  <c r="BG607" i="3"/>
  <c r="BF607" i="3"/>
  <c r="T607" i="3"/>
  <c r="R607" i="3"/>
  <c r="P607" i="3"/>
  <c r="BI606" i="3"/>
  <c r="BH606" i="3"/>
  <c r="BG606" i="3"/>
  <c r="BF606" i="3"/>
  <c r="T606" i="3"/>
  <c r="R606" i="3"/>
  <c r="P606" i="3"/>
  <c r="BI605" i="3"/>
  <c r="BH605" i="3"/>
  <c r="BG605" i="3"/>
  <c r="BF605" i="3"/>
  <c r="T605" i="3"/>
  <c r="R605" i="3"/>
  <c r="P605" i="3"/>
  <c r="BI603" i="3"/>
  <c r="BH603" i="3"/>
  <c r="BG603" i="3"/>
  <c r="BF603" i="3"/>
  <c r="T603" i="3"/>
  <c r="R603" i="3"/>
  <c r="P603" i="3"/>
  <c r="BI602" i="3"/>
  <c r="BH602" i="3"/>
  <c r="BG602" i="3"/>
  <c r="BF602" i="3"/>
  <c r="T602" i="3"/>
  <c r="R602" i="3"/>
  <c r="P602" i="3"/>
  <c r="BI601" i="3"/>
  <c r="BH601" i="3"/>
  <c r="BG601" i="3"/>
  <c r="BF601" i="3"/>
  <c r="T601" i="3"/>
  <c r="R601" i="3"/>
  <c r="P601" i="3"/>
  <c r="BI599" i="3"/>
  <c r="BH599" i="3"/>
  <c r="BG599" i="3"/>
  <c r="BF599" i="3"/>
  <c r="T599" i="3"/>
  <c r="T598" i="3"/>
  <c r="R599" i="3"/>
  <c r="R598" i="3"/>
  <c r="P599" i="3"/>
  <c r="P598" i="3" s="1"/>
  <c r="BI597" i="3"/>
  <c r="BH597" i="3"/>
  <c r="BG597" i="3"/>
  <c r="BF597" i="3"/>
  <c r="T597" i="3"/>
  <c r="T596" i="3" s="1"/>
  <c r="R597" i="3"/>
  <c r="R596" i="3" s="1"/>
  <c r="P597" i="3"/>
  <c r="P596" i="3" s="1"/>
  <c r="BI595" i="3"/>
  <c r="BH595" i="3"/>
  <c r="BG595" i="3"/>
  <c r="BF595" i="3"/>
  <c r="T595" i="3"/>
  <c r="R595" i="3"/>
  <c r="P595" i="3"/>
  <c r="BI594" i="3"/>
  <c r="BH594" i="3"/>
  <c r="BG594" i="3"/>
  <c r="BF594" i="3"/>
  <c r="T594" i="3"/>
  <c r="R594" i="3"/>
  <c r="P594" i="3"/>
  <c r="BI592" i="3"/>
  <c r="BH592" i="3"/>
  <c r="BG592" i="3"/>
  <c r="BF592" i="3"/>
  <c r="T592" i="3"/>
  <c r="R592" i="3"/>
  <c r="P592" i="3"/>
  <c r="BI591" i="3"/>
  <c r="BH591" i="3"/>
  <c r="BG591" i="3"/>
  <c r="BF591" i="3"/>
  <c r="T591" i="3"/>
  <c r="R591" i="3"/>
  <c r="P591" i="3"/>
  <c r="BI589" i="3"/>
  <c r="BH589" i="3"/>
  <c r="BG589" i="3"/>
  <c r="BF589" i="3"/>
  <c r="T589" i="3"/>
  <c r="T588" i="3" s="1"/>
  <c r="R589" i="3"/>
  <c r="R588" i="3" s="1"/>
  <c r="P589" i="3"/>
  <c r="P588" i="3" s="1"/>
  <c r="BI586" i="3"/>
  <c r="BH586" i="3"/>
  <c r="BG586" i="3"/>
  <c r="BF586" i="3"/>
  <c r="T586" i="3"/>
  <c r="T585" i="3" s="1"/>
  <c r="R586" i="3"/>
  <c r="R585" i="3" s="1"/>
  <c r="P586" i="3"/>
  <c r="P585" i="3" s="1"/>
  <c r="BI584" i="3"/>
  <c r="BH584" i="3"/>
  <c r="BG584" i="3"/>
  <c r="BF584" i="3"/>
  <c r="T584" i="3"/>
  <c r="T583" i="3" s="1"/>
  <c r="R584" i="3"/>
  <c r="R583" i="3" s="1"/>
  <c r="P584" i="3"/>
  <c r="P583" i="3" s="1"/>
  <c r="BI582" i="3"/>
  <c r="BH582" i="3"/>
  <c r="BG582" i="3"/>
  <c r="BF582" i="3"/>
  <c r="T582" i="3"/>
  <c r="T581" i="3" s="1"/>
  <c r="R582" i="3"/>
  <c r="R581" i="3" s="1"/>
  <c r="P582" i="3"/>
  <c r="P581" i="3" s="1"/>
  <c r="BI580" i="3"/>
  <c r="BH580" i="3"/>
  <c r="BG580" i="3"/>
  <c r="BF580" i="3"/>
  <c r="T580" i="3"/>
  <c r="R580" i="3"/>
  <c r="P580" i="3"/>
  <c r="BI579" i="3"/>
  <c r="BH579" i="3"/>
  <c r="BG579" i="3"/>
  <c r="BF579" i="3"/>
  <c r="T579" i="3"/>
  <c r="R579" i="3"/>
  <c r="P579" i="3"/>
  <c r="BI578" i="3"/>
  <c r="BH578" i="3"/>
  <c r="BG578" i="3"/>
  <c r="BF578" i="3"/>
  <c r="T578" i="3"/>
  <c r="R578" i="3"/>
  <c r="P578" i="3"/>
  <c r="BI576" i="3"/>
  <c r="BH576" i="3"/>
  <c r="BG576" i="3"/>
  <c r="BF576" i="3"/>
  <c r="T576" i="3"/>
  <c r="R576" i="3"/>
  <c r="P576" i="3"/>
  <c r="BI575" i="3"/>
  <c r="BH575" i="3"/>
  <c r="BG575" i="3"/>
  <c r="BF575" i="3"/>
  <c r="T575" i="3"/>
  <c r="R575" i="3"/>
  <c r="P575" i="3"/>
  <c r="BI574" i="3"/>
  <c r="BH574" i="3"/>
  <c r="BG574" i="3"/>
  <c r="BF574" i="3"/>
  <c r="T574" i="3"/>
  <c r="R574" i="3"/>
  <c r="P574" i="3"/>
  <c r="BI572" i="3"/>
  <c r="BH572" i="3"/>
  <c r="BG572" i="3"/>
  <c r="BF572" i="3"/>
  <c r="T572" i="3"/>
  <c r="R572" i="3"/>
  <c r="P572" i="3"/>
  <c r="BI571" i="3"/>
  <c r="BH571" i="3"/>
  <c r="BG571" i="3"/>
  <c r="BF571" i="3"/>
  <c r="T571" i="3"/>
  <c r="R571" i="3"/>
  <c r="P571" i="3"/>
  <c r="BI569" i="3"/>
  <c r="BH569" i="3"/>
  <c r="BG569" i="3"/>
  <c r="BF569" i="3"/>
  <c r="T569" i="3"/>
  <c r="R569" i="3"/>
  <c r="P569" i="3"/>
  <c r="BI568" i="3"/>
  <c r="BH568" i="3"/>
  <c r="BG568" i="3"/>
  <c r="BF568" i="3"/>
  <c r="T568" i="3"/>
  <c r="R568" i="3"/>
  <c r="P568" i="3"/>
  <c r="BI567" i="3"/>
  <c r="BH567" i="3"/>
  <c r="BG567" i="3"/>
  <c r="BF567" i="3"/>
  <c r="T567" i="3"/>
  <c r="R567" i="3"/>
  <c r="P567" i="3"/>
  <c r="BI566" i="3"/>
  <c r="BH566" i="3"/>
  <c r="BG566" i="3"/>
  <c r="BF566" i="3"/>
  <c r="T566" i="3"/>
  <c r="R566" i="3"/>
  <c r="P566" i="3"/>
  <c r="BI565" i="3"/>
  <c r="BH565" i="3"/>
  <c r="BG565" i="3"/>
  <c r="BF565" i="3"/>
  <c r="T565" i="3"/>
  <c r="R565" i="3"/>
  <c r="P565" i="3"/>
  <c r="BI563" i="3"/>
  <c r="BH563" i="3"/>
  <c r="BG563" i="3"/>
  <c r="BF563" i="3"/>
  <c r="T563" i="3"/>
  <c r="R563" i="3"/>
  <c r="P563" i="3"/>
  <c r="BI562" i="3"/>
  <c r="BH562" i="3"/>
  <c r="BG562" i="3"/>
  <c r="BF562" i="3"/>
  <c r="T562" i="3"/>
  <c r="R562" i="3"/>
  <c r="P562" i="3"/>
  <c r="BI560" i="3"/>
  <c r="BH560" i="3"/>
  <c r="BG560" i="3"/>
  <c r="BF560" i="3"/>
  <c r="T560" i="3"/>
  <c r="R560" i="3"/>
  <c r="P560" i="3"/>
  <c r="BI559" i="3"/>
  <c r="BH559" i="3"/>
  <c r="BG559" i="3"/>
  <c r="BF559" i="3"/>
  <c r="T559" i="3"/>
  <c r="R559" i="3"/>
  <c r="P559" i="3"/>
  <c r="BI558" i="3"/>
  <c r="BH558" i="3"/>
  <c r="BG558" i="3"/>
  <c r="BF558" i="3"/>
  <c r="T558" i="3"/>
  <c r="R558" i="3"/>
  <c r="P558" i="3"/>
  <c r="BI557" i="3"/>
  <c r="BH557" i="3"/>
  <c r="BG557" i="3"/>
  <c r="BF557" i="3"/>
  <c r="T557" i="3"/>
  <c r="R557" i="3"/>
  <c r="P557" i="3"/>
  <c r="BI556" i="3"/>
  <c r="BH556" i="3"/>
  <c r="BG556" i="3"/>
  <c r="BF556" i="3"/>
  <c r="T556" i="3"/>
  <c r="R556" i="3"/>
  <c r="P556" i="3"/>
  <c r="BI555" i="3"/>
  <c r="BH555" i="3"/>
  <c r="BG555" i="3"/>
  <c r="BF555" i="3"/>
  <c r="T555" i="3"/>
  <c r="R555" i="3"/>
  <c r="P555" i="3"/>
  <c r="BI554" i="3"/>
  <c r="BH554" i="3"/>
  <c r="BG554" i="3"/>
  <c r="BF554" i="3"/>
  <c r="T554" i="3"/>
  <c r="R554" i="3"/>
  <c r="P554" i="3"/>
  <c r="BI553" i="3"/>
  <c r="BH553" i="3"/>
  <c r="BG553" i="3"/>
  <c r="BF553" i="3"/>
  <c r="T553" i="3"/>
  <c r="R553" i="3"/>
  <c r="P553" i="3"/>
  <c r="BI552" i="3"/>
  <c r="BH552" i="3"/>
  <c r="BG552" i="3"/>
  <c r="BF552" i="3"/>
  <c r="T552" i="3"/>
  <c r="R552" i="3"/>
  <c r="P552" i="3"/>
  <c r="BI551" i="3"/>
  <c r="BH551" i="3"/>
  <c r="BG551" i="3"/>
  <c r="BF551" i="3"/>
  <c r="T551" i="3"/>
  <c r="R551" i="3"/>
  <c r="P551" i="3"/>
  <c r="BI550" i="3"/>
  <c r="BH550" i="3"/>
  <c r="BG550" i="3"/>
  <c r="BF550" i="3"/>
  <c r="T550" i="3"/>
  <c r="R550" i="3"/>
  <c r="P550" i="3"/>
  <c r="BI548" i="3"/>
  <c r="BH548" i="3"/>
  <c r="BG548" i="3"/>
  <c r="BF548" i="3"/>
  <c r="T548" i="3"/>
  <c r="R548" i="3"/>
  <c r="P548" i="3"/>
  <c r="BI547" i="3"/>
  <c r="BH547" i="3"/>
  <c r="BG547" i="3"/>
  <c r="BF547" i="3"/>
  <c r="T547" i="3"/>
  <c r="R547" i="3"/>
  <c r="P547" i="3"/>
  <c r="BI546" i="3"/>
  <c r="BH546" i="3"/>
  <c r="BG546" i="3"/>
  <c r="BF546" i="3"/>
  <c r="T546" i="3"/>
  <c r="R546" i="3"/>
  <c r="P546" i="3"/>
  <c r="BI545" i="3"/>
  <c r="BH545" i="3"/>
  <c r="BG545" i="3"/>
  <c r="BF545" i="3"/>
  <c r="T545" i="3"/>
  <c r="R545" i="3"/>
  <c r="P545" i="3"/>
  <c r="BI544" i="3"/>
  <c r="BH544" i="3"/>
  <c r="BG544" i="3"/>
  <c r="BF544" i="3"/>
  <c r="T544" i="3"/>
  <c r="R544" i="3"/>
  <c r="P544" i="3"/>
  <c r="BI543" i="3"/>
  <c r="BH543" i="3"/>
  <c r="BG543" i="3"/>
  <c r="BF543" i="3"/>
  <c r="T543" i="3"/>
  <c r="R543" i="3"/>
  <c r="P543" i="3"/>
  <c r="BI542" i="3"/>
  <c r="BH542" i="3"/>
  <c r="BG542" i="3"/>
  <c r="BF542" i="3"/>
  <c r="T542" i="3"/>
  <c r="R542" i="3"/>
  <c r="P542" i="3"/>
  <c r="BI541" i="3"/>
  <c r="BH541" i="3"/>
  <c r="BG541" i="3"/>
  <c r="BF541" i="3"/>
  <c r="T541" i="3"/>
  <c r="R541" i="3"/>
  <c r="P541" i="3"/>
  <c r="BI539" i="3"/>
  <c r="BH539" i="3"/>
  <c r="BG539" i="3"/>
  <c r="BF539" i="3"/>
  <c r="T539" i="3"/>
  <c r="R539" i="3"/>
  <c r="P539" i="3"/>
  <c r="BI538" i="3"/>
  <c r="BH538" i="3"/>
  <c r="BG538" i="3"/>
  <c r="BF538" i="3"/>
  <c r="T538" i="3"/>
  <c r="R538" i="3"/>
  <c r="P538" i="3"/>
  <c r="BI536" i="3"/>
  <c r="BH536" i="3"/>
  <c r="BG536" i="3"/>
  <c r="BF536" i="3"/>
  <c r="T536" i="3"/>
  <c r="R536" i="3"/>
  <c r="P536" i="3"/>
  <c r="BI535" i="3"/>
  <c r="BH535" i="3"/>
  <c r="BG535" i="3"/>
  <c r="BF535" i="3"/>
  <c r="T535" i="3"/>
  <c r="R535" i="3"/>
  <c r="P535" i="3"/>
  <c r="BI534" i="3"/>
  <c r="BH534" i="3"/>
  <c r="BG534" i="3"/>
  <c r="BF534" i="3"/>
  <c r="T534" i="3"/>
  <c r="R534" i="3"/>
  <c r="P534" i="3"/>
  <c r="BI532" i="3"/>
  <c r="BH532" i="3"/>
  <c r="BG532" i="3"/>
  <c r="BF532" i="3"/>
  <c r="T532" i="3"/>
  <c r="R532" i="3"/>
  <c r="P532" i="3"/>
  <c r="BI531" i="3"/>
  <c r="BH531" i="3"/>
  <c r="BG531" i="3"/>
  <c r="BF531" i="3"/>
  <c r="T531" i="3"/>
  <c r="R531" i="3"/>
  <c r="P531" i="3"/>
  <c r="BI530" i="3"/>
  <c r="BH530" i="3"/>
  <c r="BG530" i="3"/>
  <c r="BF530" i="3"/>
  <c r="T530" i="3"/>
  <c r="R530" i="3"/>
  <c r="P530" i="3"/>
  <c r="BI529" i="3"/>
  <c r="BH529" i="3"/>
  <c r="BG529" i="3"/>
  <c r="BF529" i="3"/>
  <c r="T529" i="3"/>
  <c r="R529" i="3"/>
  <c r="P529" i="3"/>
  <c r="BI528" i="3"/>
  <c r="BH528" i="3"/>
  <c r="BG528" i="3"/>
  <c r="BF528" i="3"/>
  <c r="T528" i="3"/>
  <c r="R528" i="3"/>
  <c r="P528" i="3"/>
  <c r="BI527" i="3"/>
  <c r="BH527" i="3"/>
  <c r="BG527" i="3"/>
  <c r="BF527" i="3"/>
  <c r="T527" i="3"/>
  <c r="R527" i="3"/>
  <c r="P527" i="3"/>
  <c r="BI525" i="3"/>
  <c r="BH525" i="3"/>
  <c r="BG525" i="3"/>
  <c r="BF525" i="3"/>
  <c r="T525" i="3"/>
  <c r="T524" i="3" s="1"/>
  <c r="R525" i="3"/>
  <c r="R524" i="3" s="1"/>
  <c r="P525" i="3"/>
  <c r="P524" i="3" s="1"/>
  <c r="BI523" i="3"/>
  <c r="BH523" i="3"/>
  <c r="BG523" i="3"/>
  <c r="BF523" i="3"/>
  <c r="T523" i="3"/>
  <c r="R523" i="3"/>
  <c r="P523" i="3"/>
  <c r="BI522" i="3"/>
  <c r="BH522" i="3"/>
  <c r="BG522" i="3"/>
  <c r="BF522" i="3"/>
  <c r="T522" i="3"/>
  <c r="R522" i="3"/>
  <c r="P522" i="3"/>
  <c r="BI521" i="3"/>
  <c r="BH521" i="3"/>
  <c r="BG521" i="3"/>
  <c r="BF521" i="3"/>
  <c r="T521" i="3"/>
  <c r="R521" i="3"/>
  <c r="P521" i="3"/>
  <c r="BI519" i="3"/>
  <c r="BH519" i="3"/>
  <c r="BG519" i="3"/>
  <c r="BF519" i="3"/>
  <c r="T519" i="3"/>
  <c r="R519" i="3"/>
  <c r="P519" i="3"/>
  <c r="BI518" i="3"/>
  <c r="BH518" i="3"/>
  <c r="BG518" i="3"/>
  <c r="BF518" i="3"/>
  <c r="T518" i="3"/>
  <c r="R518" i="3"/>
  <c r="P518" i="3"/>
  <c r="BI516" i="3"/>
  <c r="BH516" i="3"/>
  <c r="BG516" i="3"/>
  <c r="BF516" i="3"/>
  <c r="T516" i="3"/>
  <c r="R516" i="3"/>
  <c r="P516" i="3"/>
  <c r="BI515" i="3"/>
  <c r="BH515" i="3"/>
  <c r="BG515" i="3"/>
  <c r="BF515" i="3"/>
  <c r="T515" i="3"/>
  <c r="R515" i="3"/>
  <c r="P515" i="3"/>
  <c r="BI514" i="3"/>
  <c r="BH514" i="3"/>
  <c r="BG514" i="3"/>
  <c r="BF514" i="3"/>
  <c r="T514" i="3"/>
  <c r="R514" i="3"/>
  <c r="P514" i="3"/>
  <c r="BI513" i="3"/>
  <c r="BH513" i="3"/>
  <c r="BG513" i="3"/>
  <c r="BF513" i="3"/>
  <c r="T513" i="3"/>
  <c r="R513" i="3"/>
  <c r="P513" i="3"/>
  <c r="BI512" i="3"/>
  <c r="BH512" i="3"/>
  <c r="BG512" i="3"/>
  <c r="BF512" i="3"/>
  <c r="T512" i="3"/>
  <c r="R512" i="3"/>
  <c r="P512" i="3"/>
  <c r="BI511" i="3"/>
  <c r="BH511" i="3"/>
  <c r="BG511" i="3"/>
  <c r="BF511" i="3"/>
  <c r="T511" i="3"/>
  <c r="R511" i="3"/>
  <c r="P511" i="3"/>
  <c r="BI510" i="3"/>
  <c r="BH510" i="3"/>
  <c r="BG510" i="3"/>
  <c r="BF510" i="3"/>
  <c r="T510" i="3"/>
  <c r="R510" i="3"/>
  <c r="P510" i="3"/>
  <c r="BI508" i="3"/>
  <c r="BH508" i="3"/>
  <c r="BG508" i="3"/>
  <c r="BF508" i="3"/>
  <c r="T508" i="3"/>
  <c r="T507" i="3" s="1"/>
  <c r="R508" i="3"/>
  <c r="R507" i="3" s="1"/>
  <c r="P508" i="3"/>
  <c r="P507" i="3" s="1"/>
  <c r="BI506" i="3"/>
  <c r="BH506" i="3"/>
  <c r="BG506" i="3"/>
  <c r="BF506" i="3"/>
  <c r="T506" i="3"/>
  <c r="R506" i="3"/>
  <c r="P506" i="3"/>
  <c r="BI505" i="3"/>
  <c r="BH505" i="3"/>
  <c r="BG505" i="3"/>
  <c r="BF505" i="3"/>
  <c r="T505" i="3"/>
  <c r="R505" i="3"/>
  <c r="P505" i="3"/>
  <c r="BI504" i="3"/>
  <c r="BH504" i="3"/>
  <c r="BG504" i="3"/>
  <c r="BF504" i="3"/>
  <c r="T504" i="3"/>
  <c r="R504" i="3"/>
  <c r="P504" i="3"/>
  <c r="BI503" i="3"/>
  <c r="BH503" i="3"/>
  <c r="BG503" i="3"/>
  <c r="BF503" i="3"/>
  <c r="T503" i="3"/>
  <c r="R503" i="3"/>
  <c r="P503" i="3"/>
  <c r="BI502" i="3"/>
  <c r="BH502" i="3"/>
  <c r="BG502" i="3"/>
  <c r="BF502" i="3"/>
  <c r="T502" i="3"/>
  <c r="R502" i="3"/>
  <c r="P502" i="3"/>
  <c r="BI501" i="3"/>
  <c r="BH501" i="3"/>
  <c r="BG501" i="3"/>
  <c r="BF501" i="3"/>
  <c r="T501" i="3"/>
  <c r="R501" i="3"/>
  <c r="P501" i="3"/>
  <c r="BI500" i="3"/>
  <c r="BH500" i="3"/>
  <c r="BG500" i="3"/>
  <c r="BF500" i="3"/>
  <c r="T500" i="3"/>
  <c r="R500" i="3"/>
  <c r="P500" i="3"/>
  <c r="BI499" i="3"/>
  <c r="BH499" i="3"/>
  <c r="BG499" i="3"/>
  <c r="BF499" i="3"/>
  <c r="T499" i="3"/>
  <c r="R499" i="3"/>
  <c r="P499" i="3"/>
  <c r="BI498" i="3"/>
  <c r="BH498" i="3"/>
  <c r="BG498" i="3"/>
  <c r="BF498" i="3"/>
  <c r="T498" i="3"/>
  <c r="R498" i="3"/>
  <c r="P498" i="3"/>
  <c r="BI497" i="3"/>
  <c r="BH497" i="3"/>
  <c r="BG497" i="3"/>
  <c r="BF497" i="3"/>
  <c r="T497" i="3"/>
  <c r="R497" i="3"/>
  <c r="P497" i="3"/>
  <c r="BI496" i="3"/>
  <c r="BH496" i="3"/>
  <c r="BG496" i="3"/>
  <c r="BF496" i="3"/>
  <c r="T496" i="3"/>
  <c r="R496" i="3"/>
  <c r="P496" i="3"/>
  <c r="BI495" i="3"/>
  <c r="BH495" i="3"/>
  <c r="BG495" i="3"/>
  <c r="BF495" i="3"/>
  <c r="T495" i="3"/>
  <c r="R495" i="3"/>
  <c r="P495" i="3"/>
  <c r="BI494" i="3"/>
  <c r="BH494" i="3"/>
  <c r="BG494" i="3"/>
  <c r="BF494" i="3"/>
  <c r="T494" i="3"/>
  <c r="R494" i="3"/>
  <c r="P494" i="3"/>
  <c r="BI492" i="3"/>
  <c r="BH492" i="3"/>
  <c r="BG492" i="3"/>
  <c r="BF492" i="3"/>
  <c r="T492" i="3"/>
  <c r="T491" i="3" s="1"/>
  <c r="R492" i="3"/>
  <c r="R491" i="3" s="1"/>
  <c r="P492" i="3"/>
  <c r="P491" i="3" s="1"/>
  <c r="BI490" i="3"/>
  <c r="BH490" i="3"/>
  <c r="BG490" i="3"/>
  <c r="BF490" i="3"/>
  <c r="T490" i="3"/>
  <c r="R490" i="3"/>
  <c r="P490" i="3"/>
  <c r="BI489" i="3"/>
  <c r="BH489" i="3"/>
  <c r="BG489" i="3"/>
  <c r="BF489" i="3"/>
  <c r="T489" i="3"/>
  <c r="R489" i="3"/>
  <c r="P489" i="3"/>
  <c r="BI487" i="3"/>
  <c r="BH487" i="3"/>
  <c r="BG487" i="3"/>
  <c r="BF487" i="3"/>
  <c r="T487" i="3"/>
  <c r="R487" i="3"/>
  <c r="P487" i="3"/>
  <c r="BI486" i="3"/>
  <c r="BH486" i="3"/>
  <c r="BG486" i="3"/>
  <c r="BF486" i="3"/>
  <c r="T486" i="3"/>
  <c r="R486" i="3"/>
  <c r="P486" i="3"/>
  <c r="BI485" i="3"/>
  <c r="BH485" i="3"/>
  <c r="BG485" i="3"/>
  <c r="BF485" i="3"/>
  <c r="T485" i="3"/>
  <c r="R485" i="3"/>
  <c r="P485" i="3"/>
  <c r="BI484" i="3"/>
  <c r="BH484" i="3"/>
  <c r="BG484" i="3"/>
  <c r="BF484" i="3"/>
  <c r="T484" i="3"/>
  <c r="R484" i="3"/>
  <c r="P484" i="3"/>
  <c r="BI483" i="3"/>
  <c r="BH483" i="3"/>
  <c r="BG483" i="3"/>
  <c r="BF483" i="3"/>
  <c r="T483" i="3"/>
  <c r="R483" i="3"/>
  <c r="P483" i="3"/>
  <c r="BI481" i="3"/>
  <c r="BH481" i="3"/>
  <c r="BG481" i="3"/>
  <c r="BF481" i="3"/>
  <c r="T481" i="3"/>
  <c r="R481" i="3"/>
  <c r="P481" i="3"/>
  <c r="BI480" i="3"/>
  <c r="BH480" i="3"/>
  <c r="BG480" i="3"/>
  <c r="BF480" i="3"/>
  <c r="T480" i="3"/>
  <c r="R480" i="3"/>
  <c r="P480" i="3"/>
  <c r="BI479" i="3"/>
  <c r="BH479" i="3"/>
  <c r="BG479" i="3"/>
  <c r="BF479" i="3"/>
  <c r="T479" i="3"/>
  <c r="R479" i="3"/>
  <c r="P479" i="3"/>
  <c r="BI478" i="3"/>
  <c r="BH478" i="3"/>
  <c r="BG478" i="3"/>
  <c r="BF478" i="3"/>
  <c r="T478" i="3"/>
  <c r="R478" i="3"/>
  <c r="P478" i="3"/>
  <c r="BI477" i="3"/>
  <c r="BH477" i="3"/>
  <c r="BG477" i="3"/>
  <c r="BF477" i="3"/>
  <c r="T477" i="3"/>
  <c r="R477" i="3"/>
  <c r="P477" i="3"/>
  <c r="BI476" i="3"/>
  <c r="BH476" i="3"/>
  <c r="BG476" i="3"/>
  <c r="BF476" i="3"/>
  <c r="T476" i="3"/>
  <c r="R476" i="3"/>
  <c r="P476" i="3"/>
  <c r="BI474" i="3"/>
  <c r="BH474" i="3"/>
  <c r="BG474" i="3"/>
  <c r="BF474" i="3"/>
  <c r="T474" i="3"/>
  <c r="R474" i="3"/>
  <c r="P474" i="3"/>
  <c r="BI473" i="3"/>
  <c r="BH473" i="3"/>
  <c r="BG473" i="3"/>
  <c r="BF473" i="3"/>
  <c r="T473" i="3"/>
  <c r="R473" i="3"/>
  <c r="P473" i="3"/>
  <c r="BI472" i="3"/>
  <c r="BH472" i="3"/>
  <c r="BG472" i="3"/>
  <c r="BF472" i="3"/>
  <c r="T472" i="3"/>
  <c r="R472" i="3"/>
  <c r="P472" i="3"/>
  <c r="BI470" i="3"/>
  <c r="BH470" i="3"/>
  <c r="BG470" i="3"/>
  <c r="BF470" i="3"/>
  <c r="T470" i="3"/>
  <c r="R470" i="3"/>
  <c r="P470" i="3"/>
  <c r="BI469" i="3"/>
  <c r="BH469" i="3"/>
  <c r="BG469" i="3"/>
  <c r="BF469" i="3"/>
  <c r="T469" i="3"/>
  <c r="R469" i="3"/>
  <c r="P469" i="3"/>
  <c r="BI468" i="3"/>
  <c r="BH468" i="3"/>
  <c r="BG468" i="3"/>
  <c r="BF468" i="3"/>
  <c r="T468" i="3"/>
  <c r="R468" i="3"/>
  <c r="P468" i="3"/>
  <c r="BI465" i="3"/>
  <c r="BH465" i="3"/>
  <c r="BG465" i="3"/>
  <c r="BF465" i="3"/>
  <c r="T465" i="3"/>
  <c r="T464" i="3" s="1"/>
  <c r="R465" i="3"/>
  <c r="R464" i="3" s="1"/>
  <c r="P465" i="3"/>
  <c r="P464" i="3" s="1"/>
  <c r="BI463" i="3"/>
  <c r="BH463" i="3"/>
  <c r="BG463" i="3"/>
  <c r="BF463" i="3"/>
  <c r="T463" i="3"/>
  <c r="T462" i="3" s="1"/>
  <c r="R463" i="3"/>
  <c r="R462" i="3" s="1"/>
  <c r="P463" i="3"/>
  <c r="P462" i="3" s="1"/>
  <c r="BI461" i="3"/>
  <c r="BH461" i="3"/>
  <c r="BG461" i="3"/>
  <c r="BF461" i="3"/>
  <c r="T461" i="3"/>
  <c r="T460" i="3" s="1"/>
  <c r="R461" i="3"/>
  <c r="R460" i="3" s="1"/>
  <c r="P461" i="3"/>
  <c r="P460" i="3" s="1"/>
  <c r="BI459" i="3"/>
  <c r="BH459" i="3"/>
  <c r="BG459" i="3"/>
  <c r="BF459" i="3"/>
  <c r="T459" i="3"/>
  <c r="R459" i="3"/>
  <c r="P459" i="3"/>
  <c r="BI458" i="3"/>
  <c r="BH458" i="3"/>
  <c r="BG458" i="3"/>
  <c r="BF458" i="3"/>
  <c r="T458" i="3"/>
  <c r="R458" i="3"/>
  <c r="P458" i="3"/>
  <c r="BI457" i="3"/>
  <c r="BH457" i="3"/>
  <c r="BG457" i="3"/>
  <c r="BF457" i="3"/>
  <c r="T457" i="3"/>
  <c r="R457" i="3"/>
  <c r="P457" i="3"/>
  <c r="BI455" i="3"/>
  <c r="BH455" i="3"/>
  <c r="BG455" i="3"/>
  <c r="BF455" i="3"/>
  <c r="T455" i="3"/>
  <c r="R455" i="3"/>
  <c r="P455" i="3"/>
  <c r="BI454" i="3"/>
  <c r="BH454" i="3"/>
  <c r="BG454" i="3"/>
  <c r="BF454" i="3"/>
  <c r="T454" i="3"/>
  <c r="R454" i="3"/>
  <c r="P454" i="3"/>
  <c r="BI453" i="3"/>
  <c r="BH453" i="3"/>
  <c r="BG453" i="3"/>
  <c r="BF453" i="3"/>
  <c r="T453" i="3"/>
  <c r="R453" i="3"/>
  <c r="P453" i="3"/>
  <c r="BI452" i="3"/>
  <c r="BH452" i="3"/>
  <c r="BG452" i="3"/>
  <c r="BF452" i="3"/>
  <c r="T452" i="3"/>
  <c r="R452" i="3"/>
  <c r="P452" i="3"/>
  <c r="BI451" i="3"/>
  <c r="BH451" i="3"/>
  <c r="BG451" i="3"/>
  <c r="BF451" i="3"/>
  <c r="T451" i="3"/>
  <c r="R451" i="3"/>
  <c r="P451" i="3"/>
  <c r="BI450" i="3"/>
  <c r="BH450" i="3"/>
  <c r="BG450" i="3"/>
  <c r="BF450" i="3"/>
  <c r="T450" i="3"/>
  <c r="R450" i="3"/>
  <c r="P450" i="3"/>
  <c r="BI448" i="3"/>
  <c r="BH448" i="3"/>
  <c r="BG448" i="3"/>
  <c r="BF448" i="3"/>
  <c r="T448" i="3"/>
  <c r="T447" i="3" s="1"/>
  <c r="R448" i="3"/>
  <c r="R447" i="3" s="1"/>
  <c r="P448" i="3"/>
  <c r="P447" i="3" s="1"/>
  <c r="BI446" i="3"/>
  <c r="BH446" i="3"/>
  <c r="BG446" i="3"/>
  <c r="BF446" i="3"/>
  <c r="T446" i="3"/>
  <c r="R446" i="3"/>
  <c r="P446" i="3"/>
  <c r="BI445" i="3"/>
  <c r="BH445" i="3"/>
  <c r="BG445" i="3"/>
  <c r="BF445" i="3"/>
  <c r="T445" i="3"/>
  <c r="R445" i="3"/>
  <c r="P445" i="3"/>
  <c r="BI444" i="3"/>
  <c r="BH444" i="3"/>
  <c r="BG444" i="3"/>
  <c r="BF444" i="3"/>
  <c r="T444" i="3"/>
  <c r="R444" i="3"/>
  <c r="P444" i="3"/>
  <c r="BI443" i="3"/>
  <c r="BH443" i="3"/>
  <c r="BG443" i="3"/>
  <c r="BF443" i="3"/>
  <c r="T443" i="3"/>
  <c r="R443" i="3"/>
  <c r="P443" i="3"/>
  <c r="BI442" i="3"/>
  <c r="BH442" i="3"/>
  <c r="BG442" i="3"/>
  <c r="BF442" i="3"/>
  <c r="T442" i="3"/>
  <c r="R442" i="3"/>
  <c r="P442" i="3"/>
  <c r="BI441" i="3"/>
  <c r="BH441" i="3"/>
  <c r="BG441" i="3"/>
  <c r="BF441" i="3"/>
  <c r="T441" i="3"/>
  <c r="R441" i="3"/>
  <c r="P441" i="3"/>
  <c r="BI439" i="3"/>
  <c r="BH439" i="3"/>
  <c r="BG439" i="3"/>
  <c r="BF439" i="3"/>
  <c r="T439" i="3"/>
  <c r="R439" i="3"/>
  <c r="P439" i="3"/>
  <c r="BI438" i="3"/>
  <c r="BH438" i="3"/>
  <c r="BG438" i="3"/>
  <c r="BF438" i="3"/>
  <c r="T438" i="3"/>
  <c r="R438" i="3"/>
  <c r="P438" i="3"/>
  <c r="BI436" i="3"/>
  <c r="BH436" i="3"/>
  <c r="BG436" i="3"/>
  <c r="BF436" i="3"/>
  <c r="T436" i="3"/>
  <c r="T435" i="3" s="1"/>
  <c r="R436" i="3"/>
  <c r="R435" i="3" s="1"/>
  <c r="P436" i="3"/>
  <c r="P435" i="3" s="1"/>
  <c r="BI434" i="3"/>
  <c r="BH434" i="3"/>
  <c r="BG434" i="3"/>
  <c r="BF434" i="3"/>
  <c r="T434" i="3"/>
  <c r="R434" i="3"/>
  <c r="P434" i="3"/>
  <c r="BI433" i="3"/>
  <c r="BH433" i="3"/>
  <c r="BG433" i="3"/>
  <c r="BF433" i="3"/>
  <c r="T433" i="3"/>
  <c r="R433" i="3"/>
  <c r="P433" i="3"/>
  <c r="BI432" i="3"/>
  <c r="BH432" i="3"/>
  <c r="BG432" i="3"/>
  <c r="BF432" i="3"/>
  <c r="T432" i="3"/>
  <c r="R432" i="3"/>
  <c r="P432" i="3"/>
  <c r="BI431" i="3"/>
  <c r="BH431" i="3"/>
  <c r="BG431" i="3"/>
  <c r="BF431" i="3"/>
  <c r="T431" i="3"/>
  <c r="R431" i="3"/>
  <c r="P431" i="3"/>
  <c r="BI430" i="3"/>
  <c r="BH430" i="3"/>
  <c r="BG430" i="3"/>
  <c r="BF430" i="3"/>
  <c r="T430" i="3"/>
  <c r="R430" i="3"/>
  <c r="P430" i="3"/>
  <c r="BI429" i="3"/>
  <c r="BH429" i="3"/>
  <c r="BG429" i="3"/>
  <c r="BF429" i="3"/>
  <c r="T429" i="3"/>
  <c r="R429" i="3"/>
  <c r="P429" i="3"/>
  <c r="BI427" i="3"/>
  <c r="BH427" i="3"/>
  <c r="BG427" i="3"/>
  <c r="BF427" i="3"/>
  <c r="T427" i="3"/>
  <c r="R427" i="3"/>
  <c r="P427" i="3"/>
  <c r="BI426" i="3"/>
  <c r="BH426" i="3"/>
  <c r="BG426" i="3"/>
  <c r="BF426" i="3"/>
  <c r="T426" i="3"/>
  <c r="R426" i="3"/>
  <c r="P426" i="3"/>
  <c r="BI425" i="3"/>
  <c r="BH425" i="3"/>
  <c r="BG425" i="3"/>
  <c r="BF425" i="3"/>
  <c r="T425" i="3"/>
  <c r="R425" i="3"/>
  <c r="P425" i="3"/>
  <c r="BI424" i="3"/>
  <c r="BH424" i="3"/>
  <c r="BG424" i="3"/>
  <c r="BF424" i="3"/>
  <c r="T424" i="3"/>
  <c r="R424" i="3"/>
  <c r="P424" i="3"/>
  <c r="BI423" i="3"/>
  <c r="BH423" i="3"/>
  <c r="BG423" i="3"/>
  <c r="BF423" i="3"/>
  <c r="T423" i="3"/>
  <c r="R423" i="3"/>
  <c r="P423" i="3"/>
  <c r="BI422" i="3"/>
  <c r="BH422" i="3"/>
  <c r="BG422" i="3"/>
  <c r="BF422" i="3"/>
  <c r="T422" i="3"/>
  <c r="R422" i="3"/>
  <c r="P422" i="3"/>
  <c r="BI420" i="3"/>
  <c r="BH420" i="3"/>
  <c r="BG420" i="3"/>
  <c r="BF420" i="3"/>
  <c r="T420" i="3"/>
  <c r="R420" i="3"/>
  <c r="P420" i="3"/>
  <c r="BI419" i="3"/>
  <c r="BH419" i="3"/>
  <c r="BG419" i="3"/>
  <c r="BF419" i="3"/>
  <c r="T419" i="3"/>
  <c r="R419" i="3"/>
  <c r="P419" i="3"/>
  <c r="BI417" i="3"/>
  <c r="BH417" i="3"/>
  <c r="BG417" i="3"/>
  <c r="BF417" i="3"/>
  <c r="T417" i="3"/>
  <c r="R417" i="3"/>
  <c r="P417" i="3"/>
  <c r="BI416" i="3"/>
  <c r="BH416" i="3"/>
  <c r="BG416" i="3"/>
  <c r="BF416" i="3"/>
  <c r="T416" i="3"/>
  <c r="R416" i="3"/>
  <c r="P416" i="3"/>
  <c r="BI415" i="3"/>
  <c r="BH415" i="3"/>
  <c r="BG415" i="3"/>
  <c r="BF415" i="3"/>
  <c r="T415" i="3"/>
  <c r="R415" i="3"/>
  <c r="P415" i="3"/>
  <c r="BI413" i="3"/>
  <c r="BH413" i="3"/>
  <c r="BG413" i="3"/>
  <c r="BF413" i="3"/>
  <c r="T413" i="3"/>
  <c r="R413" i="3"/>
  <c r="P413" i="3"/>
  <c r="BI412" i="3"/>
  <c r="BH412" i="3"/>
  <c r="BG412" i="3"/>
  <c r="BF412" i="3"/>
  <c r="T412" i="3"/>
  <c r="R412" i="3"/>
  <c r="P412" i="3"/>
  <c r="BI410" i="3"/>
  <c r="BH410" i="3"/>
  <c r="BG410" i="3"/>
  <c r="BF410" i="3"/>
  <c r="T410" i="3"/>
  <c r="R410" i="3"/>
  <c r="P410" i="3"/>
  <c r="BI409" i="3"/>
  <c r="BH409" i="3"/>
  <c r="BG409" i="3"/>
  <c r="BF409" i="3"/>
  <c r="T409" i="3"/>
  <c r="R409" i="3"/>
  <c r="P409" i="3"/>
  <c r="BI408" i="3"/>
  <c r="BH408" i="3"/>
  <c r="BG408" i="3"/>
  <c r="BF408" i="3"/>
  <c r="T408" i="3"/>
  <c r="R408" i="3"/>
  <c r="P408" i="3"/>
  <c r="BI406" i="3"/>
  <c r="BH406" i="3"/>
  <c r="BG406" i="3"/>
  <c r="BF406" i="3"/>
  <c r="T406" i="3"/>
  <c r="R406" i="3"/>
  <c r="P406" i="3"/>
  <c r="BI405" i="3"/>
  <c r="BH405" i="3"/>
  <c r="BG405" i="3"/>
  <c r="BF405" i="3"/>
  <c r="T405" i="3"/>
  <c r="R405" i="3"/>
  <c r="P405" i="3"/>
  <c r="BI404" i="3"/>
  <c r="BH404" i="3"/>
  <c r="BG404" i="3"/>
  <c r="BF404" i="3"/>
  <c r="T404" i="3"/>
  <c r="R404" i="3"/>
  <c r="P404" i="3"/>
  <c r="BI402" i="3"/>
  <c r="BH402" i="3"/>
  <c r="BG402" i="3"/>
  <c r="BF402" i="3"/>
  <c r="T402" i="3"/>
  <c r="R402" i="3"/>
  <c r="P402" i="3"/>
  <c r="BI401" i="3"/>
  <c r="BH401" i="3"/>
  <c r="BG401" i="3"/>
  <c r="BF401" i="3"/>
  <c r="T401" i="3"/>
  <c r="R401" i="3"/>
  <c r="P401" i="3"/>
  <c r="BI399" i="3"/>
  <c r="BH399" i="3"/>
  <c r="BG399" i="3"/>
  <c r="BF399" i="3"/>
  <c r="T399" i="3"/>
  <c r="R399" i="3"/>
  <c r="P399" i="3"/>
  <c r="BI398" i="3"/>
  <c r="BH398" i="3"/>
  <c r="BG398" i="3"/>
  <c r="BF398" i="3"/>
  <c r="T398" i="3"/>
  <c r="R398" i="3"/>
  <c r="P398" i="3"/>
  <c r="BI397" i="3"/>
  <c r="BH397" i="3"/>
  <c r="BG397" i="3"/>
  <c r="BF397" i="3"/>
  <c r="T397" i="3"/>
  <c r="R397" i="3"/>
  <c r="P397" i="3"/>
  <c r="BI396" i="3"/>
  <c r="BH396" i="3"/>
  <c r="BG396" i="3"/>
  <c r="BF396" i="3"/>
  <c r="T396" i="3"/>
  <c r="R396" i="3"/>
  <c r="P396" i="3"/>
  <c r="BI395" i="3"/>
  <c r="BH395" i="3"/>
  <c r="BG395" i="3"/>
  <c r="BF395" i="3"/>
  <c r="T395" i="3"/>
  <c r="R395" i="3"/>
  <c r="P395" i="3"/>
  <c r="BI394" i="3"/>
  <c r="BH394" i="3"/>
  <c r="BG394" i="3"/>
  <c r="BF394" i="3"/>
  <c r="T394" i="3"/>
  <c r="R394" i="3"/>
  <c r="P394" i="3"/>
  <c r="BI393" i="3"/>
  <c r="BH393" i="3"/>
  <c r="BG393" i="3"/>
  <c r="BF393" i="3"/>
  <c r="T393" i="3"/>
  <c r="R393" i="3"/>
  <c r="P393" i="3"/>
  <c r="BI392" i="3"/>
  <c r="BH392" i="3"/>
  <c r="BG392" i="3"/>
  <c r="BF392" i="3"/>
  <c r="T392" i="3"/>
  <c r="R392" i="3"/>
  <c r="P392" i="3"/>
  <c r="BI391" i="3"/>
  <c r="BH391" i="3"/>
  <c r="BG391" i="3"/>
  <c r="BF391" i="3"/>
  <c r="T391" i="3"/>
  <c r="R391" i="3"/>
  <c r="P391" i="3"/>
  <c r="BI390" i="3"/>
  <c r="BH390" i="3"/>
  <c r="BG390" i="3"/>
  <c r="BF390" i="3"/>
  <c r="T390" i="3"/>
  <c r="R390" i="3"/>
  <c r="P390" i="3"/>
  <c r="BI389" i="3"/>
  <c r="BH389" i="3"/>
  <c r="BG389" i="3"/>
  <c r="BF389" i="3"/>
  <c r="T389" i="3"/>
  <c r="R389" i="3"/>
  <c r="P389" i="3"/>
  <c r="BI387" i="3"/>
  <c r="BH387" i="3"/>
  <c r="BG387" i="3"/>
  <c r="BF387" i="3"/>
  <c r="T387" i="3"/>
  <c r="T386" i="3" s="1"/>
  <c r="R387" i="3"/>
  <c r="R386" i="3" s="1"/>
  <c r="P387" i="3"/>
  <c r="P386" i="3" s="1"/>
  <c r="BI385" i="3"/>
  <c r="BH385" i="3"/>
  <c r="BG385" i="3"/>
  <c r="BF385" i="3"/>
  <c r="T385" i="3"/>
  <c r="T384" i="3" s="1"/>
  <c r="R385" i="3"/>
  <c r="R384" i="3" s="1"/>
  <c r="P385" i="3"/>
  <c r="P384" i="3" s="1"/>
  <c r="BI383" i="3"/>
  <c r="BH383" i="3"/>
  <c r="BG383" i="3"/>
  <c r="BF383" i="3"/>
  <c r="T383" i="3"/>
  <c r="R383" i="3"/>
  <c r="P383" i="3"/>
  <c r="BI382" i="3"/>
  <c r="BH382" i="3"/>
  <c r="BG382" i="3"/>
  <c r="BF382" i="3"/>
  <c r="T382" i="3"/>
  <c r="R382" i="3"/>
  <c r="P382" i="3"/>
  <c r="BI381" i="3"/>
  <c r="BH381" i="3"/>
  <c r="BG381" i="3"/>
  <c r="BF381" i="3"/>
  <c r="T381" i="3"/>
  <c r="R381" i="3"/>
  <c r="P381" i="3"/>
  <c r="BI379" i="3"/>
  <c r="BH379" i="3"/>
  <c r="BG379" i="3"/>
  <c r="BF379" i="3"/>
  <c r="T379" i="3"/>
  <c r="R379" i="3"/>
  <c r="P379" i="3"/>
  <c r="BI378" i="3"/>
  <c r="BH378" i="3"/>
  <c r="BG378" i="3"/>
  <c r="BF378" i="3"/>
  <c r="T378" i="3"/>
  <c r="R378" i="3"/>
  <c r="P378" i="3"/>
  <c r="BI377" i="3"/>
  <c r="BH377" i="3"/>
  <c r="BG377" i="3"/>
  <c r="BF377" i="3"/>
  <c r="T377" i="3"/>
  <c r="R377" i="3"/>
  <c r="P377" i="3"/>
  <c r="BI375" i="3"/>
  <c r="BH375" i="3"/>
  <c r="BG375" i="3"/>
  <c r="BF375" i="3"/>
  <c r="T375" i="3"/>
  <c r="R375" i="3"/>
  <c r="P375" i="3"/>
  <c r="BI374" i="3"/>
  <c r="BH374" i="3"/>
  <c r="BG374" i="3"/>
  <c r="BF374" i="3"/>
  <c r="T374" i="3"/>
  <c r="R374" i="3"/>
  <c r="P374" i="3"/>
  <c r="BI372" i="3"/>
  <c r="BH372" i="3"/>
  <c r="BG372" i="3"/>
  <c r="BF372" i="3"/>
  <c r="T372" i="3"/>
  <c r="T371" i="3" s="1"/>
  <c r="R372" i="3"/>
  <c r="R371" i="3" s="1"/>
  <c r="P372" i="3"/>
  <c r="P371" i="3" s="1"/>
  <c r="BI370" i="3"/>
  <c r="BH370" i="3"/>
  <c r="BG370" i="3"/>
  <c r="BF370" i="3"/>
  <c r="T370" i="3"/>
  <c r="T369" i="3" s="1"/>
  <c r="R370" i="3"/>
  <c r="R369" i="3" s="1"/>
  <c r="P370" i="3"/>
  <c r="P369" i="3" s="1"/>
  <c r="BI367" i="3"/>
  <c r="BH367" i="3"/>
  <c r="BG367" i="3"/>
  <c r="BF367" i="3"/>
  <c r="T367" i="3"/>
  <c r="T366" i="3" s="1"/>
  <c r="R367" i="3"/>
  <c r="R366" i="3" s="1"/>
  <c r="P367" i="3"/>
  <c r="P366" i="3" s="1"/>
  <c r="BI365" i="3"/>
  <c r="BH365" i="3"/>
  <c r="BG365" i="3"/>
  <c r="BF365" i="3"/>
  <c r="T365" i="3"/>
  <c r="R365" i="3"/>
  <c r="P365" i="3"/>
  <c r="BI364" i="3"/>
  <c r="BH364" i="3"/>
  <c r="BG364" i="3"/>
  <c r="BF364" i="3"/>
  <c r="T364" i="3"/>
  <c r="R364" i="3"/>
  <c r="P364" i="3"/>
  <c r="BI363" i="3"/>
  <c r="BH363" i="3"/>
  <c r="BG363" i="3"/>
  <c r="BF363" i="3"/>
  <c r="T363" i="3"/>
  <c r="R363" i="3"/>
  <c r="P363" i="3"/>
  <c r="BI361" i="3"/>
  <c r="BH361" i="3"/>
  <c r="BG361" i="3"/>
  <c r="BF361" i="3"/>
  <c r="T361" i="3"/>
  <c r="R361" i="3"/>
  <c r="P361" i="3"/>
  <c r="BI360" i="3"/>
  <c r="BH360" i="3"/>
  <c r="BG360" i="3"/>
  <c r="BF360" i="3"/>
  <c r="T360" i="3"/>
  <c r="R360" i="3"/>
  <c r="P360" i="3"/>
  <c r="BI359" i="3"/>
  <c r="BH359" i="3"/>
  <c r="BG359" i="3"/>
  <c r="BF359" i="3"/>
  <c r="T359" i="3"/>
  <c r="R359" i="3"/>
  <c r="P359" i="3"/>
  <c r="BI357" i="3"/>
  <c r="BH357" i="3"/>
  <c r="BG357" i="3"/>
  <c r="BF357" i="3"/>
  <c r="T357" i="3"/>
  <c r="T356" i="3" s="1"/>
  <c r="R357" i="3"/>
  <c r="R356" i="3" s="1"/>
  <c r="P357" i="3"/>
  <c r="P356" i="3"/>
  <c r="BI355" i="3"/>
  <c r="BH355" i="3"/>
  <c r="BG355" i="3"/>
  <c r="BF355" i="3"/>
  <c r="T355" i="3"/>
  <c r="R355" i="3"/>
  <c r="P355" i="3"/>
  <c r="BI354" i="3"/>
  <c r="BH354" i="3"/>
  <c r="BG354" i="3"/>
  <c r="BF354" i="3"/>
  <c r="T354" i="3"/>
  <c r="R354" i="3"/>
  <c r="P354" i="3"/>
  <c r="BI353" i="3"/>
  <c r="BH353" i="3"/>
  <c r="BG353" i="3"/>
  <c r="BF353" i="3"/>
  <c r="T353" i="3"/>
  <c r="R353" i="3"/>
  <c r="P353" i="3"/>
  <c r="BI351" i="3"/>
  <c r="BH351" i="3"/>
  <c r="BG351" i="3"/>
  <c r="BF351" i="3"/>
  <c r="T351" i="3"/>
  <c r="R351" i="3"/>
  <c r="P351" i="3"/>
  <c r="BI350" i="3"/>
  <c r="BH350" i="3"/>
  <c r="BG350" i="3"/>
  <c r="BF350" i="3"/>
  <c r="T350" i="3"/>
  <c r="R350" i="3"/>
  <c r="P350" i="3"/>
  <c r="BI348" i="3"/>
  <c r="BH348" i="3"/>
  <c r="BG348" i="3"/>
  <c r="BF348" i="3"/>
  <c r="T348" i="3"/>
  <c r="T347" i="3" s="1"/>
  <c r="R348" i="3"/>
  <c r="R347" i="3" s="1"/>
  <c r="P348" i="3"/>
  <c r="P347" i="3" s="1"/>
  <c r="BI346" i="3"/>
  <c r="BH346" i="3"/>
  <c r="BG346" i="3"/>
  <c r="BF346" i="3"/>
  <c r="T346" i="3"/>
  <c r="T345" i="3" s="1"/>
  <c r="R346" i="3"/>
  <c r="R345" i="3"/>
  <c r="P346" i="3"/>
  <c r="P345" i="3" s="1"/>
  <c r="BI344" i="3"/>
  <c r="BH344" i="3"/>
  <c r="BG344" i="3"/>
  <c r="BF344" i="3"/>
  <c r="T344" i="3"/>
  <c r="T343" i="3" s="1"/>
  <c r="R344" i="3"/>
  <c r="R343" i="3" s="1"/>
  <c r="P344" i="3"/>
  <c r="P343" i="3" s="1"/>
  <c r="BI342" i="3"/>
  <c r="BH342" i="3"/>
  <c r="BG342" i="3"/>
  <c r="BF342" i="3"/>
  <c r="T342" i="3"/>
  <c r="T341" i="3" s="1"/>
  <c r="R342" i="3"/>
  <c r="R341" i="3" s="1"/>
  <c r="P342" i="3"/>
  <c r="P341" i="3" s="1"/>
  <c r="BI340" i="3"/>
  <c r="BH340" i="3"/>
  <c r="BG340" i="3"/>
  <c r="BF340" i="3"/>
  <c r="T340" i="3"/>
  <c r="R340" i="3"/>
  <c r="P340" i="3"/>
  <c r="BI339" i="3"/>
  <c r="BH339" i="3"/>
  <c r="BG339" i="3"/>
  <c r="BF339" i="3"/>
  <c r="T339" i="3"/>
  <c r="R339" i="3"/>
  <c r="P339" i="3"/>
  <c r="BI336" i="3"/>
  <c r="BH336" i="3"/>
  <c r="BG336" i="3"/>
  <c r="BF336" i="3"/>
  <c r="T336" i="3"/>
  <c r="R336" i="3"/>
  <c r="P336" i="3"/>
  <c r="BI335" i="3"/>
  <c r="BH335" i="3"/>
  <c r="BG335" i="3"/>
  <c r="BF335" i="3"/>
  <c r="T335" i="3"/>
  <c r="R335" i="3"/>
  <c r="P335" i="3"/>
  <c r="BI334" i="3"/>
  <c r="BH334" i="3"/>
  <c r="BG334" i="3"/>
  <c r="BF334" i="3"/>
  <c r="T334" i="3"/>
  <c r="R334" i="3"/>
  <c r="P334" i="3"/>
  <c r="BI333" i="3"/>
  <c r="BH333" i="3"/>
  <c r="BG333" i="3"/>
  <c r="BF333" i="3"/>
  <c r="T333" i="3"/>
  <c r="R333" i="3"/>
  <c r="P333" i="3"/>
  <c r="BI332" i="3"/>
  <c r="BH332" i="3"/>
  <c r="BG332" i="3"/>
  <c r="BF332" i="3"/>
  <c r="T332" i="3"/>
  <c r="R332" i="3"/>
  <c r="P332" i="3"/>
  <c r="BI331" i="3"/>
  <c r="BH331" i="3"/>
  <c r="BG331" i="3"/>
  <c r="BF331" i="3"/>
  <c r="T331" i="3"/>
  <c r="R331" i="3"/>
  <c r="P331" i="3"/>
  <c r="BI329" i="3"/>
  <c r="BH329" i="3"/>
  <c r="BG329" i="3"/>
  <c r="BF329" i="3"/>
  <c r="T329" i="3"/>
  <c r="T328" i="3" s="1"/>
  <c r="R329" i="3"/>
  <c r="R328" i="3" s="1"/>
  <c r="P329" i="3"/>
  <c r="P328" i="3"/>
  <c r="BI327" i="3"/>
  <c r="BH327" i="3"/>
  <c r="BG327" i="3"/>
  <c r="BF327" i="3"/>
  <c r="T327" i="3"/>
  <c r="R327" i="3"/>
  <c r="P327" i="3"/>
  <c r="BI326" i="3"/>
  <c r="BH326" i="3"/>
  <c r="BG326" i="3"/>
  <c r="BF326" i="3"/>
  <c r="T326" i="3"/>
  <c r="R326" i="3"/>
  <c r="P326" i="3"/>
  <c r="BI325" i="3"/>
  <c r="BH325" i="3"/>
  <c r="BG325" i="3"/>
  <c r="BF325" i="3"/>
  <c r="T325" i="3"/>
  <c r="R325" i="3"/>
  <c r="P325" i="3"/>
  <c r="BI324" i="3"/>
  <c r="BH324" i="3"/>
  <c r="BG324" i="3"/>
  <c r="BF324" i="3"/>
  <c r="T324" i="3"/>
  <c r="R324" i="3"/>
  <c r="P324" i="3"/>
  <c r="BI323" i="3"/>
  <c r="BH323" i="3"/>
  <c r="BG323" i="3"/>
  <c r="BF323" i="3"/>
  <c r="T323" i="3"/>
  <c r="R323" i="3"/>
  <c r="P323" i="3"/>
  <c r="BI321" i="3"/>
  <c r="BH321" i="3"/>
  <c r="BG321" i="3"/>
  <c r="BF321" i="3"/>
  <c r="T321" i="3"/>
  <c r="R321" i="3"/>
  <c r="P321" i="3"/>
  <c r="BI320" i="3"/>
  <c r="BH320" i="3"/>
  <c r="BG320" i="3"/>
  <c r="BF320" i="3"/>
  <c r="T320" i="3"/>
  <c r="R320" i="3"/>
  <c r="P320" i="3"/>
  <c r="BI319" i="3"/>
  <c r="BH319" i="3"/>
  <c r="BG319" i="3"/>
  <c r="BF319" i="3"/>
  <c r="T319" i="3"/>
  <c r="R319" i="3"/>
  <c r="P319" i="3"/>
  <c r="BI318" i="3"/>
  <c r="BH318" i="3"/>
  <c r="BG318" i="3"/>
  <c r="BF318" i="3"/>
  <c r="T318" i="3"/>
  <c r="R318" i="3"/>
  <c r="P318" i="3"/>
  <c r="BI317" i="3"/>
  <c r="BH317" i="3"/>
  <c r="BG317" i="3"/>
  <c r="BF317" i="3"/>
  <c r="T317" i="3"/>
  <c r="R317" i="3"/>
  <c r="P317" i="3"/>
  <c r="BI316" i="3"/>
  <c r="BH316" i="3"/>
  <c r="BG316" i="3"/>
  <c r="BF316" i="3"/>
  <c r="T316" i="3"/>
  <c r="R316" i="3"/>
  <c r="P316" i="3"/>
  <c r="BI313" i="3"/>
  <c r="BH313" i="3"/>
  <c r="BG313" i="3"/>
  <c r="BF313" i="3"/>
  <c r="T313" i="3"/>
  <c r="R313" i="3"/>
  <c r="P313" i="3"/>
  <c r="BI312" i="3"/>
  <c r="BH312" i="3"/>
  <c r="BG312" i="3"/>
  <c r="BF312" i="3"/>
  <c r="T312" i="3"/>
  <c r="R312" i="3"/>
  <c r="P312" i="3"/>
  <c r="BI311" i="3"/>
  <c r="BH311" i="3"/>
  <c r="BG311" i="3"/>
  <c r="BF311" i="3"/>
  <c r="T311" i="3"/>
  <c r="R311" i="3"/>
  <c r="P311" i="3"/>
  <c r="BI310" i="3"/>
  <c r="BH310" i="3"/>
  <c r="BG310" i="3"/>
  <c r="BF310" i="3"/>
  <c r="T310" i="3"/>
  <c r="R310" i="3"/>
  <c r="P310" i="3"/>
  <c r="BI309" i="3"/>
  <c r="BH309" i="3"/>
  <c r="BG309" i="3"/>
  <c r="BF309" i="3"/>
  <c r="T309" i="3"/>
  <c r="R309" i="3"/>
  <c r="P309" i="3"/>
  <c r="BI308" i="3"/>
  <c r="BH308" i="3"/>
  <c r="BG308" i="3"/>
  <c r="BF308" i="3"/>
  <c r="T308" i="3"/>
  <c r="R308" i="3"/>
  <c r="P308" i="3"/>
  <c r="BI307" i="3"/>
  <c r="BH307" i="3"/>
  <c r="BG307" i="3"/>
  <c r="BF307" i="3"/>
  <c r="T307" i="3"/>
  <c r="R307" i="3"/>
  <c r="P307" i="3"/>
  <c r="BI306" i="3"/>
  <c r="BH306" i="3"/>
  <c r="BG306" i="3"/>
  <c r="BF306" i="3"/>
  <c r="T306" i="3"/>
  <c r="R306" i="3"/>
  <c r="P306" i="3"/>
  <c r="BI305" i="3"/>
  <c r="BH305" i="3"/>
  <c r="BG305" i="3"/>
  <c r="BF305" i="3"/>
  <c r="T305" i="3"/>
  <c r="R305" i="3"/>
  <c r="P305" i="3"/>
  <c r="BI303" i="3"/>
  <c r="BH303" i="3"/>
  <c r="BG303" i="3"/>
  <c r="BF303" i="3"/>
  <c r="T303" i="3"/>
  <c r="T302" i="3" s="1"/>
  <c r="R303" i="3"/>
  <c r="R302" i="3" s="1"/>
  <c r="P303" i="3"/>
  <c r="P302" i="3" s="1"/>
  <c r="BI301" i="3"/>
  <c r="BH301" i="3"/>
  <c r="BG301" i="3"/>
  <c r="BF301" i="3"/>
  <c r="T301" i="3"/>
  <c r="R301" i="3"/>
  <c r="P301" i="3"/>
  <c r="BI300" i="3"/>
  <c r="BH300" i="3"/>
  <c r="BG300" i="3"/>
  <c r="BF300" i="3"/>
  <c r="T300" i="3"/>
  <c r="R300" i="3"/>
  <c r="P300" i="3"/>
  <c r="BI299" i="3"/>
  <c r="BH299" i="3"/>
  <c r="BG299" i="3"/>
  <c r="BF299" i="3"/>
  <c r="T299" i="3"/>
  <c r="R299" i="3"/>
  <c r="P299" i="3"/>
  <c r="BI298" i="3"/>
  <c r="BH298" i="3"/>
  <c r="BG298" i="3"/>
  <c r="BF298" i="3"/>
  <c r="T298" i="3"/>
  <c r="R298" i="3"/>
  <c r="P298" i="3"/>
  <c r="BI297" i="3"/>
  <c r="BH297" i="3"/>
  <c r="BG297" i="3"/>
  <c r="BF297" i="3"/>
  <c r="T297" i="3"/>
  <c r="R297" i="3"/>
  <c r="P297" i="3"/>
  <c r="BI296" i="3"/>
  <c r="BH296" i="3"/>
  <c r="BG296" i="3"/>
  <c r="BF296" i="3"/>
  <c r="T296" i="3"/>
  <c r="R296" i="3"/>
  <c r="P296" i="3"/>
  <c r="BI295" i="3"/>
  <c r="BH295" i="3"/>
  <c r="BG295" i="3"/>
  <c r="BF295" i="3"/>
  <c r="T295" i="3"/>
  <c r="R295" i="3"/>
  <c r="P295" i="3"/>
  <c r="BI293" i="3"/>
  <c r="BH293" i="3"/>
  <c r="BG293" i="3"/>
  <c r="BF293" i="3"/>
  <c r="T293" i="3"/>
  <c r="T292" i="3" s="1"/>
  <c r="R293" i="3"/>
  <c r="R292" i="3" s="1"/>
  <c r="P293" i="3"/>
  <c r="P292" i="3" s="1"/>
  <c r="BI291" i="3"/>
  <c r="BH291" i="3"/>
  <c r="BG291" i="3"/>
  <c r="BF291" i="3"/>
  <c r="T291" i="3"/>
  <c r="T290" i="3" s="1"/>
  <c r="R291" i="3"/>
  <c r="R290" i="3" s="1"/>
  <c r="P291" i="3"/>
  <c r="P290" i="3" s="1"/>
  <c r="BI289" i="3"/>
  <c r="BH289" i="3"/>
  <c r="BG289" i="3"/>
  <c r="BF289" i="3"/>
  <c r="T289" i="3"/>
  <c r="R289" i="3"/>
  <c r="P289" i="3"/>
  <c r="BI288" i="3"/>
  <c r="BH288" i="3"/>
  <c r="BG288" i="3"/>
  <c r="BF288" i="3"/>
  <c r="T288" i="3"/>
  <c r="R288" i="3"/>
  <c r="P288" i="3"/>
  <c r="BI287" i="3"/>
  <c r="BH287" i="3"/>
  <c r="BG287" i="3"/>
  <c r="BF287" i="3"/>
  <c r="T287" i="3"/>
  <c r="R287" i="3"/>
  <c r="P287" i="3"/>
  <c r="BI286" i="3"/>
  <c r="BH286" i="3"/>
  <c r="BG286" i="3"/>
  <c r="BF286" i="3"/>
  <c r="T286" i="3"/>
  <c r="R286" i="3"/>
  <c r="P286" i="3"/>
  <c r="BI283" i="3"/>
  <c r="BH283" i="3"/>
  <c r="BG283" i="3"/>
  <c r="BF283" i="3"/>
  <c r="T283" i="3"/>
  <c r="R283" i="3"/>
  <c r="P283" i="3"/>
  <c r="BI282" i="3"/>
  <c r="BH282" i="3"/>
  <c r="BG282" i="3"/>
  <c r="BF282" i="3"/>
  <c r="T282" i="3"/>
  <c r="R282" i="3"/>
  <c r="P282" i="3"/>
  <c r="BI281" i="3"/>
  <c r="BH281" i="3"/>
  <c r="BG281" i="3"/>
  <c r="BF281" i="3"/>
  <c r="T281" i="3"/>
  <c r="R281" i="3"/>
  <c r="P281" i="3"/>
  <c r="BI280" i="3"/>
  <c r="BH280" i="3"/>
  <c r="BG280" i="3"/>
  <c r="BF280" i="3"/>
  <c r="T280" i="3"/>
  <c r="R280" i="3"/>
  <c r="P280" i="3"/>
  <c r="BI279" i="3"/>
  <c r="BH279" i="3"/>
  <c r="BG279" i="3"/>
  <c r="BF279" i="3"/>
  <c r="T279" i="3"/>
  <c r="R279" i="3"/>
  <c r="P279" i="3"/>
  <c r="BI278" i="3"/>
  <c r="BH278" i="3"/>
  <c r="BG278" i="3"/>
  <c r="BF278" i="3"/>
  <c r="T278" i="3"/>
  <c r="R278" i="3"/>
  <c r="P278" i="3"/>
  <c r="BI277" i="3"/>
  <c r="BH277" i="3"/>
  <c r="BG277" i="3"/>
  <c r="BF277" i="3"/>
  <c r="T277" i="3"/>
  <c r="R277" i="3"/>
  <c r="P277" i="3"/>
  <c r="BI275" i="3"/>
  <c r="BH275" i="3"/>
  <c r="BG275" i="3"/>
  <c r="BF275" i="3"/>
  <c r="T275" i="3"/>
  <c r="R275" i="3"/>
  <c r="P275" i="3"/>
  <c r="BI274" i="3"/>
  <c r="BH274" i="3"/>
  <c r="BG274" i="3"/>
  <c r="BF274" i="3"/>
  <c r="T274" i="3"/>
  <c r="R274" i="3"/>
  <c r="P274" i="3"/>
  <c r="BI273" i="3"/>
  <c r="BH273" i="3"/>
  <c r="BG273" i="3"/>
  <c r="BF273" i="3"/>
  <c r="T273" i="3"/>
  <c r="R273" i="3"/>
  <c r="P273" i="3"/>
  <c r="BI271" i="3"/>
  <c r="BH271" i="3"/>
  <c r="BG271" i="3"/>
  <c r="BF271" i="3"/>
  <c r="T271" i="3"/>
  <c r="T270" i="3" s="1"/>
  <c r="R271" i="3"/>
  <c r="R270" i="3" s="1"/>
  <c r="P271" i="3"/>
  <c r="P270" i="3" s="1"/>
  <c r="BI269" i="3"/>
  <c r="BH269" i="3"/>
  <c r="BG269" i="3"/>
  <c r="BF269" i="3"/>
  <c r="T269" i="3"/>
  <c r="T268" i="3" s="1"/>
  <c r="R269" i="3"/>
  <c r="R268" i="3" s="1"/>
  <c r="P269" i="3"/>
  <c r="P268" i="3" s="1"/>
  <c r="BI267" i="3"/>
  <c r="BH267" i="3"/>
  <c r="BG267" i="3"/>
  <c r="BF267" i="3"/>
  <c r="T267" i="3"/>
  <c r="R267" i="3"/>
  <c r="P267" i="3"/>
  <c r="BI266" i="3"/>
  <c r="BH266" i="3"/>
  <c r="BG266" i="3"/>
  <c r="BF266" i="3"/>
  <c r="T266" i="3"/>
  <c r="R266" i="3"/>
  <c r="P266" i="3"/>
  <c r="BI265" i="3"/>
  <c r="BH265" i="3"/>
  <c r="BG265" i="3"/>
  <c r="BF265" i="3"/>
  <c r="T265" i="3"/>
  <c r="R265" i="3"/>
  <c r="P265" i="3"/>
  <c r="BI264" i="3"/>
  <c r="BH264" i="3"/>
  <c r="BG264" i="3"/>
  <c r="BF264" i="3"/>
  <c r="T264" i="3"/>
  <c r="R264" i="3"/>
  <c r="P264" i="3"/>
  <c r="BI263" i="3"/>
  <c r="BH263" i="3"/>
  <c r="BG263" i="3"/>
  <c r="BF263" i="3"/>
  <c r="T263" i="3"/>
  <c r="R263" i="3"/>
  <c r="P263" i="3"/>
  <c r="BI262" i="3"/>
  <c r="BH262" i="3"/>
  <c r="BG262" i="3"/>
  <c r="BF262" i="3"/>
  <c r="T262" i="3"/>
  <c r="R262" i="3"/>
  <c r="P262" i="3"/>
  <c r="BI261" i="3"/>
  <c r="BH261" i="3"/>
  <c r="BG261" i="3"/>
  <c r="BF261" i="3"/>
  <c r="T261" i="3"/>
  <c r="R261" i="3"/>
  <c r="P261" i="3"/>
  <c r="BI258" i="3"/>
  <c r="BH258" i="3"/>
  <c r="BG258" i="3"/>
  <c r="BF258" i="3"/>
  <c r="T258" i="3"/>
  <c r="R258" i="3"/>
  <c r="P258" i="3"/>
  <c r="BI257" i="3"/>
  <c r="BH257" i="3"/>
  <c r="BG257" i="3"/>
  <c r="BF257" i="3"/>
  <c r="T257" i="3"/>
  <c r="R257" i="3"/>
  <c r="P257" i="3"/>
  <c r="BI256" i="3"/>
  <c r="BH256" i="3"/>
  <c r="BG256" i="3"/>
  <c r="BF256" i="3"/>
  <c r="T256" i="3"/>
  <c r="R256" i="3"/>
  <c r="P256" i="3"/>
  <c r="BI255" i="3"/>
  <c r="BH255" i="3"/>
  <c r="BG255" i="3"/>
  <c r="BF255" i="3"/>
  <c r="T255" i="3"/>
  <c r="R255" i="3"/>
  <c r="P255" i="3"/>
  <c r="BI254" i="3"/>
  <c r="BH254" i="3"/>
  <c r="BG254" i="3"/>
  <c r="BF254" i="3"/>
  <c r="T254" i="3"/>
  <c r="R254" i="3"/>
  <c r="P254" i="3"/>
  <c r="BI253" i="3"/>
  <c r="BH253" i="3"/>
  <c r="BG253" i="3"/>
  <c r="BF253" i="3"/>
  <c r="T253" i="3"/>
  <c r="R253" i="3"/>
  <c r="P253" i="3"/>
  <c r="BI251" i="3"/>
  <c r="BH251" i="3"/>
  <c r="BG251" i="3"/>
  <c r="BF251" i="3"/>
  <c r="T251" i="3"/>
  <c r="R251" i="3"/>
  <c r="P251" i="3"/>
  <c r="BI250" i="3"/>
  <c r="BH250" i="3"/>
  <c r="BG250" i="3"/>
  <c r="BF250" i="3"/>
  <c r="T250" i="3"/>
  <c r="R250" i="3"/>
  <c r="P250" i="3"/>
  <c r="BI249" i="3"/>
  <c r="BH249" i="3"/>
  <c r="BG249" i="3"/>
  <c r="BF249" i="3"/>
  <c r="T249" i="3"/>
  <c r="R249" i="3"/>
  <c r="P249" i="3"/>
  <c r="BI247" i="3"/>
  <c r="BH247" i="3"/>
  <c r="BG247" i="3"/>
  <c r="BF247" i="3"/>
  <c r="T247" i="3"/>
  <c r="T246" i="3" s="1"/>
  <c r="R247" i="3"/>
  <c r="R246" i="3" s="1"/>
  <c r="P247" i="3"/>
  <c r="P246" i="3" s="1"/>
  <c r="BI245" i="3"/>
  <c r="BH245" i="3"/>
  <c r="BG245" i="3"/>
  <c r="BF245" i="3"/>
  <c r="T245" i="3"/>
  <c r="R245" i="3"/>
  <c r="P245" i="3"/>
  <c r="BI244" i="3"/>
  <c r="BH244" i="3"/>
  <c r="BG244" i="3"/>
  <c r="BF244" i="3"/>
  <c r="T244" i="3"/>
  <c r="R244" i="3"/>
  <c r="P244" i="3"/>
  <c r="BI243" i="3"/>
  <c r="BH243" i="3"/>
  <c r="BG243" i="3"/>
  <c r="BF243" i="3"/>
  <c r="T243" i="3"/>
  <c r="R243" i="3"/>
  <c r="P243" i="3"/>
  <c r="BI242" i="3"/>
  <c r="BH242" i="3"/>
  <c r="BG242" i="3"/>
  <c r="BF242" i="3"/>
  <c r="T242" i="3"/>
  <c r="R242" i="3"/>
  <c r="P242" i="3"/>
  <c r="BI241" i="3"/>
  <c r="BH241" i="3"/>
  <c r="BG241" i="3"/>
  <c r="BF241" i="3"/>
  <c r="T241" i="3"/>
  <c r="R241" i="3"/>
  <c r="P241" i="3"/>
  <c r="BI240" i="3"/>
  <c r="BH240" i="3"/>
  <c r="BG240" i="3"/>
  <c r="BF240" i="3"/>
  <c r="T240" i="3"/>
  <c r="R240" i="3"/>
  <c r="P240" i="3"/>
  <c r="BI238" i="3"/>
  <c r="BH238" i="3"/>
  <c r="BG238" i="3"/>
  <c r="BF238" i="3"/>
  <c r="T238" i="3"/>
  <c r="R238" i="3"/>
  <c r="P238" i="3"/>
  <c r="BI237" i="3"/>
  <c r="BH237" i="3"/>
  <c r="BG237" i="3"/>
  <c r="BF237" i="3"/>
  <c r="T237" i="3"/>
  <c r="R237" i="3"/>
  <c r="P237" i="3"/>
  <c r="BI236" i="3"/>
  <c r="BH236" i="3"/>
  <c r="BG236" i="3"/>
  <c r="BF236" i="3"/>
  <c r="T236" i="3"/>
  <c r="R236" i="3"/>
  <c r="P236" i="3"/>
  <c r="BI235" i="3"/>
  <c r="BH235" i="3"/>
  <c r="BG235" i="3"/>
  <c r="BF235" i="3"/>
  <c r="T235" i="3"/>
  <c r="R235" i="3"/>
  <c r="P235" i="3"/>
  <c r="BI234" i="3"/>
  <c r="BH234" i="3"/>
  <c r="BG234" i="3"/>
  <c r="BF234" i="3"/>
  <c r="T234" i="3"/>
  <c r="R234" i="3"/>
  <c r="P234" i="3"/>
  <c r="BI233" i="3"/>
  <c r="BH233" i="3"/>
  <c r="BG233" i="3"/>
  <c r="BF233" i="3"/>
  <c r="T233" i="3"/>
  <c r="R233" i="3"/>
  <c r="P233" i="3"/>
  <c r="BI232" i="3"/>
  <c r="BH232" i="3"/>
  <c r="BG232" i="3"/>
  <c r="BF232" i="3"/>
  <c r="T232" i="3"/>
  <c r="R232" i="3"/>
  <c r="P232" i="3"/>
  <c r="J226" i="3"/>
  <c r="J225" i="3"/>
  <c r="F225" i="3"/>
  <c r="F223" i="3"/>
  <c r="E221" i="3"/>
  <c r="J94" i="3"/>
  <c r="J93" i="3"/>
  <c r="F93" i="3"/>
  <c r="F91" i="3"/>
  <c r="E89" i="3"/>
  <c r="J20" i="3"/>
  <c r="E20" i="3"/>
  <c r="F226" i="3" s="1"/>
  <c r="J19" i="3"/>
  <c r="J14" i="3"/>
  <c r="J91" i="3" s="1"/>
  <c r="E7" i="3"/>
  <c r="E217" i="3" s="1"/>
  <c r="J39" i="2"/>
  <c r="J38" i="2"/>
  <c r="AY96" i="1"/>
  <c r="J37" i="2"/>
  <c r="AX96" i="1"/>
  <c r="BI142" i="2"/>
  <c r="BH142" i="2"/>
  <c r="BG142" i="2"/>
  <c r="BF142" i="2"/>
  <c r="T142" i="2"/>
  <c r="T141" i="2"/>
  <c r="R142" i="2"/>
  <c r="R141" i="2"/>
  <c r="P142" i="2"/>
  <c r="P141" i="2" s="1"/>
  <c r="BI140" i="2"/>
  <c r="BH140" i="2"/>
  <c r="BG140" i="2"/>
  <c r="BF140" i="2"/>
  <c r="T140" i="2"/>
  <c r="T139" i="2"/>
  <c r="R140" i="2"/>
  <c r="R139" i="2" s="1"/>
  <c r="P140" i="2"/>
  <c r="P139" i="2" s="1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T134" i="2"/>
  <c r="R135" i="2"/>
  <c r="R134" i="2" s="1"/>
  <c r="P135" i="2"/>
  <c r="P134" i="2" s="1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J123" i="2"/>
  <c r="J122" i="2"/>
  <c r="F122" i="2"/>
  <c r="F120" i="2"/>
  <c r="E118" i="2"/>
  <c r="J94" i="2"/>
  <c r="J93" i="2"/>
  <c r="F93" i="2"/>
  <c r="F91" i="2"/>
  <c r="E89" i="2"/>
  <c r="J20" i="2"/>
  <c r="E20" i="2"/>
  <c r="F123" i="2" s="1"/>
  <c r="J19" i="2"/>
  <c r="J14" i="2"/>
  <c r="J91" i="2" s="1"/>
  <c r="E7" i="2"/>
  <c r="E114" i="2" s="1"/>
  <c r="L90" i="1"/>
  <c r="AM90" i="1"/>
  <c r="AM89" i="1"/>
  <c r="L89" i="1"/>
  <c r="AM87" i="1"/>
  <c r="L87" i="1"/>
  <c r="L85" i="1"/>
  <c r="L84" i="1"/>
  <c r="BK174" i="7"/>
  <c r="J174" i="7"/>
  <c r="BK169" i="7"/>
  <c r="BK167" i="7"/>
  <c r="J167" i="7"/>
  <c r="BK165" i="7"/>
  <c r="BK164" i="7"/>
  <c r="BK163" i="7"/>
  <c r="J163" i="7"/>
  <c r="BK162" i="7"/>
  <c r="J162" i="7"/>
  <c r="BK161" i="7"/>
  <c r="J161" i="7"/>
  <c r="BK160" i="7"/>
  <c r="J160" i="7"/>
  <c r="BK159" i="7"/>
  <c r="J159" i="7"/>
  <c r="BK158" i="7"/>
  <c r="J158" i="7"/>
  <c r="BK157" i="7"/>
  <c r="J157" i="7"/>
  <c r="BK156" i="7"/>
  <c r="J156" i="7"/>
  <c r="BK155" i="7"/>
  <c r="J155" i="7"/>
  <c r="BK154" i="7"/>
  <c r="J153" i="7"/>
  <c r="BK152" i="7"/>
  <c r="BK151" i="7"/>
  <c r="BK147" i="7"/>
  <c r="J145" i="7"/>
  <c r="J142" i="7"/>
  <c r="BK141" i="7"/>
  <c r="J140" i="7"/>
  <c r="BK139" i="7"/>
  <c r="BK138" i="7"/>
  <c r="J138" i="7"/>
  <c r="BK137" i="7"/>
  <c r="BK136" i="7"/>
  <c r="BK135" i="7"/>
  <c r="J135" i="7"/>
  <c r="BK134" i="7"/>
  <c r="J134" i="7"/>
  <c r="BK131" i="7"/>
  <c r="J131" i="7"/>
  <c r="J184" i="6"/>
  <c r="J177" i="6"/>
  <c r="BK176" i="6"/>
  <c r="J170" i="6"/>
  <c r="J161" i="6"/>
  <c r="BK143" i="6"/>
  <c r="BK140" i="6"/>
  <c r="BK131" i="6"/>
  <c r="BK149" i="5"/>
  <c r="J148" i="5"/>
  <c r="BK139" i="5"/>
  <c r="BK135" i="5"/>
  <c r="J134" i="5"/>
  <c r="J129" i="5"/>
  <c r="BK171" i="4"/>
  <c r="J159" i="4"/>
  <c r="BK158" i="4"/>
  <c r="BK154" i="4"/>
  <c r="J147" i="4"/>
  <c r="BK141" i="4"/>
  <c r="J137" i="4"/>
  <c r="BK132" i="4"/>
  <c r="J648" i="3"/>
  <c r="BK638" i="3"/>
  <c r="BK637" i="3"/>
  <c r="J626" i="3"/>
  <c r="J624" i="3"/>
  <c r="BK620" i="3"/>
  <c r="J612" i="3"/>
  <c r="J611" i="3"/>
  <c r="BK607" i="3"/>
  <c r="BK605" i="3"/>
  <c r="BK602" i="3"/>
  <c r="BK597" i="3"/>
  <c r="J595" i="3"/>
  <c r="BK592" i="3"/>
  <c r="J589" i="3"/>
  <c r="BK580" i="3"/>
  <c r="J572" i="3"/>
  <c r="J569" i="3"/>
  <c r="BK567" i="3"/>
  <c r="J566" i="3"/>
  <c r="BK563" i="3"/>
  <c r="J560" i="3"/>
  <c r="J558" i="3"/>
  <c r="J557" i="3"/>
  <c r="J555" i="3"/>
  <c r="BK554" i="3"/>
  <c r="J551" i="3"/>
  <c r="J550" i="3"/>
  <c r="J545" i="3"/>
  <c r="BK543" i="3"/>
  <c r="J542" i="3"/>
  <c r="BK539" i="3"/>
  <c r="J534" i="3"/>
  <c r="J518" i="3"/>
  <c r="J505" i="3"/>
  <c r="BK500" i="3"/>
  <c r="J497" i="3"/>
  <c r="J494" i="3"/>
  <c r="J483" i="3"/>
  <c r="BK477" i="3"/>
  <c r="BK473" i="3"/>
  <c r="BK472" i="3"/>
  <c r="J465" i="3"/>
  <c r="BK454" i="3"/>
  <c r="BK444" i="3"/>
  <c r="J443" i="3"/>
  <c r="BK441" i="3"/>
  <c r="J439" i="3"/>
  <c r="J432" i="3"/>
  <c r="J429" i="3"/>
  <c r="BK427" i="3"/>
  <c r="BK419" i="3"/>
  <c r="J417" i="3"/>
  <c r="BK405" i="3"/>
  <c r="BK404" i="3"/>
  <c r="J401" i="3"/>
  <c r="J397" i="3"/>
  <c r="BK393" i="3"/>
  <c r="J392" i="3"/>
  <c r="BK382" i="3"/>
  <c r="BK379" i="3"/>
  <c r="J372" i="3"/>
  <c r="BK370" i="3"/>
  <c r="BK365" i="3"/>
  <c r="J364" i="3"/>
  <c r="BK359" i="3"/>
  <c r="J354" i="3"/>
  <c r="J346" i="3"/>
  <c r="BK342" i="3"/>
  <c r="J333" i="3"/>
  <c r="J331" i="3"/>
  <c r="BK325" i="3"/>
  <c r="BK324" i="3"/>
  <c r="J320" i="3"/>
  <c r="J318" i="3"/>
  <c r="BK313" i="3"/>
  <c r="J312" i="3"/>
  <c r="J309" i="3"/>
  <c r="BK307" i="3"/>
  <c r="BK303" i="3"/>
  <c r="BK299" i="3"/>
  <c r="J286" i="3"/>
  <c r="BK282" i="3"/>
  <c r="BK278" i="3"/>
  <c r="J277" i="3"/>
  <c r="J275" i="3"/>
  <c r="J273" i="3"/>
  <c r="BK265" i="3"/>
  <c r="J263" i="3"/>
  <c r="J261" i="3"/>
  <c r="BK254" i="3"/>
  <c r="J250" i="3"/>
  <c r="J247" i="3"/>
  <c r="J240" i="3"/>
  <c r="BK238" i="3"/>
  <c r="BK235" i="3"/>
  <c r="BK232" i="3"/>
  <c r="BK142" i="2"/>
  <c r="J133" i="2"/>
  <c r="J130" i="2"/>
  <c r="AS95" i="1"/>
  <c r="BK308" i="3"/>
  <c r="BK305" i="3"/>
  <c r="J301" i="3"/>
  <c r="J295" i="3"/>
  <c r="J291" i="3"/>
  <c r="J287" i="3"/>
  <c r="J280" i="3"/>
  <c r="J278" i="3"/>
  <c r="BK274" i="3"/>
  <c r="J269" i="3"/>
  <c r="BK267" i="3"/>
  <c r="J257" i="3"/>
  <c r="BK255" i="3"/>
  <c r="J241" i="3"/>
  <c r="BK237" i="3"/>
  <c r="J235" i="3"/>
  <c r="J234" i="3"/>
  <c r="BK233" i="3"/>
  <c r="J232" i="3"/>
  <c r="BK140" i="2"/>
  <c r="BK133" i="2"/>
  <c r="BK130" i="2"/>
  <c r="J154" i="7"/>
  <c r="BK153" i="7"/>
  <c r="J152" i="7"/>
  <c r="J151" i="7"/>
  <c r="J147" i="7"/>
  <c r="BK145" i="7"/>
  <c r="BK142" i="7"/>
  <c r="J141" i="7"/>
  <c r="BK140" i="7"/>
  <c r="J139" i="7"/>
  <c r="J137" i="7"/>
  <c r="J136" i="7"/>
  <c r="BK185" i="6"/>
  <c r="BK182" i="6"/>
  <c r="J180" i="6"/>
  <c r="J179" i="6"/>
  <c r="BK177" i="6"/>
  <c r="BK175" i="6"/>
  <c r="BK174" i="6"/>
  <c r="BK173" i="6"/>
  <c r="BK172" i="6"/>
  <c r="BK171" i="6"/>
  <c r="J169" i="6"/>
  <c r="BK167" i="6"/>
  <c r="J166" i="6"/>
  <c r="J165" i="6"/>
  <c r="J163" i="6"/>
  <c r="J160" i="6"/>
  <c r="J151" i="6"/>
  <c r="BK145" i="6"/>
  <c r="J144" i="6"/>
  <c r="J142" i="6"/>
  <c r="J140" i="6"/>
  <c r="J139" i="6"/>
  <c r="J156" i="5"/>
  <c r="BK154" i="5"/>
  <c r="J152" i="5"/>
  <c r="BK150" i="5"/>
  <c r="BK148" i="5"/>
  <c r="BK146" i="5"/>
  <c r="J142" i="5"/>
  <c r="BK141" i="5"/>
  <c r="J139" i="5"/>
  <c r="BK138" i="5"/>
  <c r="BK129" i="5"/>
  <c r="J172" i="4"/>
  <c r="J171" i="4"/>
  <c r="J165" i="4"/>
  <c r="J162" i="4"/>
  <c r="BK161" i="4"/>
  <c r="J158" i="4"/>
  <c r="BK156" i="4"/>
  <c r="J149" i="4"/>
  <c r="BK147" i="4"/>
  <c r="J139" i="4"/>
  <c r="J138" i="4"/>
  <c r="BK133" i="4"/>
  <c r="J132" i="4"/>
  <c r="J129" i="4"/>
  <c r="BK652" i="3"/>
  <c r="BK650" i="3"/>
  <c r="J645" i="3"/>
  <c r="J643" i="3"/>
  <c r="BK634" i="3"/>
  <c r="J631" i="3"/>
  <c r="J629" i="3"/>
  <c r="BK627" i="3"/>
  <c r="BK624" i="3"/>
  <c r="BK621" i="3"/>
  <c r="J617" i="3"/>
  <c r="BK613" i="3"/>
  <c r="BK610" i="3"/>
  <c r="BK609" i="3"/>
  <c r="BK608" i="3"/>
  <c r="J602" i="3"/>
  <c r="BK589" i="3"/>
  <c r="J580" i="3"/>
  <c r="J578" i="3"/>
  <c r="J574" i="3"/>
  <c r="J571" i="3"/>
  <c r="BK568" i="3"/>
  <c r="J567" i="3"/>
  <c r="BK565" i="3"/>
  <c r="BK562" i="3"/>
  <c r="BK560" i="3"/>
  <c r="BK559" i="3"/>
  <c r="BK558" i="3"/>
  <c r="BK556" i="3"/>
  <c r="BK555" i="3"/>
  <c r="J553" i="3"/>
  <c r="BK550" i="3"/>
  <c r="J544" i="3"/>
  <c r="BK541" i="3"/>
  <c r="J538" i="3"/>
  <c r="J532" i="3"/>
  <c r="J531" i="3"/>
  <c r="J521" i="3"/>
  <c r="BK519" i="3"/>
  <c r="BK518" i="3"/>
  <c r="BK516" i="3"/>
  <c r="BK514" i="3"/>
  <c r="J513" i="3"/>
  <c r="BK510" i="3"/>
  <c r="BK508" i="3"/>
  <c r="BK503" i="3"/>
  <c r="BK499" i="3"/>
  <c r="J495" i="3"/>
  <c r="BK481" i="3"/>
  <c r="J480" i="3"/>
  <c r="J478" i="3"/>
  <c r="J473" i="3"/>
  <c r="BK470" i="3"/>
  <c r="J463" i="3"/>
  <c r="J453" i="3"/>
  <c r="J450" i="3"/>
  <c r="J446" i="3"/>
  <c r="J441" i="3"/>
  <c r="BK439" i="3"/>
  <c r="BK433" i="3"/>
  <c r="J430" i="3"/>
  <c r="BK429" i="3"/>
  <c r="J427" i="3"/>
  <c r="J426" i="3"/>
  <c r="BK425" i="3"/>
  <c r="J423" i="3"/>
  <c r="J422" i="3"/>
  <c r="BK417" i="3"/>
  <c r="J415" i="3"/>
  <c r="BK399" i="3"/>
  <c r="BK398" i="3"/>
  <c r="BK397" i="3"/>
  <c r="J395" i="3"/>
  <c r="BK394" i="3"/>
  <c r="J391" i="3"/>
  <c r="J389" i="3"/>
  <c r="J385" i="3"/>
  <c r="J383" i="3"/>
  <c r="J381" i="3"/>
  <c r="J377" i="3"/>
  <c r="BK374" i="3"/>
  <c r="BK357" i="3"/>
  <c r="BK354" i="3"/>
  <c r="J351" i="3"/>
  <c r="J350" i="3"/>
  <c r="J340" i="3"/>
  <c r="J332" i="3"/>
  <c r="BK329" i="3"/>
  <c r="J324" i="3"/>
  <c r="J319" i="3"/>
  <c r="J317" i="3"/>
  <c r="BK316" i="3"/>
  <c r="J313" i="3"/>
  <c r="J308" i="3"/>
  <c r="J307" i="3"/>
  <c r="J306" i="3"/>
  <c r="BK287" i="3"/>
  <c r="BK286" i="3"/>
  <c r="BK283" i="3"/>
  <c r="BK273" i="3"/>
  <c r="J271" i="3"/>
  <c r="BK269" i="3"/>
  <c r="BK266" i="3"/>
  <c r="BK251" i="3"/>
  <c r="BK247" i="3"/>
  <c r="BK245" i="3"/>
  <c r="BK244" i="3"/>
  <c r="BK241" i="3"/>
  <c r="J238" i="3"/>
  <c r="J236" i="3"/>
  <c r="J233" i="3"/>
  <c r="J137" i="2"/>
  <c r="BK129" i="2"/>
  <c r="J172" i="6"/>
  <c r="BK170" i="6"/>
  <c r="BK168" i="6"/>
  <c r="J159" i="6"/>
  <c r="J157" i="6"/>
  <c r="BK155" i="6"/>
  <c r="J143" i="6"/>
  <c r="BK139" i="6"/>
  <c r="BK138" i="6"/>
  <c r="BK135" i="6"/>
  <c r="J131" i="6"/>
  <c r="J158" i="5"/>
  <c r="BK156" i="5"/>
  <c r="J149" i="5"/>
  <c r="J147" i="5"/>
  <c r="BK144" i="5"/>
  <c r="J135" i="5"/>
  <c r="BK133" i="5"/>
  <c r="BK132" i="5"/>
  <c r="J168" i="4"/>
  <c r="BK164" i="4"/>
  <c r="J161" i="4"/>
  <c r="BK160" i="4"/>
  <c r="J157" i="4"/>
  <c r="J154" i="4"/>
  <c r="J144" i="4"/>
  <c r="BK143" i="4"/>
  <c r="J140" i="4"/>
  <c r="BK137" i="4"/>
  <c r="J136" i="4"/>
  <c r="J652" i="3"/>
  <c r="J650" i="3"/>
  <c r="J647" i="3"/>
  <c r="BK641" i="3"/>
  <c r="BK635" i="3"/>
  <c r="BK626" i="3"/>
  <c r="BK623" i="3"/>
  <c r="J621" i="3"/>
  <c r="BK612" i="3"/>
  <c r="J610" i="3"/>
  <c r="J603" i="3"/>
  <c r="J599" i="3"/>
  <c r="J591" i="3"/>
  <c r="BK584" i="3"/>
  <c r="J582" i="3"/>
  <c r="BK579" i="3"/>
  <c r="J576" i="3"/>
  <c r="BK574" i="3"/>
  <c r="J568" i="3"/>
  <c r="J563" i="3"/>
  <c r="BK557" i="3"/>
  <c r="J552" i="3"/>
  <c r="J548" i="3"/>
  <c r="BK545" i="3"/>
  <c r="BK542" i="3"/>
  <c r="J541" i="3"/>
  <c r="BK538" i="3"/>
  <c r="BK536" i="3"/>
  <c r="BK535" i="3"/>
  <c r="J530" i="3"/>
  <c r="BK525" i="3"/>
  <c r="J523" i="3"/>
  <c r="J522" i="3"/>
  <c r="J515" i="3"/>
  <c r="BK511" i="3"/>
  <c r="J508" i="3"/>
  <c r="BK506" i="3"/>
  <c r="BK505" i="3"/>
  <c r="J503" i="3"/>
  <c r="BK502" i="3"/>
  <c r="BK496" i="3"/>
  <c r="BK495" i="3"/>
  <c r="J492" i="3"/>
  <c r="BK490" i="3"/>
  <c r="J487" i="3"/>
  <c r="J485" i="3"/>
  <c r="J476" i="3"/>
  <c r="J472" i="3"/>
  <c r="J470" i="3"/>
  <c r="BK469" i="3"/>
  <c r="J468" i="3"/>
  <c r="BK465" i="3"/>
  <c r="J461" i="3"/>
  <c r="J459" i="3"/>
  <c r="BK457" i="3"/>
  <c r="BK455" i="3"/>
  <c r="BK450" i="3"/>
  <c r="J448" i="3"/>
  <c r="J445" i="3"/>
  <c r="BK442" i="3"/>
  <c r="J438" i="3"/>
  <c r="BK436" i="3"/>
  <c r="J425" i="3"/>
  <c r="J420" i="3"/>
  <c r="J419" i="3"/>
  <c r="BK416" i="3"/>
  <c r="BK415" i="3"/>
  <c r="J409" i="3"/>
  <c r="J408" i="3"/>
  <c r="BK402" i="3"/>
  <c r="J399" i="3"/>
  <c r="BK395" i="3"/>
  <c r="J394" i="3"/>
  <c r="J393" i="3"/>
  <c r="J390" i="3"/>
  <c r="BK389" i="3"/>
  <c r="BK387" i="3"/>
  <c r="J382" i="3"/>
  <c r="J379" i="3"/>
  <c r="BK377" i="3"/>
  <c r="J370" i="3"/>
  <c r="J363" i="3"/>
  <c r="BK361" i="3"/>
  <c r="BK360" i="3"/>
  <c r="J359" i="3"/>
  <c r="BK355" i="3"/>
  <c r="BK350" i="3"/>
  <c r="J344" i="3"/>
  <c r="J342" i="3"/>
  <c r="J336" i="3"/>
  <c r="BK333" i="3"/>
  <c r="BK331" i="3"/>
  <c r="J325" i="3"/>
  <c r="BK317" i="3"/>
  <c r="J310" i="3"/>
  <c r="BK306" i="3"/>
  <c r="BK300" i="3"/>
  <c r="BK298" i="3"/>
  <c r="BK297" i="3"/>
  <c r="J296" i="3"/>
  <c r="J293" i="3"/>
  <c r="J283" i="3"/>
  <c r="J282" i="3"/>
  <c r="BK281" i="3"/>
  <c r="BK280" i="3"/>
  <c r="J279" i="3"/>
  <c r="BK277" i="3"/>
  <c r="J274" i="3"/>
  <c r="J267" i="3"/>
  <c r="J264" i="3"/>
  <c r="BK258" i="3"/>
  <c r="BK256" i="3"/>
  <c r="J251" i="3"/>
  <c r="J249" i="3"/>
  <c r="J243" i="3"/>
  <c r="BK240" i="3"/>
  <c r="BK236" i="3"/>
  <c r="BK137" i="2"/>
  <c r="BK135" i="2"/>
  <c r="BK132" i="2"/>
  <c r="J132" i="2"/>
  <c r="BK131" i="2"/>
  <c r="J131" i="2"/>
  <c r="BK164" i="6"/>
  <c r="BK161" i="6"/>
  <c r="BK159" i="6"/>
  <c r="BK158" i="6"/>
  <c r="J155" i="6"/>
  <c r="BK151" i="6"/>
  <c r="BK146" i="6"/>
  <c r="J145" i="6"/>
  <c r="J135" i="6"/>
  <c r="BK134" i="6"/>
  <c r="J157" i="5"/>
  <c r="J154" i="5"/>
  <c r="BK145" i="5"/>
  <c r="J144" i="5"/>
  <c r="J136" i="5"/>
  <c r="BK134" i="5"/>
  <c r="J130" i="5"/>
  <c r="BK169" i="4"/>
  <c r="BK168" i="4"/>
  <c r="BK166" i="4"/>
  <c r="BK162" i="4"/>
  <c r="J160" i="4"/>
  <c r="BK155" i="4"/>
  <c r="J153" i="4"/>
  <c r="BK142" i="4"/>
  <c r="BK139" i="4"/>
  <c r="BK138" i="4"/>
  <c r="BK136" i="4"/>
  <c r="J133" i="4"/>
  <c r="BK129" i="4"/>
  <c r="BK654" i="3"/>
  <c r="BK648" i="3"/>
  <c r="BK643" i="3"/>
  <c r="BK642" i="3"/>
  <c r="J639" i="3"/>
  <c r="J638" i="3"/>
  <c r="J637" i="3"/>
  <c r="J634" i="3"/>
  <c r="BK631" i="3"/>
  <c r="BK629" i="3"/>
  <c r="J627" i="3"/>
  <c r="J620" i="3"/>
  <c r="J607" i="3"/>
  <c r="J606" i="3"/>
  <c r="BK601" i="3"/>
  <c r="J597" i="3"/>
  <c r="J594" i="3"/>
  <c r="J592" i="3"/>
  <c r="BK586" i="3"/>
  <c r="J584" i="3"/>
  <c r="BK582" i="3"/>
  <c r="BK578" i="3"/>
  <c r="BK575" i="3"/>
  <c r="BK572" i="3"/>
  <c r="J565" i="3"/>
  <c r="J562" i="3"/>
  <c r="J559" i="3"/>
  <c r="BK552" i="3"/>
  <c r="BK551" i="3"/>
  <c r="BK547" i="3"/>
  <c r="BK546" i="3"/>
  <c r="J539" i="3"/>
  <c r="J536" i="3"/>
  <c r="J535" i="3"/>
  <c r="BK532" i="3"/>
  <c r="J529" i="3"/>
  <c r="J528" i="3"/>
  <c r="BK527" i="3"/>
  <c r="J525" i="3"/>
  <c r="BK521" i="3"/>
  <c r="BK515" i="3"/>
  <c r="J512" i="3"/>
  <c r="J510" i="3"/>
  <c r="J504" i="3"/>
  <c r="BK501" i="3"/>
  <c r="BK498" i="3"/>
  <c r="BK497" i="3"/>
  <c r="BK492" i="3"/>
  <c r="J490" i="3"/>
  <c r="BK489" i="3"/>
  <c r="BK487" i="3"/>
  <c r="BK486" i="3"/>
  <c r="J484" i="3"/>
  <c r="J481" i="3"/>
  <c r="BK478" i="3"/>
  <c r="J477" i="3"/>
  <c r="J474" i="3"/>
  <c r="J469" i="3"/>
  <c r="BK468" i="3"/>
  <c r="J458" i="3"/>
  <c r="J454" i="3"/>
  <c r="BK453" i="3"/>
  <c r="BK451" i="3"/>
  <c r="BK443" i="3"/>
  <c r="J434" i="3"/>
  <c r="BK431" i="3"/>
  <c r="BK426" i="3"/>
  <c r="J424" i="3"/>
  <c r="BK422" i="3"/>
  <c r="J416" i="3"/>
  <c r="BK413" i="3"/>
  <c r="J410" i="3"/>
  <c r="BK408" i="3"/>
  <c r="BK406" i="3"/>
  <c r="J405" i="3"/>
  <c r="J402" i="3"/>
  <c r="BK396" i="3"/>
  <c r="BK385" i="3"/>
  <c r="J378" i="3"/>
  <c r="J375" i="3"/>
  <c r="J374" i="3"/>
  <c r="J367" i="3"/>
  <c r="BK364" i="3"/>
  <c r="BK363" i="3"/>
  <c r="J361" i="3"/>
  <c r="J357" i="3"/>
  <c r="J348" i="3"/>
  <c r="BK346" i="3"/>
  <c r="J339" i="3"/>
  <c r="BK336" i="3"/>
  <c r="J335" i="3"/>
  <c r="BK334" i="3"/>
  <c r="BK327" i="3"/>
  <c r="J326" i="3"/>
  <c r="J323" i="3"/>
  <c r="BK319" i="3"/>
  <c r="BK318" i="3"/>
  <c r="BK310" i="3"/>
  <c r="BK309" i="3"/>
  <c r="J305" i="3"/>
  <c r="BK301" i="3"/>
  <c r="J300" i="3"/>
  <c r="J298" i="3"/>
  <c r="BK296" i="3"/>
  <c r="BK295" i="3"/>
  <c r="BK293" i="3"/>
  <c r="BK289" i="3"/>
  <c r="BK288" i="3"/>
  <c r="J281" i="3"/>
  <c r="BK279" i="3"/>
  <c r="BK275" i="3"/>
  <c r="BK271" i="3"/>
  <c r="J266" i="3"/>
  <c r="BK264" i="3"/>
  <c r="BK263" i="3"/>
  <c r="BK262" i="3"/>
  <c r="J258" i="3"/>
  <c r="J253" i="3"/>
  <c r="BK250" i="3"/>
  <c r="BK249" i="3"/>
  <c r="J244" i="3"/>
  <c r="BK242" i="3"/>
  <c r="J140" i="2"/>
  <c r="J138" i="2"/>
  <c r="J135" i="2"/>
  <c r="J129" i="2"/>
  <c r="BK172" i="7"/>
  <c r="BK170" i="7"/>
  <c r="J170" i="7"/>
  <c r="J169" i="7"/>
  <c r="J185" i="6"/>
  <c r="J182" i="6"/>
  <c r="BK180" i="6"/>
  <c r="BK179" i="6"/>
  <c r="J175" i="6"/>
  <c r="J173" i="6"/>
  <c r="J171" i="6"/>
  <c r="BK169" i="6"/>
  <c r="J168" i="6"/>
  <c r="J167" i="6"/>
  <c r="J164" i="6"/>
  <c r="BK162" i="6"/>
  <c r="BK157" i="6"/>
  <c r="BK149" i="6"/>
  <c r="J146" i="6"/>
  <c r="BK142" i="6"/>
  <c r="J141" i="6"/>
  <c r="BK158" i="5"/>
  <c r="BK157" i="5"/>
  <c r="J155" i="5"/>
  <c r="BK152" i="5"/>
  <c r="BK147" i="5"/>
  <c r="J145" i="5"/>
  <c r="BK142" i="5"/>
  <c r="BK140" i="5"/>
  <c r="BK136" i="5"/>
  <c r="J133" i="5"/>
  <c r="J131" i="5"/>
  <c r="BK130" i="5"/>
  <c r="J169" i="4"/>
  <c r="J166" i="4"/>
  <c r="BK165" i="4"/>
  <c r="J164" i="4"/>
  <c r="J163" i="4"/>
  <c r="BK157" i="4"/>
  <c r="J156" i="4"/>
  <c r="BK153" i="4"/>
  <c r="BK149" i="4"/>
  <c r="BK144" i="4"/>
  <c r="J143" i="4"/>
  <c r="J142" i="4"/>
  <c r="BK140" i="4"/>
  <c r="BK646" i="3"/>
  <c r="BK645" i="3"/>
  <c r="BK633" i="3"/>
  <c r="BK617" i="3"/>
  <c r="BK611" i="3"/>
  <c r="J608" i="3"/>
  <c r="J605" i="3"/>
  <c r="J601" i="3"/>
  <c r="BK599" i="3"/>
  <c r="BK594" i="3"/>
  <c r="BK591" i="3"/>
  <c r="J586" i="3"/>
  <c r="BK576" i="3"/>
  <c r="BK569" i="3"/>
  <c r="J554" i="3"/>
  <c r="BK553" i="3"/>
  <c r="BK544" i="3"/>
  <c r="BK531" i="3"/>
  <c r="BK529" i="3"/>
  <c r="J527" i="3"/>
  <c r="BK523" i="3"/>
  <c r="J519" i="3"/>
  <c r="J516" i="3"/>
  <c r="BK513" i="3"/>
  <c r="BK512" i="3"/>
  <c r="J500" i="3"/>
  <c r="J486" i="3"/>
  <c r="BK485" i="3"/>
  <c r="BK483" i="3"/>
  <c r="BK479" i="3"/>
  <c r="BK476" i="3"/>
  <c r="BK463" i="3"/>
  <c r="J457" i="3"/>
  <c r="J455" i="3"/>
  <c r="BK452" i="3"/>
  <c r="BK448" i="3"/>
  <c r="BK434" i="3"/>
  <c r="J433" i="3"/>
  <c r="BK432" i="3"/>
  <c r="BK430" i="3"/>
  <c r="J412" i="3"/>
  <c r="BK410" i="3"/>
  <c r="BK392" i="3"/>
  <c r="BK391" i="3"/>
  <c r="J387" i="3"/>
  <c r="BK381" i="3"/>
  <c r="BK367" i="3"/>
  <c r="J360" i="3"/>
  <c r="J355" i="3"/>
  <c r="J353" i="3"/>
  <c r="BK348" i="3"/>
  <c r="BK344" i="3"/>
  <c r="BK339" i="3"/>
  <c r="J329" i="3"/>
  <c r="J327" i="3"/>
  <c r="BK321" i="3"/>
  <c r="BK312" i="3"/>
  <c r="BK311" i="3"/>
  <c r="J172" i="7"/>
  <c r="F37" i="6"/>
  <c r="J165" i="7"/>
  <c r="J164" i="7"/>
  <c r="BK184" i="6"/>
  <c r="J176" i="6"/>
  <c r="J174" i="6"/>
  <c r="BK166" i="6"/>
  <c r="BK165" i="6"/>
  <c r="BK163" i="6"/>
  <c r="J162" i="6"/>
  <c r="BK160" i="6"/>
  <c r="J158" i="6"/>
  <c r="J149" i="6"/>
  <c r="BK144" i="6"/>
  <c r="BK141" i="6"/>
  <c r="J138" i="6"/>
  <c r="J134" i="6"/>
  <c r="BK155" i="5"/>
  <c r="J150" i="5"/>
  <c r="J146" i="5"/>
  <c r="J141" i="5"/>
  <c r="J140" i="5"/>
  <c r="J138" i="5"/>
  <c r="J132" i="5"/>
  <c r="BK131" i="5"/>
  <c r="BK172" i="4"/>
  <c r="BK163" i="4"/>
  <c r="BK159" i="4"/>
  <c r="J155" i="4"/>
  <c r="J141" i="4"/>
  <c r="J654" i="3"/>
  <c r="BK647" i="3"/>
  <c r="J646" i="3"/>
  <c r="J642" i="3"/>
  <c r="J641" i="3"/>
  <c r="BK639" i="3"/>
  <c r="J635" i="3"/>
  <c r="J633" i="3"/>
  <c r="J623" i="3"/>
  <c r="J613" i="3"/>
  <c r="J609" i="3"/>
  <c r="BK606" i="3"/>
  <c r="BK603" i="3"/>
  <c r="BK595" i="3"/>
  <c r="J579" i="3"/>
  <c r="J575" i="3"/>
  <c r="BK571" i="3"/>
  <c r="BK566" i="3"/>
  <c r="J556" i="3"/>
  <c r="BK548" i="3"/>
  <c r="J547" i="3"/>
  <c r="J546" i="3"/>
  <c r="J543" i="3"/>
  <c r="BK534" i="3"/>
  <c r="BK530" i="3"/>
  <c r="BK528" i="3"/>
  <c r="BK522" i="3"/>
  <c r="J514" i="3"/>
  <c r="J511" i="3"/>
  <c r="J506" i="3"/>
  <c r="BK504" i="3"/>
  <c r="J502" i="3"/>
  <c r="J501" i="3"/>
  <c r="J499" i="3"/>
  <c r="J498" i="3"/>
  <c r="J496" i="3"/>
  <c r="BK494" i="3"/>
  <c r="J489" i="3"/>
  <c r="BK484" i="3"/>
  <c r="BK480" i="3"/>
  <c r="J479" i="3"/>
  <c r="BK474" i="3"/>
  <c r="BK461" i="3"/>
  <c r="BK459" i="3"/>
  <c r="BK458" i="3"/>
  <c r="J452" i="3"/>
  <c r="J451" i="3"/>
  <c r="BK446" i="3"/>
  <c r="BK445" i="3"/>
  <c r="J444" i="3"/>
  <c r="J442" i="3"/>
  <c r="BK438" i="3"/>
  <c r="J436" i="3"/>
  <c r="J431" i="3"/>
  <c r="BK424" i="3"/>
  <c r="BK423" i="3"/>
  <c r="BK420" i="3"/>
  <c r="J413" i="3"/>
  <c r="BK412" i="3"/>
  <c r="BK409" i="3"/>
  <c r="J406" i="3"/>
  <c r="J404" i="3"/>
  <c r="BK401" i="3"/>
  <c r="J398" i="3"/>
  <c r="J396" i="3"/>
  <c r="BK390" i="3"/>
  <c r="BK383" i="3"/>
  <c r="BK378" i="3"/>
  <c r="BK375" i="3"/>
  <c r="BK372" i="3"/>
  <c r="J365" i="3"/>
  <c r="BK353" i="3"/>
  <c r="BK351" i="3"/>
  <c r="BK340" i="3"/>
  <c r="BK335" i="3"/>
  <c r="J334" i="3"/>
  <c r="BK332" i="3"/>
  <c r="BK326" i="3"/>
  <c r="BK323" i="3"/>
  <c r="J321" i="3"/>
  <c r="BK320" i="3"/>
  <c r="J316" i="3"/>
  <c r="J311" i="3"/>
  <c r="J303" i="3"/>
  <c r="J299" i="3"/>
  <c r="J297" i="3"/>
  <c r="BK291" i="3"/>
  <c r="J289" i="3"/>
  <c r="J288" i="3"/>
  <c r="J265" i="3"/>
  <c r="J262" i="3"/>
  <c r="BK261" i="3"/>
  <c r="BK257" i="3"/>
  <c r="J256" i="3"/>
  <c r="J255" i="3"/>
  <c r="J254" i="3"/>
  <c r="BK253" i="3"/>
  <c r="J245" i="3"/>
  <c r="BK243" i="3"/>
  <c r="J242" i="3"/>
  <c r="J237" i="3"/>
  <c r="BK234" i="3"/>
  <c r="J142" i="2"/>
  <c r="BK138" i="2"/>
  <c r="BK128" i="2" l="1"/>
  <c r="J128" i="2"/>
  <c r="J100" i="2" s="1"/>
  <c r="R231" i="3"/>
  <c r="BK248" i="3"/>
  <c r="J248" i="3" s="1"/>
  <c r="J103" i="3" s="1"/>
  <c r="BK252" i="3"/>
  <c r="J252" i="3" s="1"/>
  <c r="J104" i="3" s="1"/>
  <c r="BK260" i="3"/>
  <c r="BK272" i="3"/>
  <c r="J272" i="3"/>
  <c r="J109" i="3" s="1"/>
  <c r="R276" i="3"/>
  <c r="P285" i="3"/>
  <c r="P294" i="3"/>
  <c r="R304" i="3"/>
  <c r="R315" i="3"/>
  <c r="BK330" i="3"/>
  <c r="J330" i="3" s="1"/>
  <c r="J122" i="3" s="1"/>
  <c r="BK338" i="3"/>
  <c r="J338" i="3"/>
  <c r="J124" i="3" s="1"/>
  <c r="P349" i="3"/>
  <c r="T352" i="3"/>
  <c r="R362" i="3"/>
  <c r="BK373" i="3"/>
  <c r="J373" i="3" s="1"/>
  <c r="J138" i="3" s="1"/>
  <c r="P407" i="3"/>
  <c r="P411" i="3"/>
  <c r="R414" i="3"/>
  <c r="R421" i="3"/>
  <c r="BK440" i="3"/>
  <c r="J440" i="3" s="1"/>
  <c r="J154" i="3" s="1"/>
  <c r="R456" i="3"/>
  <c r="BK467" i="3"/>
  <c r="J467" i="3" s="1"/>
  <c r="J162" i="3" s="1"/>
  <c r="R471" i="3"/>
  <c r="T482" i="3"/>
  <c r="BK509" i="3"/>
  <c r="J509" i="3" s="1"/>
  <c r="J170" i="3" s="1"/>
  <c r="T520" i="3"/>
  <c r="BK533" i="3"/>
  <c r="J533" i="3" s="1"/>
  <c r="J175" i="3" s="1"/>
  <c r="R537" i="3"/>
  <c r="R540" i="3"/>
  <c r="T549" i="3"/>
  <c r="P564" i="3"/>
  <c r="P573" i="3"/>
  <c r="T577" i="3"/>
  <c r="P590" i="3"/>
  <c r="T604" i="3"/>
  <c r="BK622" i="3"/>
  <c r="J622" i="3" s="1"/>
  <c r="J198" i="3" s="1"/>
  <c r="T625" i="3"/>
  <c r="P640" i="3"/>
  <c r="P644" i="3"/>
  <c r="P128" i="4"/>
  <c r="R152" i="4"/>
  <c r="BK170" i="4"/>
  <c r="J170" i="4"/>
  <c r="J104" i="4" s="1"/>
  <c r="P128" i="5"/>
  <c r="P143" i="5"/>
  <c r="T153" i="5"/>
  <c r="BK130" i="6"/>
  <c r="J130" i="6" s="1"/>
  <c r="J100" i="6" s="1"/>
  <c r="T130" i="6"/>
  <c r="T168" i="7"/>
  <c r="T156" i="6"/>
  <c r="P178" i="6"/>
  <c r="R183" i="6"/>
  <c r="T150" i="7"/>
  <c r="BK239" i="3"/>
  <c r="J239" i="3"/>
  <c r="J101" i="3" s="1"/>
  <c r="R248" i="3"/>
  <c r="R260" i="3"/>
  <c r="T272" i="3"/>
  <c r="BK285" i="3"/>
  <c r="J285" i="3" s="1"/>
  <c r="J112" i="3" s="1"/>
  <c r="BK304" i="3"/>
  <c r="J304" i="3"/>
  <c r="J117" i="3" s="1"/>
  <c r="BK322" i="3"/>
  <c r="J322" i="3" s="1"/>
  <c r="J120" i="3" s="1"/>
  <c r="P338" i="3"/>
  <c r="T349" i="3"/>
  <c r="R358" i="3"/>
  <c r="R411" i="3"/>
  <c r="BK418" i="3"/>
  <c r="J418" i="3" s="1"/>
  <c r="J149" i="3" s="1"/>
  <c r="P421" i="3"/>
  <c r="T428" i="3"/>
  <c r="T440" i="3"/>
  <c r="T449" i="3"/>
  <c r="P467" i="3"/>
  <c r="R475" i="3"/>
  <c r="BK488" i="3"/>
  <c r="J488" i="3" s="1"/>
  <c r="J166" i="3" s="1"/>
  <c r="P488" i="3"/>
  <c r="T509" i="3"/>
  <c r="BK520" i="3"/>
  <c r="J520" i="3" s="1"/>
  <c r="J172" i="3" s="1"/>
  <c r="T526" i="3"/>
  <c r="BK537" i="3"/>
  <c r="J537" i="3" s="1"/>
  <c r="J176" i="3" s="1"/>
  <c r="R564" i="3"/>
  <c r="T570" i="3"/>
  <c r="BK577" i="3"/>
  <c r="J577" i="3" s="1"/>
  <c r="J183" i="3" s="1"/>
  <c r="BK590" i="3"/>
  <c r="J590" i="3" s="1"/>
  <c r="J189" i="3" s="1"/>
  <c r="P593" i="3"/>
  <c r="P600" i="3"/>
  <c r="T600" i="3"/>
  <c r="T622" i="3"/>
  <c r="BK632" i="3"/>
  <c r="J632" i="3" s="1"/>
  <c r="J202" i="3" s="1"/>
  <c r="BK640" i="3"/>
  <c r="J640" i="3" s="1"/>
  <c r="J204" i="3" s="1"/>
  <c r="R644" i="3"/>
  <c r="R128" i="4"/>
  <c r="T152" i="4"/>
  <c r="R167" i="4"/>
  <c r="P137" i="5"/>
  <c r="T143" i="5"/>
  <c r="BK153" i="5"/>
  <c r="J153" i="5"/>
  <c r="J104" i="5" s="1"/>
  <c r="P130" i="6"/>
  <c r="R156" i="6"/>
  <c r="R129" i="6" s="1"/>
  <c r="R128" i="6" s="1"/>
  <c r="R178" i="6"/>
  <c r="P183" i="6"/>
  <c r="R168" i="7"/>
  <c r="T128" i="2"/>
  <c r="BK136" i="2"/>
  <c r="J136" i="2" s="1"/>
  <c r="J102" i="2" s="1"/>
  <c r="T231" i="3"/>
  <c r="R252" i="3"/>
  <c r="T276" i="3"/>
  <c r="T285" i="3"/>
  <c r="T315" i="3"/>
  <c r="R330" i="3"/>
  <c r="R352" i="3"/>
  <c r="P362" i="3"/>
  <c r="BK411" i="3"/>
  <c r="J411" i="3" s="1"/>
  <c r="J147" i="3" s="1"/>
  <c r="P414" i="3"/>
  <c r="R418" i="3"/>
  <c r="BK428" i="3"/>
  <c r="J428" i="3" s="1"/>
  <c r="J151" i="3" s="1"/>
  <c r="BK437" i="3"/>
  <c r="J437" i="3" s="1"/>
  <c r="J153" i="3" s="1"/>
  <c r="T437" i="3"/>
  <c r="BK449" i="3"/>
  <c r="J449" i="3"/>
  <c r="J156" i="3" s="1"/>
  <c r="P456" i="3"/>
  <c r="BK471" i="3"/>
  <c r="J471" i="3" s="1"/>
  <c r="J163" i="3" s="1"/>
  <c r="T471" i="3"/>
  <c r="BK482" i="3"/>
  <c r="J482" i="3" s="1"/>
  <c r="J165" i="3" s="1"/>
  <c r="T488" i="3"/>
  <c r="R493" i="3"/>
  <c r="R509" i="3"/>
  <c r="T517" i="3"/>
  <c r="R526" i="3"/>
  <c r="R533" i="3"/>
  <c r="P537" i="3"/>
  <c r="T540" i="3"/>
  <c r="T561" i="3"/>
  <c r="BK570" i="3"/>
  <c r="J570" i="3" s="1"/>
  <c r="J181" i="3" s="1"/>
  <c r="BK573" i="3"/>
  <c r="J573" i="3" s="1"/>
  <c r="J182" i="3" s="1"/>
  <c r="R573" i="3"/>
  <c r="BK593" i="3"/>
  <c r="J593" i="3" s="1"/>
  <c r="J190" i="3" s="1"/>
  <c r="BK604" i="3"/>
  <c r="J604" i="3" s="1"/>
  <c r="J194" i="3" s="1"/>
  <c r="P622" i="3"/>
  <c r="R625" i="3"/>
  <c r="R632" i="3"/>
  <c r="R636" i="3"/>
  <c r="T644" i="3"/>
  <c r="BK128" i="4"/>
  <c r="P152" i="4"/>
  <c r="T167" i="4"/>
  <c r="BK137" i="5"/>
  <c r="J137" i="5"/>
  <c r="J101" i="5" s="1"/>
  <c r="R137" i="5"/>
  <c r="BK150" i="7"/>
  <c r="J150" i="7" s="1"/>
  <c r="J102" i="7" s="1"/>
  <c r="P136" i="2"/>
  <c r="BK231" i="3"/>
  <c r="J231" i="3" s="1"/>
  <c r="J100" i="3" s="1"/>
  <c r="R239" i="3"/>
  <c r="P248" i="3"/>
  <c r="P252" i="3"/>
  <c r="P260" i="3"/>
  <c r="P272" i="3"/>
  <c r="P276" i="3"/>
  <c r="T294" i="3"/>
  <c r="P304" i="3"/>
  <c r="R322" i="3"/>
  <c r="T330" i="3"/>
  <c r="T338" i="3"/>
  <c r="BK349" i="3"/>
  <c r="J349" i="3" s="1"/>
  <c r="J129" i="3" s="1"/>
  <c r="P352" i="3"/>
  <c r="P358" i="3"/>
  <c r="T362" i="3"/>
  <c r="R373" i="3"/>
  <c r="T373" i="3"/>
  <c r="BK376" i="3"/>
  <c r="J376" i="3"/>
  <c r="J139" i="3" s="1"/>
  <c r="P376" i="3"/>
  <c r="R376" i="3"/>
  <c r="T376" i="3"/>
  <c r="BK380" i="3"/>
  <c r="J380" i="3" s="1"/>
  <c r="J140" i="3" s="1"/>
  <c r="P380" i="3"/>
  <c r="R380" i="3"/>
  <c r="T380" i="3"/>
  <c r="BK388" i="3"/>
  <c r="J388" i="3" s="1"/>
  <c r="J143" i="3" s="1"/>
  <c r="P388" i="3"/>
  <c r="R388" i="3"/>
  <c r="T388" i="3"/>
  <c r="BK400" i="3"/>
  <c r="J400" i="3" s="1"/>
  <c r="J144" i="3" s="1"/>
  <c r="P400" i="3"/>
  <c r="R400" i="3"/>
  <c r="T400" i="3"/>
  <c r="BK403" i="3"/>
  <c r="J403" i="3" s="1"/>
  <c r="J145" i="3" s="1"/>
  <c r="P403" i="3"/>
  <c r="R403" i="3"/>
  <c r="T403" i="3"/>
  <c r="BK407" i="3"/>
  <c r="J407" i="3" s="1"/>
  <c r="J146" i="3" s="1"/>
  <c r="T411" i="3"/>
  <c r="T414" i="3"/>
  <c r="T418" i="3"/>
  <c r="T421" i="3"/>
  <c r="R437" i="3"/>
  <c r="P449" i="3"/>
  <c r="T456" i="3"/>
  <c r="R467" i="3"/>
  <c r="BK475" i="3"/>
  <c r="J475" i="3" s="1"/>
  <c r="J164" i="3" s="1"/>
  <c r="T475" i="3"/>
  <c r="R488" i="3"/>
  <c r="P493" i="3"/>
  <c r="P517" i="3"/>
  <c r="R520" i="3"/>
  <c r="P526" i="3"/>
  <c r="P533" i="3"/>
  <c r="P540" i="3"/>
  <c r="R549" i="3"/>
  <c r="P561" i="3"/>
  <c r="T564" i="3"/>
  <c r="P577" i="3"/>
  <c r="R590" i="3"/>
  <c r="R593" i="3"/>
  <c r="P604" i="3"/>
  <c r="P619" i="3"/>
  <c r="P625" i="3"/>
  <c r="T632" i="3"/>
  <c r="T636" i="3"/>
  <c r="T640" i="3"/>
  <c r="T128" i="4"/>
  <c r="P167" i="4"/>
  <c r="R170" i="4"/>
  <c r="BK128" i="5"/>
  <c r="J128" i="5"/>
  <c r="J100" i="5" s="1"/>
  <c r="T137" i="5"/>
  <c r="R153" i="5"/>
  <c r="BK168" i="7"/>
  <c r="J168" i="7"/>
  <c r="J104" i="7" s="1"/>
  <c r="R128" i="2"/>
  <c r="P239" i="3"/>
  <c r="T252" i="3"/>
  <c r="T260" i="3"/>
  <c r="T259" i="3" s="1"/>
  <c r="R272" i="3"/>
  <c r="R285" i="3"/>
  <c r="R294" i="3"/>
  <c r="BK315" i="3"/>
  <c r="J315" i="3" s="1"/>
  <c r="J119" i="3" s="1"/>
  <c r="P322" i="3"/>
  <c r="BK352" i="3"/>
  <c r="J352" i="3" s="1"/>
  <c r="J130" i="3" s="1"/>
  <c r="T358" i="3"/>
  <c r="R407" i="3"/>
  <c r="BK414" i="3"/>
  <c r="J414" i="3" s="1"/>
  <c r="J148" i="3" s="1"/>
  <c r="BK421" i="3"/>
  <c r="J421" i="3" s="1"/>
  <c r="J150" i="3" s="1"/>
  <c r="P428" i="3"/>
  <c r="P437" i="3"/>
  <c r="P440" i="3"/>
  <c r="R449" i="3"/>
  <c r="T467" i="3"/>
  <c r="P475" i="3"/>
  <c r="R482" i="3"/>
  <c r="T493" i="3"/>
  <c r="P509" i="3"/>
  <c r="R517" i="3"/>
  <c r="BK526" i="3"/>
  <c r="J526" i="3" s="1"/>
  <c r="J174" i="3" s="1"/>
  <c r="T533" i="3"/>
  <c r="T537" i="3"/>
  <c r="BK549" i="3"/>
  <c r="J549" i="3" s="1"/>
  <c r="J178" i="3" s="1"/>
  <c r="R561" i="3"/>
  <c r="R570" i="3"/>
  <c r="T573" i="3"/>
  <c r="T590" i="3"/>
  <c r="BK600" i="3"/>
  <c r="J600" i="3" s="1"/>
  <c r="J193" i="3" s="1"/>
  <c r="R600" i="3"/>
  <c r="BK619" i="3"/>
  <c r="T619" i="3"/>
  <c r="BK625" i="3"/>
  <c r="J625" i="3" s="1"/>
  <c r="J199" i="3" s="1"/>
  <c r="BK636" i="3"/>
  <c r="J636" i="3" s="1"/>
  <c r="J203" i="3" s="1"/>
  <c r="R640" i="3"/>
  <c r="BK167" i="4"/>
  <c r="J167" i="4"/>
  <c r="J103" i="4" s="1"/>
  <c r="P170" i="4"/>
  <c r="R128" i="5"/>
  <c r="BK143" i="5"/>
  <c r="J143" i="5"/>
  <c r="J102" i="5" s="1"/>
  <c r="P153" i="5"/>
  <c r="T130" i="7"/>
  <c r="T129" i="7" s="1"/>
  <c r="T128" i="7" s="1"/>
  <c r="P168" i="7"/>
  <c r="T136" i="2"/>
  <c r="R150" i="7"/>
  <c r="P128" i="2"/>
  <c r="P127" i="2" s="1"/>
  <c r="P126" i="2" s="1"/>
  <c r="AU96" i="1" s="1"/>
  <c r="R136" i="2"/>
  <c r="P231" i="3"/>
  <c r="T239" i="3"/>
  <c r="T248" i="3"/>
  <c r="BK276" i="3"/>
  <c r="J276" i="3" s="1"/>
  <c r="J110" i="3" s="1"/>
  <c r="BK294" i="3"/>
  <c r="J294" i="3" s="1"/>
  <c r="J115" i="3" s="1"/>
  <c r="T304" i="3"/>
  <c r="P315" i="3"/>
  <c r="P314" i="3" s="1"/>
  <c r="T322" i="3"/>
  <c r="P330" i="3"/>
  <c r="R338" i="3"/>
  <c r="R349" i="3"/>
  <c r="BK358" i="3"/>
  <c r="J358" i="3" s="1"/>
  <c r="J132" i="3" s="1"/>
  <c r="BK362" i="3"/>
  <c r="J362" i="3" s="1"/>
  <c r="J133" i="3" s="1"/>
  <c r="P373" i="3"/>
  <c r="T407" i="3"/>
  <c r="P418" i="3"/>
  <c r="R428" i="3"/>
  <c r="R440" i="3"/>
  <c r="BK456" i="3"/>
  <c r="J456" i="3" s="1"/>
  <c r="J157" i="3" s="1"/>
  <c r="P471" i="3"/>
  <c r="P482" i="3"/>
  <c r="BK493" i="3"/>
  <c r="J493" i="3" s="1"/>
  <c r="J168" i="3" s="1"/>
  <c r="BK517" i="3"/>
  <c r="J517" i="3" s="1"/>
  <c r="J171" i="3" s="1"/>
  <c r="P520" i="3"/>
  <c r="BK540" i="3"/>
  <c r="J540" i="3" s="1"/>
  <c r="J177" i="3" s="1"/>
  <c r="P549" i="3"/>
  <c r="BK561" i="3"/>
  <c r="J561" i="3" s="1"/>
  <c r="J179" i="3" s="1"/>
  <c r="BK564" i="3"/>
  <c r="J564" i="3" s="1"/>
  <c r="J180" i="3" s="1"/>
  <c r="P570" i="3"/>
  <c r="R577" i="3"/>
  <c r="T593" i="3"/>
  <c r="R604" i="3"/>
  <c r="R619" i="3"/>
  <c r="R622" i="3"/>
  <c r="P632" i="3"/>
  <c r="P636" i="3"/>
  <c r="BK644" i="3"/>
  <c r="J644" i="3" s="1"/>
  <c r="J205" i="3" s="1"/>
  <c r="BK152" i="4"/>
  <c r="J152" i="4"/>
  <c r="J102" i="4" s="1"/>
  <c r="T170" i="4"/>
  <c r="T128" i="5"/>
  <c r="T127" i="5" s="1"/>
  <c r="T126" i="5" s="1"/>
  <c r="R143" i="5"/>
  <c r="R130" i="6"/>
  <c r="BK156" i="6"/>
  <c r="J156" i="6"/>
  <c r="J103" i="6" s="1"/>
  <c r="P156" i="6"/>
  <c r="BK178" i="6"/>
  <c r="J178" i="6" s="1"/>
  <c r="J104" i="6" s="1"/>
  <c r="T178" i="6"/>
  <c r="BK183" i="6"/>
  <c r="J183" i="6"/>
  <c r="J106" i="6" s="1"/>
  <c r="T183" i="6"/>
  <c r="BK130" i="7"/>
  <c r="J130" i="7" s="1"/>
  <c r="J100" i="7" s="1"/>
  <c r="P130" i="7"/>
  <c r="R130" i="7"/>
  <c r="R129" i="7"/>
  <c r="R128" i="7" s="1"/>
  <c r="P150" i="7"/>
  <c r="F94" i="3"/>
  <c r="BE235" i="3"/>
  <c r="BE244" i="3"/>
  <c r="BE296" i="3"/>
  <c r="BE309" i="3"/>
  <c r="BE312" i="3"/>
  <c r="BE318" i="3"/>
  <c r="BE333" i="3"/>
  <c r="BE336" i="3"/>
  <c r="BE339" i="3"/>
  <c r="BE342" i="3"/>
  <c r="BE344" i="3"/>
  <c r="BE348" i="3"/>
  <c r="BE355" i="3"/>
  <c r="BE361" i="3"/>
  <c r="BE393" i="3"/>
  <c r="BE405" i="3"/>
  <c r="BE408" i="3"/>
  <c r="BE419" i="3"/>
  <c r="BE422" i="3"/>
  <c r="BE434" i="3"/>
  <c r="BE441" i="3"/>
  <c r="BE454" i="3"/>
  <c r="BE463" i="3"/>
  <c r="BE465" i="3"/>
  <c r="BE470" i="3"/>
  <c r="BE486" i="3"/>
  <c r="BE495" i="3"/>
  <c r="BE505" i="3"/>
  <c r="BE513" i="3"/>
  <c r="BE519" i="3"/>
  <c r="BE532" i="3"/>
  <c r="BE535" i="3"/>
  <c r="BE541" i="3"/>
  <c r="BE542" i="3"/>
  <c r="BE545" i="3"/>
  <c r="BE552" i="3"/>
  <c r="BE555" i="3"/>
  <c r="BE557" i="3"/>
  <c r="BE558" i="3"/>
  <c r="BE559" i="3"/>
  <c r="BE563" i="3"/>
  <c r="BE572" i="3"/>
  <c r="BE578" i="3"/>
  <c r="BE582" i="3"/>
  <c r="BE589" i="3"/>
  <c r="BE591" i="3"/>
  <c r="BE592" i="3"/>
  <c r="BE594" i="3"/>
  <c r="BE605" i="3"/>
  <c r="BE608" i="3"/>
  <c r="BE612" i="3"/>
  <c r="BE643" i="3"/>
  <c r="BE652" i="3"/>
  <c r="BK447" i="3"/>
  <c r="J447" i="3" s="1"/>
  <c r="J155" i="3" s="1"/>
  <c r="BK630" i="3"/>
  <c r="J630" i="3" s="1"/>
  <c r="J201" i="3" s="1"/>
  <c r="E85" i="4"/>
  <c r="F94" i="4"/>
  <c r="J120" i="4"/>
  <c r="BE129" i="4"/>
  <c r="BE133" i="4"/>
  <c r="BE136" i="4"/>
  <c r="BE143" i="4"/>
  <c r="BE154" i="4"/>
  <c r="BE162" i="4"/>
  <c r="BE171" i="4"/>
  <c r="F94" i="5"/>
  <c r="BE130" i="5"/>
  <c r="BE134" i="5"/>
  <c r="BE148" i="5"/>
  <c r="BE149" i="5"/>
  <c r="E85" i="6"/>
  <c r="F94" i="6"/>
  <c r="J122" i="6"/>
  <c r="BE131" i="6"/>
  <c r="BE135" i="6"/>
  <c r="BE151" i="6"/>
  <c r="BE161" i="6"/>
  <c r="BE173" i="6"/>
  <c r="BE176" i="6"/>
  <c r="BE180" i="6"/>
  <c r="BE165" i="7"/>
  <c r="BE174" i="7"/>
  <c r="BK171" i="7"/>
  <c r="J171" i="7"/>
  <c r="J105" i="7" s="1"/>
  <c r="BK154" i="6"/>
  <c r="J154" i="6"/>
  <c r="J102" i="6" s="1"/>
  <c r="BE172" i="7"/>
  <c r="BK166" i="7"/>
  <c r="J166" i="7" s="1"/>
  <c r="J103" i="7" s="1"/>
  <c r="BE316" i="3"/>
  <c r="BE317" i="3"/>
  <c r="BE325" i="3"/>
  <c r="BE326" i="3"/>
  <c r="BE351" i="3"/>
  <c r="BE354" i="3"/>
  <c r="BE364" i="3"/>
  <c r="BE377" i="3"/>
  <c r="BE383" i="3"/>
  <c r="BE385" i="3"/>
  <c r="BE395" i="3"/>
  <c r="BE420" i="3"/>
  <c r="BE423" i="3"/>
  <c r="BE429" i="3"/>
  <c r="BE439" i="3"/>
  <c r="BE442" i="3"/>
  <c r="BE450" i="3"/>
  <c r="BE451" i="3"/>
  <c r="BE474" i="3"/>
  <c r="BE478" i="3"/>
  <c r="BE515" i="3"/>
  <c r="BE518" i="3"/>
  <c r="BE560" i="3"/>
  <c r="BE562" i="3"/>
  <c r="BE567" i="3"/>
  <c r="BE574" i="3"/>
  <c r="BE584" i="3"/>
  <c r="BE602" i="3"/>
  <c r="BE603" i="3"/>
  <c r="BE607" i="3"/>
  <c r="BE629" i="3"/>
  <c r="BE631" i="3"/>
  <c r="BE648" i="3"/>
  <c r="BK369" i="3"/>
  <c r="BK462" i="3"/>
  <c r="J462" i="3"/>
  <c r="J159" i="3" s="1"/>
  <c r="BK491" i="3"/>
  <c r="J491" i="3" s="1"/>
  <c r="J167" i="3" s="1"/>
  <c r="BK598" i="3"/>
  <c r="J598" i="3"/>
  <c r="J192" i="3" s="1"/>
  <c r="BK628" i="3"/>
  <c r="J628" i="3" s="1"/>
  <c r="J200" i="3" s="1"/>
  <c r="BK653" i="3"/>
  <c r="J653" i="3" s="1"/>
  <c r="J208" i="3" s="1"/>
  <c r="BE137" i="4"/>
  <c r="BE149" i="4"/>
  <c r="BE158" i="4"/>
  <c r="BE160" i="4"/>
  <c r="BE168" i="4"/>
  <c r="E85" i="5"/>
  <c r="J91" i="5"/>
  <c r="BE132" i="5"/>
  <c r="BE135" i="5"/>
  <c r="BE139" i="5"/>
  <c r="BE141" i="5"/>
  <c r="BE144" i="5"/>
  <c r="BE146" i="5"/>
  <c r="BE150" i="5"/>
  <c r="BE154" i="5"/>
  <c r="BE158" i="5"/>
  <c r="BE140" i="6"/>
  <c r="BE164" i="6"/>
  <c r="BE165" i="6"/>
  <c r="BE166" i="6"/>
  <c r="BE167" i="6"/>
  <c r="BE170" i="6"/>
  <c r="BE171" i="6"/>
  <c r="BE175" i="6"/>
  <c r="BE185" i="6"/>
  <c r="BB100" i="1"/>
  <c r="BK150" i="6"/>
  <c r="J150" i="6" s="1"/>
  <c r="J101" i="6" s="1"/>
  <c r="BK181" i="6"/>
  <c r="J181" i="6" s="1"/>
  <c r="J105" i="6" s="1"/>
  <c r="BE167" i="7"/>
  <c r="BE169" i="7"/>
  <c r="BE170" i="7"/>
  <c r="E85" i="2"/>
  <c r="BE130" i="2"/>
  <c r="BE232" i="3"/>
  <c r="BE233" i="3"/>
  <c r="BE234" i="3"/>
  <c r="BE257" i="3"/>
  <c r="BE261" i="3"/>
  <c r="BE274" i="3"/>
  <c r="BE278" i="3"/>
  <c r="BE286" i="3"/>
  <c r="BE287" i="3"/>
  <c r="BE297" i="3"/>
  <c r="BE299" i="3"/>
  <c r="BE307" i="3"/>
  <c r="BE311" i="3"/>
  <c r="BE313" i="3"/>
  <c r="BE331" i="3"/>
  <c r="BE332" i="3"/>
  <c r="BE350" i="3"/>
  <c r="BE359" i="3"/>
  <c r="BE370" i="3"/>
  <c r="BE375" i="3"/>
  <c r="BE381" i="3"/>
  <c r="BE390" i="3"/>
  <c r="BE394" i="3"/>
  <c r="BE399" i="3"/>
  <c r="BE401" i="3"/>
  <c r="BE409" i="3"/>
  <c r="BE415" i="3"/>
  <c r="BE417" i="3"/>
  <c r="BE425" i="3"/>
  <c r="BE430" i="3"/>
  <c r="BE433" i="3"/>
  <c r="BE455" i="3"/>
  <c r="BE473" i="3"/>
  <c r="BE476" i="3"/>
  <c r="BE480" i="3"/>
  <c r="BE485" i="3"/>
  <c r="BE496" i="3"/>
  <c r="BE503" i="3"/>
  <c r="BE511" i="3"/>
  <c r="BE531" i="3"/>
  <c r="BE534" i="3"/>
  <c r="BE538" i="3"/>
  <c r="BE543" i="3"/>
  <c r="BE548" i="3"/>
  <c r="BE550" i="3"/>
  <c r="BE553" i="3"/>
  <c r="BE568" i="3"/>
  <c r="BE569" i="3"/>
  <c r="BE571" i="3"/>
  <c r="BE580" i="3"/>
  <c r="BE595" i="3"/>
  <c r="BE617" i="3"/>
  <c r="BE621" i="3"/>
  <c r="BE623" i="3"/>
  <c r="BE624" i="3"/>
  <c r="BE626" i="3"/>
  <c r="BE635" i="3"/>
  <c r="BE646" i="3"/>
  <c r="BE650" i="3"/>
  <c r="BK268" i="3"/>
  <c r="J268" i="3" s="1"/>
  <c r="J107" i="3" s="1"/>
  <c r="BK292" i="3"/>
  <c r="J292" i="3"/>
  <c r="J114" i="3" s="1"/>
  <c r="BK328" i="3"/>
  <c r="J328" i="3" s="1"/>
  <c r="J121" i="3" s="1"/>
  <c r="BK341" i="3"/>
  <c r="J341" i="3"/>
  <c r="J125" i="3" s="1"/>
  <c r="BK366" i="3"/>
  <c r="J366" i="3" s="1"/>
  <c r="J134" i="3" s="1"/>
  <c r="BK371" i="3"/>
  <c r="J371" i="3" s="1"/>
  <c r="J137" i="3" s="1"/>
  <c r="BK596" i="3"/>
  <c r="J596" i="3" s="1"/>
  <c r="J191" i="3" s="1"/>
  <c r="BE132" i="4"/>
  <c r="BE138" i="4"/>
  <c r="BE140" i="4"/>
  <c r="BE142" i="4"/>
  <c r="BE147" i="4"/>
  <c r="BE157" i="4"/>
  <c r="BE159" i="4"/>
  <c r="BE161" i="4"/>
  <c r="BE163" i="4"/>
  <c r="BE165" i="4"/>
  <c r="BE129" i="5"/>
  <c r="BE142" i="5"/>
  <c r="BE152" i="5"/>
  <c r="BK151" i="5"/>
  <c r="J151" i="5"/>
  <c r="J103" i="5" s="1"/>
  <c r="BE143" i="6"/>
  <c r="BE144" i="6"/>
  <c r="BE157" i="6"/>
  <c r="BE160" i="6"/>
  <c r="BE162" i="6"/>
  <c r="BE163" i="6"/>
  <c r="BE131" i="2"/>
  <c r="BE132" i="2"/>
  <c r="BE138" i="2"/>
  <c r="BE142" i="2"/>
  <c r="BK134" i="2"/>
  <c r="J134" i="2" s="1"/>
  <c r="J101" i="2" s="1"/>
  <c r="BK139" i="2"/>
  <c r="J139" i="2"/>
  <c r="J103" i="2" s="1"/>
  <c r="BK141" i="2"/>
  <c r="J141" i="2"/>
  <c r="J104" i="2" s="1"/>
  <c r="J223" i="3"/>
  <c r="BE238" i="3"/>
  <c r="BE245" i="3"/>
  <c r="BE247" i="3"/>
  <c r="BE250" i="3"/>
  <c r="BE255" i="3"/>
  <c r="BE263" i="3"/>
  <c r="BE269" i="3"/>
  <c r="BE271" i="3"/>
  <c r="BE273" i="3"/>
  <c r="BE275" i="3"/>
  <c r="BE289" i="3"/>
  <c r="BE295" i="3"/>
  <c r="BE319" i="3"/>
  <c r="BE324" i="3"/>
  <c r="BE327" i="3"/>
  <c r="BE334" i="3"/>
  <c r="BE335" i="3"/>
  <c r="BE367" i="3"/>
  <c r="BE374" i="3"/>
  <c r="BE378" i="3"/>
  <c r="BE397" i="3"/>
  <c r="BE398" i="3"/>
  <c r="BE404" i="3"/>
  <c r="BE406" i="3"/>
  <c r="BE412" i="3"/>
  <c r="BE427" i="3"/>
  <c r="BE443" i="3"/>
  <c r="BE444" i="3"/>
  <c r="BE446" i="3"/>
  <c r="BE458" i="3"/>
  <c r="BE483" i="3"/>
  <c r="BE484" i="3"/>
  <c r="BE497" i="3"/>
  <c r="BE498" i="3"/>
  <c r="BE499" i="3"/>
  <c r="BE514" i="3"/>
  <c r="BE521" i="3"/>
  <c r="BE527" i="3"/>
  <c r="BE528" i="3"/>
  <c r="BE529" i="3"/>
  <c r="BE539" i="3"/>
  <c r="BE544" i="3"/>
  <c r="BE546" i="3"/>
  <c r="BE547" i="3"/>
  <c r="BE551" i="3"/>
  <c r="BE575" i="3"/>
  <c r="BE611" i="3"/>
  <c r="BE620" i="3"/>
  <c r="BE627" i="3"/>
  <c r="BE633" i="3"/>
  <c r="BE634" i="3"/>
  <c r="BE637" i="3"/>
  <c r="BE638" i="3"/>
  <c r="BE639" i="3"/>
  <c r="BE642" i="3"/>
  <c r="BE645" i="3"/>
  <c r="BK246" i="3"/>
  <c r="J246" i="3" s="1"/>
  <c r="J102" i="3" s="1"/>
  <c r="BK290" i="3"/>
  <c r="J290" i="3" s="1"/>
  <c r="J113" i="3" s="1"/>
  <c r="BK343" i="3"/>
  <c r="J343" i="3" s="1"/>
  <c r="J126" i="3" s="1"/>
  <c r="BK345" i="3"/>
  <c r="J345" i="3" s="1"/>
  <c r="J127" i="3" s="1"/>
  <c r="BK384" i="3"/>
  <c r="J384" i="3" s="1"/>
  <c r="J141" i="3" s="1"/>
  <c r="BK386" i="3"/>
  <c r="J386" i="3" s="1"/>
  <c r="J142" i="3" s="1"/>
  <c r="BK435" i="3"/>
  <c r="J435" i="3"/>
  <c r="J152" i="3" s="1"/>
  <c r="BK507" i="3"/>
  <c r="J507" i="3" s="1"/>
  <c r="J169" i="3" s="1"/>
  <c r="BK588" i="3"/>
  <c r="BE139" i="4"/>
  <c r="BE153" i="4"/>
  <c r="BE166" i="4"/>
  <c r="BE172" i="4"/>
  <c r="BE131" i="5"/>
  <c r="BE136" i="5"/>
  <c r="BE155" i="5"/>
  <c r="BE157" i="5"/>
  <c r="BE134" i="6"/>
  <c r="BE149" i="6"/>
  <c r="BE158" i="6"/>
  <c r="J120" i="2"/>
  <c r="BE133" i="2"/>
  <c r="BE140" i="2"/>
  <c r="E85" i="3"/>
  <c r="BE264" i="3"/>
  <c r="BE265" i="3"/>
  <c r="BE267" i="3"/>
  <c r="BE282" i="3"/>
  <c r="BE291" i="3"/>
  <c r="BE293" i="3"/>
  <c r="BE303" i="3"/>
  <c r="BE305" i="3"/>
  <c r="BE320" i="3"/>
  <c r="BE346" i="3"/>
  <c r="BE365" i="3"/>
  <c r="BE372" i="3"/>
  <c r="BE379" i="3"/>
  <c r="BE382" i="3"/>
  <c r="BE392" i="3"/>
  <c r="BE402" i="3"/>
  <c r="BE410" i="3"/>
  <c r="BE416" i="3"/>
  <c r="BE431" i="3"/>
  <c r="BE432" i="3"/>
  <c r="BE445" i="3"/>
  <c r="BE448" i="3"/>
  <c r="BE457" i="3"/>
  <c r="BE472" i="3"/>
  <c r="BE477" i="3"/>
  <c r="BE479" i="3"/>
  <c r="BE487" i="3"/>
  <c r="BE489" i="3"/>
  <c r="BE490" i="3"/>
  <c r="BE494" i="3"/>
  <c r="BE500" i="3"/>
  <c r="BE502" i="3"/>
  <c r="BE504" i="3"/>
  <c r="BE512" i="3"/>
  <c r="BE536" i="3"/>
  <c r="BE554" i="3"/>
  <c r="BE566" i="3"/>
  <c r="BE576" i="3"/>
  <c r="BE579" i="3"/>
  <c r="BE586" i="3"/>
  <c r="BE597" i="3"/>
  <c r="BE601" i="3"/>
  <c r="BK347" i="3"/>
  <c r="J347" i="3" s="1"/>
  <c r="J128" i="3" s="1"/>
  <c r="BK356" i="3"/>
  <c r="J356" i="3" s="1"/>
  <c r="J131" i="3" s="1"/>
  <c r="BK460" i="3"/>
  <c r="J460" i="3" s="1"/>
  <c r="J158" i="3" s="1"/>
  <c r="BK464" i="3"/>
  <c r="J464" i="3" s="1"/>
  <c r="J160" i="3" s="1"/>
  <c r="BK581" i="3"/>
  <c r="J581" i="3" s="1"/>
  <c r="J184" i="3" s="1"/>
  <c r="BK651" i="3"/>
  <c r="J651" i="3"/>
  <c r="J207" i="3" s="1"/>
  <c r="BE141" i="4"/>
  <c r="BE155" i="4"/>
  <c r="BE164" i="4"/>
  <c r="BK148" i="4"/>
  <c r="J148" i="4" s="1"/>
  <c r="J101" i="4" s="1"/>
  <c r="BE133" i="5"/>
  <c r="BE140" i="5"/>
  <c r="BE145" i="5"/>
  <c r="BE138" i="6"/>
  <c r="BE141" i="6"/>
  <c r="BE159" i="6"/>
  <c r="BE168" i="6"/>
  <c r="BE136" i="7"/>
  <c r="BE137" i="7"/>
  <c r="BE139" i="7"/>
  <c r="BE140" i="7"/>
  <c r="BE145" i="7"/>
  <c r="BK146" i="7"/>
  <c r="J146" i="7"/>
  <c r="J101" i="7" s="1"/>
  <c r="BK173" i="7"/>
  <c r="J173" i="7"/>
  <c r="J106" i="7" s="1"/>
  <c r="F94" i="2"/>
  <c r="BE240" i="3"/>
  <c r="BE254" i="3"/>
  <c r="BE256" i="3"/>
  <c r="BE258" i="3"/>
  <c r="BE262" i="3"/>
  <c r="BE266" i="3"/>
  <c r="BE277" i="3"/>
  <c r="BE283" i="3"/>
  <c r="BE300" i="3"/>
  <c r="BE129" i="2"/>
  <c r="BE135" i="2"/>
  <c r="BE137" i="2"/>
  <c r="BE236" i="3"/>
  <c r="BE237" i="3"/>
  <c r="BE241" i="3"/>
  <c r="BE242" i="3"/>
  <c r="BE243" i="3"/>
  <c r="BE249" i="3"/>
  <c r="BE251" i="3"/>
  <c r="BE253" i="3"/>
  <c r="BE279" i="3"/>
  <c r="BE280" i="3"/>
  <c r="BE281" i="3"/>
  <c r="BE288" i="3"/>
  <c r="BE298" i="3"/>
  <c r="BE301" i="3"/>
  <c r="BE306" i="3"/>
  <c r="BE308" i="3"/>
  <c r="BE310" i="3"/>
  <c r="BE321" i="3"/>
  <c r="BE323" i="3"/>
  <c r="BE329" i="3"/>
  <c r="BE340" i="3"/>
  <c r="BE353" i="3"/>
  <c r="BE357" i="3"/>
  <c r="BE360" i="3"/>
  <c r="BE363" i="3"/>
  <c r="BE387" i="3"/>
  <c r="BE389" i="3"/>
  <c r="BE391" i="3"/>
  <c r="BE396" i="3"/>
  <c r="BE413" i="3"/>
  <c r="BE424" i="3"/>
  <c r="BE426" i="3"/>
  <c r="BE436" i="3"/>
  <c r="BE438" i="3"/>
  <c r="BE452" i="3"/>
  <c r="BE453" i="3"/>
  <c r="BE459" i="3"/>
  <c r="BE461" i="3"/>
  <c r="BE468" i="3"/>
  <c r="BE469" i="3"/>
  <c r="BE481" i="3"/>
  <c r="BE492" i="3"/>
  <c r="BE501" i="3"/>
  <c r="BE506" i="3"/>
  <c r="BE508" i="3"/>
  <c r="BE510" i="3"/>
  <c r="BE516" i="3"/>
  <c r="BE522" i="3"/>
  <c r="BE523" i="3"/>
  <c r="BE525" i="3"/>
  <c r="BE530" i="3"/>
  <c r="BE556" i="3"/>
  <c r="BE565" i="3"/>
  <c r="BE599" i="3"/>
  <c r="BE606" i="3"/>
  <c r="BE609" i="3"/>
  <c r="BE610" i="3"/>
  <c r="BE613" i="3"/>
  <c r="BE641" i="3"/>
  <c r="BE647" i="3"/>
  <c r="BE654" i="3"/>
  <c r="BK270" i="3"/>
  <c r="J270" i="3" s="1"/>
  <c r="J108" i="3" s="1"/>
  <c r="BK302" i="3"/>
  <c r="J302" i="3" s="1"/>
  <c r="J116" i="3" s="1"/>
  <c r="BK524" i="3"/>
  <c r="J524" i="3" s="1"/>
  <c r="J173" i="3" s="1"/>
  <c r="BK583" i="3"/>
  <c r="J583" i="3"/>
  <c r="J185" i="3" s="1"/>
  <c r="BK585" i="3"/>
  <c r="J585" i="3"/>
  <c r="J186" i="3" s="1"/>
  <c r="BK616" i="3"/>
  <c r="J616" i="3" s="1"/>
  <c r="J195" i="3" s="1"/>
  <c r="BK649" i="3"/>
  <c r="J649" i="3"/>
  <c r="J206" i="3" s="1"/>
  <c r="BE144" i="4"/>
  <c r="BE156" i="4"/>
  <c r="BE169" i="4"/>
  <c r="BE138" i="5"/>
  <c r="BE147" i="5"/>
  <c r="BE156" i="5"/>
  <c r="BE139" i="6"/>
  <c r="BE142" i="6"/>
  <c r="BE145" i="6"/>
  <c r="BE146" i="6"/>
  <c r="BE155" i="6"/>
  <c r="BE169" i="6"/>
  <c r="BE172" i="6"/>
  <c r="BE174" i="6"/>
  <c r="BE177" i="6"/>
  <c r="BE179" i="6"/>
  <c r="BE182" i="6"/>
  <c r="BE184" i="6"/>
  <c r="E85" i="7"/>
  <c r="J91" i="7"/>
  <c r="F94" i="7"/>
  <c r="BE131" i="7"/>
  <c r="BE134" i="7"/>
  <c r="BE135" i="7"/>
  <c r="BE138" i="7"/>
  <c r="BE141" i="7"/>
  <c r="BE142" i="7"/>
  <c r="BE147" i="7"/>
  <c r="BE151" i="7"/>
  <c r="BE152" i="7"/>
  <c r="BE153" i="7"/>
  <c r="BE154" i="7"/>
  <c r="BE155" i="7"/>
  <c r="BE156" i="7"/>
  <c r="BE157" i="7"/>
  <c r="BE158" i="7"/>
  <c r="BE159" i="7"/>
  <c r="BE160" i="7"/>
  <c r="BE161" i="7"/>
  <c r="BE162" i="7"/>
  <c r="BE163" i="7"/>
  <c r="BE164" i="7"/>
  <c r="F39" i="5"/>
  <c r="BD99" i="1"/>
  <c r="F37" i="2"/>
  <c r="BB96" i="1"/>
  <c r="J36" i="5"/>
  <c r="AW99" i="1" s="1"/>
  <c r="F39" i="4"/>
  <c r="BD98" i="1" s="1"/>
  <c r="J36" i="6"/>
  <c r="AW100" i="1"/>
  <c r="F39" i="2"/>
  <c r="BD96" i="1"/>
  <c r="F38" i="2"/>
  <c r="BC96" i="1" s="1"/>
  <c r="F36" i="2"/>
  <c r="BA96" i="1" s="1"/>
  <c r="J36" i="4"/>
  <c r="AW98" i="1"/>
  <c r="F36" i="6"/>
  <c r="BA100" i="1"/>
  <c r="J36" i="2"/>
  <c r="AW96" i="1" s="1"/>
  <c r="F36" i="7"/>
  <c r="BA101" i="1" s="1"/>
  <c r="F37" i="3"/>
  <c r="BB97" i="1" s="1"/>
  <c r="F36" i="4"/>
  <c r="BA98" i="1"/>
  <c r="F38" i="3"/>
  <c r="BC97" i="1" s="1"/>
  <c r="F39" i="3"/>
  <c r="BD97" i="1" s="1"/>
  <c r="J36" i="3"/>
  <c r="AW97" i="1" s="1"/>
  <c r="F38" i="4"/>
  <c r="BC98" i="1"/>
  <c r="J36" i="7"/>
  <c r="AW101" i="1" s="1"/>
  <c r="F36" i="3"/>
  <c r="BA97" i="1" s="1"/>
  <c r="AS94" i="1"/>
  <c r="F39" i="6"/>
  <c r="BD100" i="1" s="1"/>
  <c r="F36" i="5"/>
  <c r="BA99" i="1"/>
  <c r="F38" i="7"/>
  <c r="BC101" i="1"/>
  <c r="F38" i="5"/>
  <c r="BC99" i="1"/>
  <c r="F37" i="4"/>
  <c r="BB98" i="1" s="1"/>
  <c r="F37" i="5"/>
  <c r="BB99" i="1"/>
  <c r="F37" i="7"/>
  <c r="BB101" i="1"/>
  <c r="F38" i="6"/>
  <c r="BC100" i="1"/>
  <c r="F39" i="7"/>
  <c r="BD101" i="1" s="1"/>
  <c r="R587" i="3" l="1"/>
  <c r="R618" i="3"/>
  <c r="T618" i="3"/>
  <c r="R368" i="3"/>
  <c r="R337" i="3"/>
  <c r="P230" i="3"/>
  <c r="T587" i="3"/>
  <c r="P587" i="3"/>
  <c r="T368" i="3"/>
  <c r="P368" i="3"/>
  <c r="BK587" i="3"/>
  <c r="J587" i="3" s="1"/>
  <c r="J187" i="3" s="1"/>
  <c r="R284" i="3"/>
  <c r="R127" i="2"/>
  <c r="R126" i="2" s="1"/>
  <c r="P618" i="3"/>
  <c r="R466" i="3"/>
  <c r="T337" i="3"/>
  <c r="P259" i="3"/>
  <c r="BK127" i="4"/>
  <c r="J127" i="4"/>
  <c r="J99" i="4" s="1"/>
  <c r="T314" i="3"/>
  <c r="T230" i="3"/>
  <c r="P129" i="6"/>
  <c r="P128" i="6" s="1"/>
  <c r="AU100" i="1" s="1"/>
  <c r="P466" i="3"/>
  <c r="P337" i="3"/>
  <c r="R259" i="3"/>
  <c r="P127" i="5"/>
  <c r="P126" i="5" s="1"/>
  <c r="AU99" i="1" s="1"/>
  <c r="P127" i="4"/>
  <c r="P126" i="4"/>
  <c r="AU98" i="1"/>
  <c r="BK259" i="3"/>
  <c r="J259" i="3" s="1"/>
  <c r="J105" i="3" s="1"/>
  <c r="BK368" i="3"/>
  <c r="J368" i="3" s="1"/>
  <c r="J135" i="3" s="1"/>
  <c r="R127" i="5"/>
  <c r="R126" i="5"/>
  <c r="BK618" i="3"/>
  <c r="J618" i="3" s="1"/>
  <c r="J196" i="3" s="1"/>
  <c r="T466" i="3"/>
  <c r="T127" i="4"/>
  <c r="T126" i="4"/>
  <c r="T284" i="3"/>
  <c r="T127" i="2"/>
  <c r="T126" i="2" s="1"/>
  <c r="R127" i="4"/>
  <c r="R126" i="4"/>
  <c r="T129" i="6"/>
  <c r="T128" i="6"/>
  <c r="R314" i="3"/>
  <c r="P284" i="3"/>
  <c r="R230" i="3"/>
  <c r="P129" i="7"/>
  <c r="P128" i="7"/>
  <c r="AU101" i="1"/>
  <c r="BK466" i="3"/>
  <c r="J466" i="3" s="1"/>
  <c r="J161" i="3" s="1"/>
  <c r="J588" i="3"/>
  <c r="J188" i="3" s="1"/>
  <c r="BK337" i="3"/>
  <c r="J337" i="3" s="1"/>
  <c r="J123" i="3" s="1"/>
  <c r="J619" i="3"/>
  <c r="J197" i="3"/>
  <c r="BK127" i="5"/>
  <c r="J127" i="5" s="1"/>
  <c r="J99" i="5" s="1"/>
  <c r="BK129" i="6"/>
  <c r="J129" i="6"/>
  <c r="J99" i="6"/>
  <c r="BK127" i="2"/>
  <c r="J127" i="2" s="1"/>
  <c r="J99" i="2" s="1"/>
  <c r="J260" i="3"/>
  <c r="J106" i="3" s="1"/>
  <c r="J369" i="3"/>
  <c r="J136" i="3" s="1"/>
  <c r="BK314" i="3"/>
  <c r="J314" i="3" s="1"/>
  <c r="J118" i="3" s="1"/>
  <c r="BK230" i="3"/>
  <c r="J99" i="3" s="1"/>
  <c r="BK284" i="3"/>
  <c r="J284" i="3" s="1"/>
  <c r="J111" i="3" s="1"/>
  <c r="J128" i="4"/>
  <c r="J100" i="4"/>
  <c r="BK129" i="7"/>
  <c r="J129" i="7"/>
  <c r="J99" i="7" s="1"/>
  <c r="F35" i="7"/>
  <c r="AZ101" i="1" s="1"/>
  <c r="F35" i="2"/>
  <c r="AZ96" i="1" s="1"/>
  <c r="F35" i="6"/>
  <c r="AZ100" i="1"/>
  <c r="J35" i="6"/>
  <c r="AV100" i="1" s="1"/>
  <c r="AT100" i="1" s="1"/>
  <c r="J35" i="7"/>
  <c r="AV101" i="1" s="1"/>
  <c r="AT101" i="1" s="1"/>
  <c r="F35" i="5"/>
  <c r="AZ99" i="1"/>
  <c r="J35" i="3"/>
  <c r="AV97" i="1" s="1"/>
  <c r="AT97" i="1" s="1"/>
  <c r="F35" i="3"/>
  <c r="AZ97" i="1" s="1"/>
  <c r="BA95" i="1"/>
  <c r="BA94" i="1" s="1"/>
  <c r="AW94" i="1" s="1"/>
  <c r="AK30" i="1" s="1"/>
  <c r="J35" i="5"/>
  <c r="AV99" i="1"/>
  <c r="AT99" i="1"/>
  <c r="J35" i="2"/>
  <c r="AV96" i="1"/>
  <c r="AT96" i="1"/>
  <c r="F35" i="4"/>
  <c r="AZ98" i="1"/>
  <c r="BC95" i="1"/>
  <c r="BC94" i="1" s="1"/>
  <c r="W32" i="1" s="1"/>
  <c r="J35" i="4"/>
  <c r="AV98" i="1"/>
  <c r="AT98" i="1"/>
  <c r="BD95" i="1"/>
  <c r="BD94" i="1" s="1"/>
  <c r="W33" i="1" s="1"/>
  <c r="BB95" i="1"/>
  <c r="AX95" i="1" s="1"/>
  <c r="P229" i="3" l="1"/>
  <c r="AU97" i="1" s="1"/>
  <c r="AU95" i="1" s="1"/>
  <c r="AU94" i="1" s="1"/>
  <c r="T229" i="3"/>
  <c r="R229" i="3"/>
  <c r="J32" i="3"/>
  <c r="AG97" i="1" s="1"/>
  <c r="AN97" i="1" s="1"/>
  <c r="BK128" i="6"/>
  <c r="J128" i="6"/>
  <c r="J98" i="6" s="1"/>
  <c r="BK126" i="5"/>
  <c r="J126" i="5" s="1"/>
  <c r="J32" i="5" s="1"/>
  <c r="AG99" i="1" s="1"/>
  <c r="AN99" i="1" s="1"/>
  <c r="BK126" i="4"/>
  <c r="J126" i="4" s="1"/>
  <c r="J98" i="4" s="1"/>
  <c r="BK126" i="2"/>
  <c r="J126" i="2"/>
  <c r="BK128" i="7"/>
  <c r="J128" i="7"/>
  <c r="J98" i="7" s="1"/>
  <c r="AY94" i="1"/>
  <c r="W30" i="1"/>
  <c r="J32" i="2"/>
  <c r="AG96" i="1" s="1"/>
  <c r="AN96" i="1" s="1"/>
  <c r="AZ95" i="1"/>
  <c r="AZ94" i="1" s="1"/>
  <c r="W29" i="1" s="1"/>
  <c r="AY95" i="1"/>
  <c r="AW95" i="1"/>
  <c r="BB94" i="1"/>
  <c r="W31" i="1" s="1"/>
  <c r="J41" i="2" l="1"/>
  <c r="J41" i="3"/>
  <c r="J98" i="5"/>
  <c r="J41" i="5"/>
  <c r="J98" i="2"/>
  <c r="J32" i="6"/>
  <c r="AG100" i="1"/>
  <c r="AN100" i="1" s="1"/>
  <c r="AV95" i="1"/>
  <c r="AT95" i="1" s="1"/>
  <c r="AX94" i="1"/>
  <c r="J32" i="7"/>
  <c r="AG101" i="1"/>
  <c r="AN101" i="1"/>
  <c r="AV94" i="1"/>
  <c r="AK29" i="1" s="1"/>
  <c r="J32" i="4"/>
  <c r="AG98" i="1" s="1"/>
  <c r="AN98" i="1" s="1"/>
  <c r="J41" i="4" l="1"/>
  <c r="J41" i="6"/>
  <c r="J41" i="7"/>
  <c r="AG95" i="1"/>
  <c r="AN95" i="1" s="1"/>
  <c r="AT94" i="1"/>
  <c r="AG94" i="1" l="1"/>
  <c r="AK26" i="1" s="1"/>
  <c r="AK35" i="1" s="1"/>
  <c r="AN94" i="1" l="1"/>
</calcChain>
</file>

<file path=xl/sharedStrings.xml><?xml version="1.0" encoding="utf-8"?>
<sst xmlns="http://schemas.openxmlformats.org/spreadsheetml/2006/main" count="8585" uniqueCount="1688">
  <si>
    <t>Export Komplet</t>
  </si>
  <si>
    <t/>
  </si>
  <si>
    <t>2.0</t>
  </si>
  <si>
    <t>ZAMOK</t>
  </si>
  <si>
    <t>False</t>
  </si>
  <si>
    <t>{6666ee39-f5ab-47a2-ae53-06646a4d3cf8}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</si>
  <si>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</si>
  <si>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</si>
  <si>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</si>
  <si>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</si>
  <si>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</si>
  <si>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</si>
  <si>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</si>
  <si>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</si>
  <si>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R2019060-2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</si>
  <si>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</si>
  <si>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</si>
  <si>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Úpravy veřejného parteru a zahrady objektů - 2.etapa</t>
  </si>
  <si>
    <t>KSO:</t>
  </si>
  <si>
    <t>CC-CZ:</t>
  </si>
  <si>
    <t>Místo:</t>
  </si>
  <si>
    <t>Husova 69 a 110-113</t>
  </si>
  <si>
    <t>Datum:</t>
  </si>
  <si>
    <t>Zadavatel:</t>
  </si>
  <si>
    <t>IČ:</t>
  </si>
  <si>
    <t>Město Kolín</t>
  </si>
  <si>
    <t>DIČ:</t>
  </si>
  <si>
    <t>Uchazeč:</t>
  </si>
  <si>
    <t>Vyplň údaj</t>
  </si>
  <si>
    <t>Projektant:</t>
  </si>
  <si>
    <t>sporadical architektonická kancelář</t>
  </si>
  <si>
    <t>True</t>
  </si>
  <si>
    <t>Zpracovatel:</t>
  </si>
  <si>
    <t>QSB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</si>
  <si>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</si>
  <si>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</si>
  <si>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</si>
  <si>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</si>
  <si>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</si>
  <si>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</si>
  <si>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</si>
  <si>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</si>
  <si>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</si>
  <si>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</si>
  <si>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</si>
  <si>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</si>
  <si>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</si>
  <si>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</si>
  <si>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</si>
  <si>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</si>
  <si>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</si>
  <si>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</si>
  <si>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</si>
  <si>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</si>
  <si>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</si>
  <si>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</si>
  <si>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</si>
  <si>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</si>
  <si>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</si>
  <si>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</si>
  <si>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</si>
  <si>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</si>
  <si>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</si>
  <si>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</si>
  <si>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</si>
  <si>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</si>
  <si>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</si>
  <si>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</si>
  <si>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</si>
  <si>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</si>
  <si>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</si>
  <si>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</si>
  <si>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</si>
  <si>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</si>
  <si>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</si>
  <si>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</si>
  <si>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</si>
  <si>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</si>
  <si>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</si>
  <si>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02</t>
  </si>
  <si>
    <t>Etapa II.</t>
  </si>
  <si>
    <t>STA</t>
  </si>
  <si>
    <t>1</t>
  </si>
  <si>
    <t>{f2c04ee4-6466-412a-ba13-8dcc2cf41267}</t>
  </si>
  <si>
    <t>2</t>
  </si>
  <si>
    <t>/</t>
  </si>
  <si>
    <t>000</t>
  </si>
  <si>
    <t>Vedlejší a ostatní rozpočtové náklady</t>
  </si>
  <si>
    <t>Soupis</t>
  </si>
  <si>
    <t>{3745dfce-6275-40e6-961a-ba3fa1ba8dd0}</t>
  </si>
  <si>
    <t>D.1.1</t>
  </si>
  <si>
    <t>Architektonicko-stavební část</t>
  </si>
  <si>
    <t>{1e987284-6d14-49cd-823f-aba2353db1c0}</t>
  </si>
  <si>
    <t>D.1.4.a</t>
  </si>
  <si>
    <t>Zdravotně technické instalace</t>
  </si>
  <si>
    <t>{23e9615c-22b4-4b50-ae39-6f86ba853952}</t>
  </si>
  <si>
    <t>D.1.4.d</t>
  </si>
  <si>
    <t xml:space="preserve">Veřejné a venkovní osvětlení </t>
  </si>
  <si>
    <t>{66aed232-9cc5-4e27-9c83-64b18890a16d}</t>
  </si>
  <si>
    <t>IO.01</t>
  </si>
  <si>
    <t>Vodovodní a kanalizační přípojka</t>
  </si>
  <si>
    <t>{c5642a47-9ff4-4243-b09a-fbe69e4baef6}</t>
  </si>
  <si>
    <t>IO.02</t>
  </si>
  <si>
    <t>Přeložka plynovodu</t>
  </si>
  <si>
    <t>{85f8d564-7512-4cf0-ab55-d162a66dc16b}</t>
  </si>
  <si>
    <t>KRYCÍ LIST SOUPISU PRACÍ</t>
  </si>
  <si>
    <t>Objekt:</t>
  </si>
  <si>
    <t>02 - Etapa II.</t>
  </si>
  <si>
    <t>Soupis:</t>
  </si>
  <si>
    <t>000 - Vedlejší a ostatní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</si>
  <si>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</si>
  <si>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</si>
  <si>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</si>
  <si>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</si>
  <si>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</si>
  <si>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</si>
  <si>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D3 - VRN1: Průzkumné, geodetické a projektové práce</t>
  </si>
  <si>
    <t xml:space="preserve">    D4 - VRN3: Zařízení staveniště</t>
  </si>
  <si>
    <t xml:space="preserve">    D5 - VRN4: Inženýrská činnost</t>
  </si>
  <si>
    <t xml:space="preserve">    D6 - VRN6: Územní vlivy</t>
  </si>
  <si>
    <t xml:space="preserve">    D7 - VRN7: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</si>
  <si>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</si>
  <si>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</si>
  <si>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</si>
  <si>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</si>
  <si>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</si>
  <si>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</si>
  <si>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</si>
  <si>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</si>
  <si>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</si>
  <si>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</si>
  <si>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</si>
  <si>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</si>
  <si>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</si>
  <si>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</si>
  <si>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</si>
  <si>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</si>
  <si>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</si>
  <si>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D3</t>
  </si>
  <si>
    <t>VRN1: Průzkumné, geodetické a projektové práce</t>
  </si>
  <si>
    <t>K</t>
  </si>
  <si>
    <t>012203000</t>
  </si>
  <si>
    <t>Geodetické práce při provádění stavby, vytyčení jednotlivých stav. a inžen.objektů, zpracování geometrického plánu</t>
  </si>
  <si>
    <t>SOUB</t>
  </si>
  <si>
    <t>4</t>
  </si>
  <si>
    <t>1238887991</t>
  </si>
  <si>
    <t>0122030</t>
  </si>
  <si>
    <t>Geologický dohled při provádění stavby</t>
  </si>
  <si>
    <t>1472405807</t>
  </si>
  <si>
    <t>3</t>
  </si>
  <si>
    <t>013244000</t>
  </si>
  <si>
    <t>Dokumentace výrobní a dílenská, technologické postupy</t>
  </si>
  <si>
    <t>1457250054</t>
  </si>
  <si>
    <t>013254000</t>
  </si>
  <si>
    <t>Dokumentace skutečného provedení kompletní stavby pro účely kolaudace a pro účely správy objektu</t>
  </si>
  <si>
    <t>2063767006</t>
  </si>
  <si>
    <t>013R1</t>
  </si>
  <si>
    <t>Pasportizace stávajícího objektu a okolních objektů před zahájením stavebních prací</t>
  </si>
  <si>
    <t>537012845</t>
  </si>
  <si>
    <t>D4</t>
  </si>
  <si>
    <t>VRN3: Zařízení staveniště</t>
  </si>
  <si>
    <t>6</t>
  </si>
  <si>
    <t>030001000</t>
  </si>
  <si>
    <t>Zařízení staveniště vč. nákladů na energie, průběžný úklid, odstraňování odpadu</t>
  </si>
  <si>
    <t>-907710957</t>
  </si>
  <si>
    <t>D5</t>
  </si>
  <si>
    <t>VRN4: Inženýrská činnost</t>
  </si>
  <si>
    <t>7</t>
  </si>
  <si>
    <t>043002000</t>
  </si>
  <si>
    <t>Zkoušky a ostatní měření</t>
  </si>
  <si>
    <t>-1318309643</t>
  </si>
  <si>
    <t>8</t>
  </si>
  <si>
    <t>045002000</t>
  </si>
  <si>
    <t>Kompletační a koordinační činnost</t>
  </si>
  <si>
    <t>-473069955</t>
  </si>
  <si>
    <t>D6</t>
  </si>
  <si>
    <t>VRN6: Územní vlivy</t>
  </si>
  <si>
    <t>9</t>
  </si>
  <si>
    <t>060001000</t>
  </si>
  <si>
    <t>Územní vlivy, zábory, DIO, DIR</t>
  </si>
  <si>
    <t>-501641121</t>
  </si>
  <si>
    <t>D7</t>
  </si>
  <si>
    <t>VRN7: Provozní vlivy</t>
  </si>
  <si>
    <t>10</t>
  </si>
  <si>
    <t>070001000</t>
  </si>
  <si>
    <t>Provozní vlivy - práce v uzavřeném areálu</t>
  </si>
  <si>
    <t>1086119493</t>
  </si>
  <si>
    <t>D.1.1 - Architektonicko-stavební část</t>
  </si>
  <si>
    <t>D60 - D04: Bourání, demolice Náměstí 1</t>
  </si>
  <si>
    <t xml:space="preserve">    D10 - 11: Přípravné a přidružené práce</t>
  </si>
  <si>
    <t xml:space="preserve">    D21 - 16: Přemístění výkopku</t>
  </si>
  <si>
    <t xml:space="preserve">    D11 - 767: Konstrukce doplňkové stavební (zámečnické)</t>
  </si>
  <si>
    <t xml:space="preserve">    D12 - 96: Bourání konstrukcí</t>
  </si>
  <si>
    <t xml:space="preserve">    D14 - S: Přesuny sutí</t>
  </si>
  <si>
    <t>D61 - D05: Bourání ,demolice Náměstí jih</t>
  </si>
  <si>
    <t xml:space="preserve">    D43 - 762: Konstrukce tesařské</t>
  </si>
  <si>
    <t>D62 - D06: Bourání, demolice Schody do č.113,plochy k opěrné</t>
  </si>
  <si>
    <t xml:space="preserve">    D37 - 97: Prorážení otvorů a ostatní bourací práce</t>
  </si>
  <si>
    <t>D63 - D07: Bourání, demolice Opěrné zdi, železniční zeď</t>
  </si>
  <si>
    <t>D64 - D08: SO 02 ZP podchody č.112/111</t>
  </si>
  <si>
    <t xml:space="preserve">    D22 - 17: Konstrukce ze zemin</t>
  </si>
  <si>
    <t xml:space="preserve">    D23 - 18: Povrchové úpravy terénu</t>
  </si>
  <si>
    <t xml:space="preserve">    D65 - 28: Zpevňování hornin a konstrukcí</t>
  </si>
  <si>
    <t xml:space="preserve">    D30 - 56: Podkladní vrstvy komunikací, letišť a ploch</t>
  </si>
  <si>
    <t xml:space="preserve">    D31 - 59: Kryty pozemních komunikací, letišť a ploch dlážděných (předlažby)</t>
  </si>
  <si>
    <t xml:space="preserve">    D34 - 711: Izolace proti vodě</t>
  </si>
  <si>
    <t xml:space="preserve">    D66 - 91: Doplňující konstrukce a práce na pozemních komunikacích a zpevněných plochách</t>
  </si>
  <si>
    <t xml:space="preserve">    D36 - 95: Různé dokončovací konstrukce a práce na pozemních stavbách</t>
  </si>
  <si>
    <t xml:space="preserve">    D40 - H22: Komunikace pozemní a letiště</t>
  </si>
  <si>
    <t>D67 - D09: SO 03 Náměstí</t>
  </si>
  <si>
    <t xml:space="preserve">    D68 - 1: Zemní práce</t>
  </si>
  <si>
    <t xml:space="preserve">    D19 - 12: Odkopávky a prokopávky</t>
  </si>
  <si>
    <t xml:space="preserve">    D20 - 13: Hloubené vykopávky</t>
  </si>
  <si>
    <t xml:space="preserve">    D25 - 27: Základy</t>
  </si>
  <si>
    <t xml:space="preserve">    D26 - 31: Zdi podpěrné a volné</t>
  </si>
  <si>
    <t xml:space="preserve">    D27 - 41: Stropy a stropní konstrukce (pro pozemní stavby)</t>
  </si>
  <si>
    <t xml:space="preserve">    D28 - 43: Schodiště</t>
  </si>
  <si>
    <t xml:space="preserve">    D32 - 62: Úprava povrchů vnější</t>
  </si>
  <si>
    <t xml:space="preserve">    D33 - 63: Podlahy a podlahové konstrukce</t>
  </si>
  <si>
    <t xml:space="preserve">    D35 - 721: Vnitřní kanalizace</t>
  </si>
  <si>
    <t xml:space="preserve">    D45 - 766: Konstrukce truhlářské</t>
  </si>
  <si>
    <t xml:space="preserve">    D46 - 783: Nátěry</t>
  </si>
  <si>
    <t xml:space="preserve">    D38 - D10: Ostatní materiál</t>
  </si>
  <si>
    <t xml:space="preserve">    D39 - H15: Objekty pozemní zvláštní</t>
  </si>
  <si>
    <t>D69 - D12: SO 05 Parkán</t>
  </si>
  <si>
    <t xml:space="preserve">    D24 - 21: Úprava podloží a základové spáry</t>
  </si>
  <si>
    <t xml:space="preserve">    D29 - 45: Podkladní a vedlejší konstrukce (kromě vozovek a železničního svršku)</t>
  </si>
  <si>
    <t xml:space="preserve">    D47 - 94: Lešení a stavební výtahy</t>
  </si>
  <si>
    <t>D41 - D13: SO 06 Oplocení</t>
  </si>
  <si>
    <t>D70 - D16: SO 09 ZP průchod budova A,parkov. mezi č.110-113</t>
  </si>
  <si>
    <t>D71 - D.1.4a: Zdravotně technické instalace</t>
  </si>
  <si>
    <t xml:space="preserve">    D73 - 4: Vodorovné konstrukce</t>
  </si>
  <si>
    <t xml:space="preserve">    D74 - 8: Trubní vedení</t>
  </si>
  <si>
    <t xml:space="preserve">    D75 - 998: Přesun hmot</t>
  </si>
  <si>
    <t xml:space="preserve">    D5 - Zkoušky</t>
  </si>
  <si>
    <t xml:space="preserve">D52 - D.1.4d: Veřejné a venkovní osvětlení </t>
  </si>
  <si>
    <t xml:space="preserve">    D79 - 722: Zdravotechnika - vnitřní vodovod</t>
  </si>
  <si>
    <t xml:space="preserve">    D80 - HZS: Hodinové zúčtovací sazby</t>
  </si>
  <si>
    <t xml:space="preserve">    D83 - 9: Ostatní konstrukce a práce, bourání</t>
  </si>
  <si>
    <t xml:space="preserve">    D84 - VRN9: Ostatní náklady</t>
  </si>
  <si>
    <t>D60</t>
  </si>
  <si>
    <t>D04: Bourání, demolice Náměstí 1</t>
  </si>
  <si>
    <t>D10</t>
  </si>
  <si>
    <t>11: Přípravné a přidružené práce</t>
  </si>
  <si>
    <t>111201101</t>
  </si>
  <si>
    <t>Odstranění křovin i s kořeny na ploše do 1000 m2</t>
  </si>
  <si>
    <t>M2</t>
  </si>
  <si>
    <t>680</t>
  </si>
  <si>
    <t>111201401</t>
  </si>
  <si>
    <t>Spálení křovin a stromů o průměru do 100 mm</t>
  </si>
  <si>
    <t>682</t>
  </si>
  <si>
    <t>112101121</t>
  </si>
  <si>
    <t>Odstranění stromů jehličnatých průměru kmene do 300 mm</t>
  </si>
  <si>
    <t>kus</t>
  </si>
  <si>
    <t>684</t>
  </si>
  <si>
    <t>112201101</t>
  </si>
  <si>
    <t>Odstranění pařezů pod úrovní, o průměru 10 - 30 cm</t>
  </si>
  <si>
    <t>KUS</t>
  </si>
  <si>
    <t>686</t>
  </si>
  <si>
    <t>113106111</t>
  </si>
  <si>
    <t>Rozebrání dlažeb z mozaiky komunikací pro pěší ručně</t>
  </si>
  <si>
    <t>m2</t>
  </si>
  <si>
    <t>688</t>
  </si>
  <si>
    <t>113106121</t>
  </si>
  <si>
    <t>Rozebrání dlažeb z betonových nebo kamenných dlaždic komunikací pro pěší ručně</t>
  </si>
  <si>
    <t>690</t>
  </si>
  <si>
    <t>113107620</t>
  </si>
  <si>
    <t>Odstranění podkladu nad 50 m2,kam.drcené tl.20 cm</t>
  </si>
  <si>
    <t>692</t>
  </si>
  <si>
    <t>D21</t>
  </si>
  <si>
    <t>16: Přemístění výkopku</t>
  </si>
  <si>
    <t>167101101</t>
  </si>
  <si>
    <t xml:space="preserve">Nakládání výkopku z hor.1-4 v množství do 100 m3 </t>
  </si>
  <si>
    <t>M3</t>
  </si>
  <si>
    <t>694</t>
  </si>
  <si>
    <t>111220170</t>
  </si>
  <si>
    <t>Poplatek za skládku zeminy</t>
  </si>
  <si>
    <t>696</t>
  </si>
  <si>
    <t>162301405</t>
  </si>
  <si>
    <t>Vod.přemístění větví jehlič., D 30cm  do 5000 m</t>
  </si>
  <si>
    <t>698</t>
  </si>
  <si>
    <t>11</t>
  </si>
  <si>
    <t>162301415</t>
  </si>
  <si>
    <t>Vod.přemístění kmenů jehlič., D 30cm  do 5000 m</t>
  </si>
  <si>
    <t>700</t>
  </si>
  <si>
    <t>12</t>
  </si>
  <si>
    <t>162301421</t>
  </si>
  <si>
    <t>Vodorovné přemístění pařezů  D 30 cm do 5000 m</t>
  </si>
  <si>
    <t>702</t>
  </si>
  <si>
    <t>13</t>
  </si>
  <si>
    <t>162601102</t>
  </si>
  <si>
    <t>Vodorovné přemístění výkopku z hor.1-4 do 5000 m</t>
  </si>
  <si>
    <t>704</t>
  </si>
  <si>
    <t>D11</t>
  </si>
  <si>
    <t>767: Konstrukce doplňkové stavební (zámečnické)</t>
  </si>
  <si>
    <t>14</t>
  </si>
  <si>
    <t>767910110</t>
  </si>
  <si>
    <t>Demontáž dřev. laviček-ocel. kotvení</t>
  </si>
  <si>
    <t>M</t>
  </si>
  <si>
    <t>706</t>
  </si>
  <si>
    <t>D12</t>
  </si>
  <si>
    <t>96: Bourání konstrukcí</t>
  </si>
  <si>
    <t>963042819</t>
  </si>
  <si>
    <t>Bourání schodišťových stupňů betonových zhotovených na místě</t>
  </si>
  <si>
    <t>m</t>
  </si>
  <si>
    <t>708</t>
  </si>
  <si>
    <t>16</t>
  </si>
  <si>
    <t>962042321</t>
  </si>
  <si>
    <t>Bourání zdiva nadzákladového z betonu prostého přes 1 m3</t>
  </si>
  <si>
    <t>m3</t>
  </si>
  <si>
    <t>710</t>
  </si>
  <si>
    <t>17</t>
  </si>
  <si>
    <t>961044111</t>
  </si>
  <si>
    <t>Bourání základů z betonu prostého</t>
  </si>
  <si>
    <t>712</t>
  </si>
  <si>
    <t>D14</t>
  </si>
  <si>
    <t>S: Přesuny sutí</t>
  </si>
  <si>
    <t>18</t>
  </si>
  <si>
    <t>997013111</t>
  </si>
  <si>
    <t>Vnitrostaveništní doprava suti a vybouraných hmot pro budovy v do 6 m s použitím mechanizace</t>
  </si>
  <si>
    <t>t</t>
  </si>
  <si>
    <t>714</t>
  </si>
  <si>
    <t>19</t>
  </si>
  <si>
    <t>997013511</t>
  </si>
  <si>
    <t>Odvoz suti a vybouraných hmot z meziskládky na skládku do 1 km s naložením a se složením</t>
  </si>
  <si>
    <t>716</t>
  </si>
  <si>
    <t>20</t>
  </si>
  <si>
    <t>997013509</t>
  </si>
  <si>
    <t>Příplatek k odvozu suti a vybouraných hmot na skládku ZKD 1 km přes 1 km</t>
  </si>
  <si>
    <t>718</t>
  </si>
  <si>
    <t>979086112</t>
  </si>
  <si>
    <t>Nakládání nebo překládání suti a vybouraných hmot</t>
  </si>
  <si>
    <t>T</t>
  </si>
  <si>
    <t>720</t>
  </si>
  <si>
    <t>22</t>
  </si>
  <si>
    <t>722</t>
  </si>
  <si>
    <t>23</t>
  </si>
  <si>
    <t>997013802</t>
  </si>
  <si>
    <t>Poplatek za uložení na skládce (skládkovné) stavebního odpadu železobetonového kód odpadu 170 101</t>
  </si>
  <si>
    <t>724</t>
  </si>
  <si>
    <t>D61</t>
  </si>
  <si>
    <t>D05: Bourání ,demolice Náměstí jih</t>
  </si>
  <si>
    <t>24</t>
  </si>
  <si>
    <t>726</t>
  </si>
  <si>
    <t>25</t>
  </si>
  <si>
    <t>113109315</t>
  </si>
  <si>
    <t>Odstranění podkladu pl.50 m2, bet.prostý tl.15 cm Odstranění podkladu pl.50 m2, bet.prostý tl.15 cm</t>
  </si>
  <si>
    <t>728</t>
  </si>
  <si>
    <t>26</t>
  </si>
  <si>
    <t>730</t>
  </si>
  <si>
    <t>27</t>
  </si>
  <si>
    <t>732</t>
  </si>
  <si>
    <t>28</t>
  </si>
  <si>
    <t>113203111</t>
  </si>
  <si>
    <t>Vytrhání obrub z dlažebních kostek</t>
  </si>
  <si>
    <t>734</t>
  </si>
  <si>
    <t>29</t>
  </si>
  <si>
    <t>736</t>
  </si>
  <si>
    <t>30</t>
  </si>
  <si>
    <t>113105112</t>
  </si>
  <si>
    <t>Rozebrání dlažeb z lomového kamene kladených na sucho vyspárované MC</t>
  </si>
  <si>
    <t>738</t>
  </si>
  <si>
    <t>D43</t>
  </si>
  <si>
    <t>762: Konstrukce tesařské</t>
  </si>
  <si>
    <t>31</t>
  </si>
  <si>
    <t>762331812</t>
  </si>
  <si>
    <t>Demontáž vázaných kcí krovů z hranolů průřezové plochy do 224 cm2</t>
  </si>
  <si>
    <t>740</t>
  </si>
  <si>
    <t>32</t>
  </si>
  <si>
    <t>742</t>
  </si>
  <si>
    <t>33</t>
  </si>
  <si>
    <t>744</t>
  </si>
  <si>
    <t>34</t>
  </si>
  <si>
    <t>746</t>
  </si>
  <si>
    <t>35</t>
  </si>
  <si>
    <t>96120149</t>
  </si>
  <si>
    <t>Vybourání kovových zábradlí trubkových Vybourání kovových zábradlí trubkových</t>
  </si>
  <si>
    <t>748</t>
  </si>
  <si>
    <t>36</t>
  </si>
  <si>
    <t>750</t>
  </si>
  <si>
    <t>37</t>
  </si>
  <si>
    <t>997013219</t>
  </si>
  <si>
    <t>Příplatek k vnitrostaveništní dopravě suti a vybouraných hmot za zvětšenou dopravu suti ZKD 10 m</t>
  </si>
  <si>
    <t>752</t>
  </si>
  <si>
    <t>38</t>
  </si>
  <si>
    <t>754</t>
  </si>
  <si>
    <t>39</t>
  </si>
  <si>
    <t>756</t>
  </si>
  <si>
    <t>40</t>
  </si>
  <si>
    <t>758</t>
  </si>
  <si>
    <t>41</t>
  </si>
  <si>
    <t>760</t>
  </si>
  <si>
    <t>42</t>
  </si>
  <si>
    <t>979951111</t>
  </si>
  <si>
    <t>Výkup kovů - železný šrot tl. do 4 mm Výkup kovů - železný šrot tl. do 4 mm</t>
  </si>
  <si>
    <t>762</t>
  </si>
  <si>
    <t>D62</t>
  </si>
  <si>
    <t>D06: Bourání, demolice Schody do č.113,plochy k opěrné</t>
  </si>
  <si>
    <t>43</t>
  </si>
  <si>
    <t>764</t>
  </si>
  <si>
    <t>44</t>
  </si>
  <si>
    <t>766</t>
  </si>
  <si>
    <t>45</t>
  </si>
  <si>
    <t>768</t>
  </si>
  <si>
    <t>46</t>
  </si>
  <si>
    <t>770</t>
  </si>
  <si>
    <t>47</t>
  </si>
  <si>
    <t>772</t>
  </si>
  <si>
    <t>48</t>
  </si>
  <si>
    <t>774</t>
  </si>
  <si>
    <t>49</t>
  </si>
  <si>
    <t>776</t>
  </si>
  <si>
    <t>50</t>
  </si>
  <si>
    <t>778</t>
  </si>
  <si>
    <t>51</t>
  </si>
  <si>
    <t>780</t>
  </si>
  <si>
    <t>52</t>
  </si>
  <si>
    <t>782</t>
  </si>
  <si>
    <t>53</t>
  </si>
  <si>
    <t>966210333</t>
  </si>
  <si>
    <t>Bourání desek zákrytových Bourání desek zákrytových</t>
  </si>
  <si>
    <t>784</t>
  </si>
  <si>
    <t>54</t>
  </si>
  <si>
    <t>962032432</t>
  </si>
  <si>
    <t>Bourání zdiva cihelných z dutých nebo plných cihel pálených i nepálených na MV nebo MVC přes 1 m3</t>
  </si>
  <si>
    <t>786</t>
  </si>
  <si>
    <t>55</t>
  </si>
  <si>
    <t>965042221</t>
  </si>
  <si>
    <t>Bourání podkladů pod dlažby nebo mazanin betonových nebo z litého asfaltu tl přes 100 mm pl do 1 m2</t>
  </si>
  <si>
    <t>788</t>
  </si>
  <si>
    <t>D37</t>
  </si>
  <si>
    <t>97: Prorážení otvorů a ostatní bourací práce</t>
  </si>
  <si>
    <t>56</t>
  </si>
  <si>
    <t>976083141</t>
  </si>
  <si>
    <t>Vybourání škrabáků, stoupacích želez nebo komínových konzol ze zdiva betonového</t>
  </si>
  <si>
    <t>790</t>
  </si>
  <si>
    <t>57</t>
  </si>
  <si>
    <t>792</t>
  </si>
  <si>
    <t>58</t>
  </si>
  <si>
    <t>794</t>
  </si>
  <si>
    <t>59</t>
  </si>
  <si>
    <t>796</t>
  </si>
  <si>
    <t>60</t>
  </si>
  <si>
    <t>798</t>
  </si>
  <si>
    <t>61</t>
  </si>
  <si>
    <t>800</t>
  </si>
  <si>
    <t>62</t>
  </si>
  <si>
    <t>802</t>
  </si>
  <si>
    <t>63</t>
  </si>
  <si>
    <t>804</t>
  </si>
  <si>
    <t>64</t>
  </si>
  <si>
    <t>806</t>
  </si>
  <si>
    <t>65</t>
  </si>
  <si>
    <t>997013803</t>
  </si>
  <si>
    <t>Poplatek za uložení na skládce (skládkovné) stavebního odpadu cihelného kód odpadu 170 102</t>
  </si>
  <si>
    <t>808</t>
  </si>
  <si>
    <t>D63</t>
  </si>
  <si>
    <t>D07: Bourání, demolice Opěrné zdi, železniční zeď</t>
  </si>
  <si>
    <t>66</t>
  </si>
  <si>
    <t>810</t>
  </si>
  <si>
    <t>67</t>
  </si>
  <si>
    <t>812</t>
  </si>
  <si>
    <t>68</t>
  </si>
  <si>
    <t>112101101</t>
  </si>
  <si>
    <t>Odstranění stromů listnatých průměru kmene do 300 mm</t>
  </si>
  <si>
    <t>814</t>
  </si>
  <si>
    <t>69</t>
  </si>
  <si>
    <t>112103121</t>
  </si>
  <si>
    <t>Kácení ve ztíž.podmínkách prům. do 20 cm, svah 1:5</t>
  </si>
  <si>
    <t>816</t>
  </si>
  <si>
    <t>70</t>
  </si>
  <si>
    <t>818</t>
  </si>
  <si>
    <t>71</t>
  </si>
  <si>
    <t>112203211</t>
  </si>
  <si>
    <t>Odstranění pařezů, ztíž. pod.,D do 20 cm, svah 1:5</t>
  </si>
  <si>
    <t>820</t>
  </si>
  <si>
    <t>72</t>
  </si>
  <si>
    <t>962032314</t>
  </si>
  <si>
    <t>Bourání pilířů cihelných z dutých nebo plných cihel pálených i nepálených na jakoukoli maltu</t>
  </si>
  <si>
    <t>822</t>
  </si>
  <si>
    <t>73</t>
  </si>
  <si>
    <t>962032231</t>
  </si>
  <si>
    <t>Bourání zdiva z cihel pálených nebo vápenopískových na MV nebo MVC přes 1 m3</t>
  </si>
  <si>
    <t>824</t>
  </si>
  <si>
    <t>74</t>
  </si>
  <si>
    <t>826</t>
  </si>
  <si>
    <t>75</t>
  </si>
  <si>
    <t>828</t>
  </si>
  <si>
    <t>76</t>
  </si>
  <si>
    <t>830</t>
  </si>
  <si>
    <t>77</t>
  </si>
  <si>
    <t>976071111</t>
  </si>
  <si>
    <t>Vybourání kovových madel a zábradlí</t>
  </si>
  <si>
    <t>832</t>
  </si>
  <si>
    <t>78</t>
  </si>
  <si>
    <t>834</t>
  </si>
  <si>
    <t>79</t>
  </si>
  <si>
    <t>836</t>
  </si>
  <si>
    <t>80</t>
  </si>
  <si>
    <t>838</t>
  </si>
  <si>
    <t>81</t>
  </si>
  <si>
    <t>979093111</t>
  </si>
  <si>
    <t>Uložení suti na skládku bez zhutnění</t>
  </si>
  <si>
    <t>840</t>
  </si>
  <si>
    <t>82</t>
  </si>
  <si>
    <t>842</t>
  </si>
  <si>
    <t>83</t>
  </si>
  <si>
    <t>844</t>
  </si>
  <si>
    <t>D64</t>
  </si>
  <si>
    <t>D08: SO 02 ZP podchody č.112/111</t>
  </si>
  <si>
    <t>84</t>
  </si>
  <si>
    <t>846</t>
  </si>
  <si>
    <t>85</t>
  </si>
  <si>
    <t>162201102</t>
  </si>
  <si>
    <t>Vodorovné přemístění výkopku z hor.1-4 do 50 m</t>
  </si>
  <si>
    <t>848</t>
  </si>
  <si>
    <t>D22</t>
  </si>
  <si>
    <t>17: Konstrukce ze zemin</t>
  </si>
  <si>
    <t>86</t>
  </si>
  <si>
    <t>174101101</t>
  </si>
  <si>
    <t xml:space="preserve">Zásyp jam, rýh, šachet se zhutněním </t>
  </si>
  <si>
    <t>850</t>
  </si>
  <si>
    <t>D23</t>
  </si>
  <si>
    <t>18: Povrchové úpravy terénu</t>
  </si>
  <si>
    <t>87</t>
  </si>
  <si>
    <t>181201111</t>
  </si>
  <si>
    <t xml:space="preserve">Úprava pláně na násypech se zhutněním - ručně </t>
  </si>
  <si>
    <t>852</t>
  </si>
  <si>
    <t>D65</t>
  </si>
  <si>
    <t>28: Zpevňování hornin a konstrukcí</t>
  </si>
  <si>
    <t>88</t>
  </si>
  <si>
    <t>289970111</t>
  </si>
  <si>
    <t>Vrstva geotextilie Geofiltex 300g/m2</t>
  </si>
  <si>
    <t>854</t>
  </si>
  <si>
    <t>D30</t>
  </si>
  <si>
    <t>56: Podkladní vrstvy komunikací, letišť a ploch</t>
  </si>
  <si>
    <t>89</t>
  </si>
  <si>
    <t>564751114</t>
  </si>
  <si>
    <t>Podklad z kameniva hrubého drceného vel. 32-63 mm tl 180 mm</t>
  </si>
  <si>
    <t>856</t>
  </si>
  <si>
    <t>D31</t>
  </si>
  <si>
    <t>59: Kryty pozemních komunikací, letišť a ploch dlážděných (předlažby)</t>
  </si>
  <si>
    <t>90</t>
  </si>
  <si>
    <t>591211111</t>
  </si>
  <si>
    <t>Kladení dlažby z kostek drobných z kamene do lože z kameniva těženého tl 50 mm</t>
  </si>
  <si>
    <t>858</t>
  </si>
  <si>
    <t>91</t>
  </si>
  <si>
    <t>58380121</t>
  </si>
  <si>
    <t>Kostka žulová dlažební štípaná drobná (1t=8m2)</t>
  </si>
  <si>
    <t>860</t>
  </si>
  <si>
    <t>D34</t>
  </si>
  <si>
    <t>711: Izolace proti vodě</t>
  </si>
  <si>
    <t>92</t>
  </si>
  <si>
    <t>711111001</t>
  </si>
  <si>
    <t>Provedení izolace proti zemní vlhkosti vodorovné za studena nátěrem penetračním</t>
  </si>
  <si>
    <t>862</t>
  </si>
  <si>
    <t>93</t>
  </si>
  <si>
    <t>711141559</t>
  </si>
  <si>
    <t>Provedení izolace proti zemní vlhkosti pásy přitavením vodorovné NAIP</t>
  </si>
  <si>
    <t>864</t>
  </si>
  <si>
    <t>94</t>
  </si>
  <si>
    <t>998711101</t>
  </si>
  <si>
    <t>Přesun hmot tonážní pro izolace proti vodě, vlhkosti a plynům v objektech výšky do 6 m</t>
  </si>
  <si>
    <t>866</t>
  </si>
  <si>
    <t>95</t>
  </si>
  <si>
    <t>767220141</t>
  </si>
  <si>
    <t>Demontáž a zpětná montáž ocel. zábradlí</t>
  </si>
  <si>
    <t>KOMPL</t>
  </si>
  <si>
    <t>868</t>
  </si>
  <si>
    <t>D66</t>
  </si>
  <si>
    <t>91: Doplňující konstrukce a práce na pozemních komunikacích a zpevněných plochách</t>
  </si>
  <si>
    <t>96</t>
  </si>
  <si>
    <t>916661111</t>
  </si>
  <si>
    <t xml:space="preserve">Osazení park. obrubníků do lože z C 12/15 s opěrou </t>
  </si>
  <si>
    <t>870</t>
  </si>
  <si>
    <t>97</t>
  </si>
  <si>
    <t>915900117</t>
  </si>
  <si>
    <t>Odstranění stáv. lavičky</t>
  </si>
  <si>
    <t>KS</t>
  </si>
  <si>
    <t>872</t>
  </si>
  <si>
    <t>98</t>
  </si>
  <si>
    <t>919126300</t>
  </si>
  <si>
    <t xml:space="preserve">Demontáž pororoštu angl. dvorku, očištění, nástřik </t>
  </si>
  <si>
    <t>874</t>
  </si>
  <si>
    <t>D36</t>
  </si>
  <si>
    <t>95: Různé dokončovací konstrukce a práce na pozemních stavbách</t>
  </si>
  <si>
    <t>99</t>
  </si>
  <si>
    <t>952901411</t>
  </si>
  <si>
    <t>Vyčištění ostatních objektů (kanálů, zásobníků, kůlen) při jakékoliv výšce podlaží</t>
  </si>
  <si>
    <t>876</t>
  </si>
  <si>
    <t>100</t>
  </si>
  <si>
    <t>955120370</t>
  </si>
  <si>
    <t>Osazení lavičky</t>
  </si>
  <si>
    <t>878</t>
  </si>
  <si>
    <t>101</t>
  </si>
  <si>
    <t>593126300</t>
  </si>
  <si>
    <t>Lavička NISHA</t>
  </si>
  <si>
    <t>880</t>
  </si>
  <si>
    <t>D40</t>
  </si>
  <si>
    <t>H22: Komunikace pozemní a letiště</t>
  </si>
  <si>
    <t>102</t>
  </si>
  <si>
    <t>998223011</t>
  </si>
  <si>
    <t>Přesun hmot pro pozemní komunikace s krytem dlážděným</t>
  </si>
  <si>
    <t>882</t>
  </si>
  <si>
    <t>D67</t>
  </si>
  <si>
    <t>D09: SO 03 Náměstí</t>
  </si>
  <si>
    <t>D68</t>
  </si>
  <si>
    <t>1: Zemní práce</t>
  </si>
  <si>
    <t>103</t>
  </si>
  <si>
    <t>10096031</t>
  </si>
  <si>
    <t>Vytýčení stáv. inž. sítí Vytýčení stáv. inž. sítí</t>
  </si>
  <si>
    <t>884</t>
  </si>
  <si>
    <t>104</t>
  </si>
  <si>
    <t>110960710</t>
  </si>
  <si>
    <t>Zabezpečení, ochrana,zakrytí stáv. inž. podz. sítí Zabezpečení, ochrana,zakrytí stáv. inž. podz. sítí</t>
  </si>
  <si>
    <t>886</t>
  </si>
  <si>
    <t>D19</t>
  </si>
  <si>
    <t>12: Odkopávky a prokopávky</t>
  </si>
  <si>
    <t>105</t>
  </si>
  <si>
    <t>122202201</t>
  </si>
  <si>
    <t>Odkopávky pro silnice v hor. 3 do 100 m3</t>
  </si>
  <si>
    <t>888</t>
  </si>
  <si>
    <t>106</t>
  </si>
  <si>
    <t>122202209</t>
  </si>
  <si>
    <t>Příplatek za lepivost - odkop. pro silnice v hor.3</t>
  </si>
  <si>
    <t>890</t>
  </si>
  <si>
    <t>D20</t>
  </si>
  <si>
    <t>13: Hloubené vykopávky</t>
  </si>
  <si>
    <t>107</t>
  </si>
  <si>
    <t>132201110</t>
  </si>
  <si>
    <t>Hloubení rýh š.do 60 cm v hor.3 do 50 m3, STROJNĚ</t>
  </si>
  <si>
    <t>892</t>
  </si>
  <si>
    <t>108</t>
  </si>
  <si>
    <t>132201119</t>
  </si>
  <si>
    <t>Přípl.za lepivost,hloubení rýh 60 cm,hor.3,STROJNĚ</t>
  </si>
  <si>
    <t>894</t>
  </si>
  <si>
    <t>109</t>
  </si>
  <si>
    <t>139601102</t>
  </si>
  <si>
    <t>Ruční výkop jam, rýh a šachet v hornině tř. 3</t>
  </si>
  <si>
    <t>896</t>
  </si>
  <si>
    <t>110</t>
  </si>
  <si>
    <t>898</t>
  </si>
  <si>
    <t>111</t>
  </si>
  <si>
    <t>900</t>
  </si>
  <si>
    <t>112</t>
  </si>
  <si>
    <t>902</t>
  </si>
  <si>
    <t>113</t>
  </si>
  <si>
    <t>171201101</t>
  </si>
  <si>
    <t>Uložení sypaniny do násypů nezhutněných</t>
  </si>
  <si>
    <t>904</t>
  </si>
  <si>
    <t>114</t>
  </si>
  <si>
    <t>181201102</t>
  </si>
  <si>
    <t>Úprava pláně v násypech v hor. 1-4, se zhutněním</t>
  </si>
  <si>
    <t>906</t>
  </si>
  <si>
    <t>D25</t>
  </si>
  <si>
    <t>27: Základy</t>
  </si>
  <si>
    <t>115</t>
  </si>
  <si>
    <t>274313611</t>
  </si>
  <si>
    <t>Základové pásy z betonu tř. C 16/20</t>
  </si>
  <si>
    <t>908</t>
  </si>
  <si>
    <t>116</t>
  </si>
  <si>
    <t>274272150</t>
  </si>
  <si>
    <t>Zdivo základové z bednicích tvárnic, tl. 40 cm</t>
  </si>
  <si>
    <t>910</t>
  </si>
  <si>
    <t>117</t>
  </si>
  <si>
    <t>274361721</t>
  </si>
  <si>
    <t>Výztuž základových pasů z oceli BSt 500 S</t>
  </si>
  <si>
    <t>912</t>
  </si>
  <si>
    <t>118</t>
  </si>
  <si>
    <t>273313711</t>
  </si>
  <si>
    <t>Základové desky z betonu tř. C 20/25</t>
  </si>
  <si>
    <t>914</t>
  </si>
  <si>
    <t>119</t>
  </si>
  <si>
    <t>273351215</t>
  </si>
  <si>
    <t>Bednění stěn základových desek - zřízení</t>
  </si>
  <si>
    <t>916</t>
  </si>
  <si>
    <t>120</t>
  </si>
  <si>
    <t>273351216</t>
  </si>
  <si>
    <t>Bednění stěn základových desek - odstranění</t>
  </si>
  <si>
    <t>918</t>
  </si>
  <si>
    <t>121</t>
  </si>
  <si>
    <t>273361921</t>
  </si>
  <si>
    <t>Výztuž základových desek ze svařovaných sítí</t>
  </si>
  <si>
    <t>920</t>
  </si>
  <si>
    <t>122</t>
  </si>
  <si>
    <t>274313811</t>
  </si>
  <si>
    <t>Základové pásy z betonu tř. C 25/30</t>
  </si>
  <si>
    <t>922</t>
  </si>
  <si>
    <t>123</t>
  </si>
  <si>
    <t>274351215</t>
  </si>
  <si>
    <t>Bednění stěn základových pasů - zřízení</t>
  </si>
  <si>
    <t>924</t>
  </si>
  <si>
    <t>124</t>
  </si>
  <si>
    <t>274351216</t>
  </si>
  <si>
    <t>Bednění stěn základových pasů - odstranění</t>
  </si>
  <si>
    <t>926</t>
  </si>
  <si>
    <t>125</t>
  </si>
  <si>
    <t>271531113</t>
  </si>
  <si>
    <t>Polštář základu z kameniva hr. drceného 16-32 mm</t>
  </si>
  <si>
    <t>928</t>
  </si>
  <si>
    <t>D26</t>
  </si>
  <si>
    <t>31: Zdi podpěrné a volné</t>
  </si>
  <si>
    <t>126</t>
  </si>
  <si>
    <t>311112140</t>
  </si>
  <si>
    <t xml:space="preserve">Stěna z tvárnic ztraceného bednění, tl. 40 cm </t>
  </si>
  <si>
    <t>930</t>
  </si>
  <si>
    <t>127</t>
  </si>
  <si>
    <t>311112315</t>
  </si>
  <si>
    <t>Stěna z tvárnic ztraceného bednění Best, tl. 15 cm</t>
  </si>
  <si>
    <t>932</t>
  </si>
  <si>
    <t>D27</t>
  </si>
  <si>
    <t>41: Stropy a stropní konstrukce (pro pozemní stavby)</t>
  </si>
  <si>
    <t>128</t>
  </si>
  <si>
    <t>411121221</t>
  </si>
  <si>
    <t>Montáž prefabrikovaných ŽB stropů ze stropních desek dl do 900 mm</t>
  </si>
  <si>
    <t>934</t>
  </si>
  <si>
    <t>129</t>
  </si>
  <si>
    <t>59241180</t>
  </si>
  <si>
    <t>Deska zákrytová průběžná ZD 1-40  80x50x8 cm</t>
  </si>
  <si>
    <t>936</t>
  </si>
  <si>
    <t>130</t>
  </si>
  <si>
    <t>592411310</t>
  </si>
  <si>
    <t>Deska zákrytová průběžná ZDP 2-13 500x200x50</t>
  </si>
  <si>
    <t>938</t>
  </si>
  <si>
    <t>D28</t>
  </si>
  <si>
    <t>43: Schodiště</t>
  </si>
  <si>
    <t>131</t>
  </si>
  <si>
    <t>434311116</t>
  </si>
  <si>
    <t>Stupně dusané na terén, na desku, z betonu C 25/30</t>
  </si>
  <si>
    <t>940</t>
  </si>
  <si>
    <t>132</t>
  </si>
  <si>
    <t>434351141</t>
  </si>
  <si>
    <t>Zřízení bednění stupňů přímočarých schodišť</t>
  </si>
  <si>
    <t>942</t>
  </si>
  <si>
    <t>133</t>
  </si>
  <si>
    <t>434351142</t>
  </si>
  <si>
    <t>Odstranění bednění stupňů přímočarých schodišť</t>
  </si>
  <si>
    <t>944</t>
  </si>
  <si>
    <t>134</t>
  </si>
  <si>
    <t>564731112</t>
  </si>
  <si>
    <t>Podklad z kameniva hrubého drceného vel. 32-63 mm tl 110 mm</t>
  </si>
  <si>
    <t>946</t>
  </si>
  <si>
    <t>135</t>
  </si>
  <si>
    <t>564761111</t>
  </si>
  <si>
    <t>Podklad z kameniva hrubého drceného vel. 32-63 mm tl 200 mm</t>
  </si>
  <si>
    <t>948</t>
  </si>
  <si>
    <t>136</t>
  </si>
  <si>
    <t>950</t>
  </si>
  <si>
    <t>137</t>
  </si>
  <si>
    <t>596132111</t>
  </si>
  <si>
    <t>Kladení dlažby mozaika 2barvy, lože kamen. do 4 cm, příměs cementu</t>
  </si>
  <si>
    <t>952</t>
  </si>
  <si>
    <t>138</t>
  </si>
  <si>
    <t>954</t>
  </si>
  <si>
    <t>D32</t>
  </si>
  <si>
    <t>62: Úprava povrchů vnější</t>
  </si>
  <si>
    <t>139</t>
  </si>
  <si>
    <t>622471317</t>
  </si>
  <si>
    <t>Nátěr nebo nástřik stěn vnějších, složitost 1 - 2</t>
  </si>
  <si>
    <t>956</t>
  </si>
  <si>
    <t>140</t>
  </si>
  <si>
    <t>622421121</t>
  </si>
  <si>
    <t>Omítka vnější stěn, MVC, hrubá zatřená</t>
  </si>
  <si>
    <t>958</t>
  </si>
  <si>
    <t>D33</t>
  </si>
  <si>
    <t>63: Podlahy a podlahové konstrukce</t>
  </si>
  <si>
    <t>141</t>
  </si>
  <si>
    <t>631313711</t>
  </si>
  <si>
    <t>Mazanina betonová tl. 8 - 12 cm C 25/30</t>
  </si>
  <si>
    <t>960</t>
  </si>
  <si>
    <t>142</t>
  </si>
  <si>
    <t>631361921</t>
  </si>
  <si>
    <t>Výztuž mazanin svařovanou sítí</t>
  </si>
  <si>
    <t>962</t>
  </si>
  <si>
    <t>143</t>
  </si>
  <si>
    <t>631319173</t>
  </si>
  <si>
    <t>Příplatek k mazanině tl do 120 mm za stržení povrchu spodní vrstvy před vložením výztuže</t>
  </si>
  <si>
    <t>964</t>
  </si>
  <si>
    <t>144</t>
  </si>
  <si>
    <t>631313511</t>
  </si>
  <si>
    <t xml:space="preserve">Mazanina betonová tl. 8 - 12 cm C 12/15 </t>
  </si>
  <si>
    <t>966</t>
  </si>
  <si>
    <t>145</t>
  </si>
  <si>
    <t>631319183</t>
  </si>
  <si>
    <t>Příplatek k mazanině tl do 120 mm za sklon do 35°</t>
  </si>
  <si>
    <t>968</t>
  </si>
  <si>
    <t>146</t>
  </si>
  <si>
    <t>631319151</t>
  </si>
  <si>
    <t>Příplatek za přehlaz. mazanin -schody</t>
  </si>
  <si>
    <t>970</t>
  </si>
  <si>
    <t>147</t>
  </si>
  <si>
    <t>711112002</t>
  </si>
  <si>
    <t>Provedení izolace proti zemní vlhkosti svislé za studena lakem asfaltovým</t>
  </si>
  <si>
    <t>972</t>
  </si>
  <si>
    <t>148</t>
  </si>
  <si>
    <t>974</t>
  </si>
  <si>
    <t>149</t>
  </si>
  <si>
    <t>711823121</t>
  </si>
  <si>
    <t>Montáž nopové fólie svisle</t>
  </si>
  <si>
    <t>976</t>
  </si>
  <si>
    <t>150</t>
  </si>
  <si>
    <t>711823129</t>
  </si>
  <si>
    <t>Montáž ukončovací lišty k nopové fólii</t>
  </si>
  <si>
    <t>978</t>
  </si>
  <si>
    <t>151</t>
  </si>
  <si>
    <t>711401111</t>
  </si>
  <si>
    <t>Izolace a dilatace rohoží DITRAA</t>
  </si>
  <si>
    <t>980</t>
  </si>
  <si>
    <t>152</t>
  </si>
  <si>
    <t>982</t>
  </si>
  <si>
    <t>D35</t>
  </si>
  <si>
    <t>721: Vnitřní kanalizace</t>
  </si>
  <si>
    <t>153</t>
  </si>
  <si>
    <t>721176103</t>
  </si>
  <si>
    <t>Potrubí HT připojovací D 50 x 1,8 mm -odvodnění zdí</t>
  </si>
  <si>
    <t>984</t>
  </si>
  <si>
    <t>D45</t>
  </si>
  <si>
    <t>766: Konstrukce truhlářské</t>
  </si>
  <si>
    <t>154</t>
  </si>
  <si>
    <t>766230144</t>
  </si>
  <si>
    <t xml:space="preserve">D+M lavička š.45cm dubové hranolky 30/50 na podkl. hranolky 60/40,nátěry </t>
  </si>
  <si>
    <t>986</t>
  </si>
  <si>
    <t>155</t>
  </si>
  <si>
    <t>998766201</t>
  </si>
  <si>
    <t>Přesun hmot procentní pro konstrukce truhlářské v objektech v do 6 m</t>
  </si>
  <si>
    <t>%</t>
  </si>
  <si>
    <t>988</t>
  </si>
  <si>
    <t>156</t>
  </si>
  <si>
    <t>767995104</t>
  </si>
  <si>
    <t>Výroba a montáž kov. atypických konstr. do 50 kg</t>
  </si>
  <si>
    <t>KG</t>
  </si>
  <si>
    <t>990</t>
  </si>
  <si>
    <t>157</t>
  </si>
  <si>
    <t>13335591</t>
  </si>
  <si>
    <t>Úhelník nerovnoramenný 80/60/8 (8,36kg/m)</t>
  </si>
  <si>
    <t>992</t>
  </si>
  <si>
    <t>158</t>
  </si>
  <si>
    <t>767800199</t>
  </si>
  <si>
    <t>Příplatek na zinkování</t>
  </si>
  <si>
    <t>994</t>
  </si>
  <si>
    <t>159</t>
  </si>
  <si>
    <t>767780160</t>
  </si>
  <si>
    <t>Zábradlí  ocelové, úprava zinkováním D+M</t>
  </si>
  <si>
    <t>996</t>
  </si>
  <si>
    <t>160</t>
  </si>
  <si>
    <t>767780156</t>
  </si>
  <si>
    <t>Zábradlí ocel. schod. jakl. prof. kotveno z boku ramene D+M</t>
  </si>
  <si>
    <t>998</t>
  </si>
  <si>
    <t>161</t>
  </si>
  <si>
    <t>998767201</t>
  </si>
  <si>
    <t>Přesun hmot procentní pro zámečnické konstrukce v objektech v do 6 m</t>
  </si>
  <si>
    <t>1000</t>
  </si>
  <si>
    <t>D46</t>
  </si>
  <si>
    <t>783: Nátěry</t>
  </si>
  <si>
    <t>162</t>
  </si>
  <si>
    <t>783124121</t>
  </si>
  <si>
    <t>Nátěr syntetický OK "B" dvojnásobný, Paulín</t>
  </si>
  <si>
    <t>1002</t>
  </si>
  <si>
    <t>163</t>
  </si>
  <si>
    <t>914001125</t>
  </si>
  <si>
    <t>Osazení svislé dopr.značky na sloupek nebo konzolu</t>
  </si>
  <si>
    <t>1004</t>
  </si>
  <si>
    <t>164</t>
  </si>
  <si>
    <t>40445159</t>
  </si>
  <si>
    <t>sloupek směrový dálniční plastový 1,5m</t>
  </si>
  <si>
    <t>1006</t>
  </si>
  <si>
    <t>165</t>
  </si>
  <si>
    <t>40445343</t>
  </si>
  <si>
    <t>Značka dopr.informat.IP8a-IP13d 500x700mm,poz.,tř2</t>
  </si>
  <si>
    <t>1008</t>
  </si>
  <si>
    <t>166</t>
  </si>
  <si>
    <t>40445161</t>
  </si>
  <si>
    <t>Značka dopr dodat E 9,10 500/500 fól 1, EG 7 letá</t>
  </si>
  <si>
    <t>1010</t>
  </si>
  <si>
    <t>167</t>
  </si>
  <si>
    <t>915721111</t>
  </si>
  <si>
    <t>Vodorovné značení střík.barvou stopčar,zeber atd.</t>
  </si>
  <si>
    <t>1012</t>
  </si>
  <si>
    <t>168</t>
  </si>
  <si>
    <t>914001121</t>
  </si>
  <si>
    <t>Osaz.sloupku dopr.značky vč. bet.základu+Al patka</t>
  </si>
  <si>
    <t>1014</t>
  </si>
  <si>
    <t>169</t>
  </si>
  <si>
    <t>955120360</t>
  </si>
  <si>
    <t>Osazení a montáž pítka</t>
  </si>
  <si>
    <t>1016</t>
  </si>
  <si>
    <t>170</t>
  </si>
  <si>
    <t>594120600</t>
  </si>
  <si>
    <t>Pítko beton. SLANTO 3 ( umývadlo, podstavec)120/96/60</t>
  </si>
  <si>
    <t>1018</t>
  </si>
  <si>
    <t>171</t>
  </si>
  <si>
    <t>593130144</t>
  </si>
  <si>
    <t>Květináč pohl. beton 200/60/60</t>
  </si>
  <si>
    <t>1024</t>
  </si>
  <si>
    <t>D38</t>
  </si>
  <si>
    <t>D10: Ostatní materiál</t>
  </si>
  <si>
    <t>172</t>
  </si>
  <si>
    <t>593131265</t>
  </si>
  <si>
    <t>Koš beton./ocel</t>
  </si>
  <si>
    <t>1026</t>
  </si>
  <si>
    <t>D39</t>
  </si>
  <si>
    <t>H15: Objekty pozemní zvláštní</t>
  </si>
  <si>
    <t>173</t>
  </si>
  <si>
    <t>998153131</t>
  </si>
  <si>
    <t>Přesun hmot pro samostatné zdi a valy zděné z cihel, kamene, tvárnic nebo monolitické v do 12 m</t>
  </si>
  <si>
    <t>1028</t>
  </si>
  <si>
    <t>174</t>
  </si>
  <si>
    <t>1030</t>
  </si>
  <si>
    <t>D69</t>
  </si>
  <si>
    <t>D12: SO 05 Parkán</t>
  </si>
  <si>
    <t>175</t>
  </si>
  <si>
    <t>122101101</t>
  </si>
  <si>
    <t xml:space="preserve">Odkopávky nezapažené v hor. 2 do 100 m3 </t>
  </si>
  <si>
    <t>1036</t>
  </si>
  <si>
    <t>176</t>
  </si>
  <si>
    <t>122201102</t>
  </si>
  <si>
    <t>Odkopávky nezapažené v hor. 3 do 1000 m3</t>
  </si>
  <si>
    <t>1038</t>
  </si>
  <si>
    <t>177</t>
  </si>
  <si>
    <t>122201109</t>
  </si>
  <si>
    <t>Příplatek za lepivost - odkopávky v hor. 3</t>
  </si>
  <si>
    <t>1040</t>
  </si>
  <si>
    <t>178</t>
  </si>
  <si>
    <t>1042</t>
  </si>
  <si>
    <t>179</t>
  </si>
  <si>
    <t>1044</t>
  </si>
  <si>
    <t>180</t>
  </si>
  <si>
    <t>1046</t>
  </si>
  <si>
    <t>181</t>
  </si>
  <si>
    <t>1048</t>
  </si>
  <si>
    <t>182</t>
  </si>
  <si>
    <t>1050</t>
  </si>
  <si>
    <t>183</t>
  </si>
  <si>
    <t>1052</t>
  </si>
  <si>
    <t>184</t>
  </si>
  <si>
    <t>167101102</t>
  </si>
  <si>
    <t>Nakládání výkopku z hor.1-4 v množství nad 100 m3</t>
  </si>
  <si>
    <t>1054</t>
  </si>
  <si>
    <t>185</t>
  </si>
  <si>
    <t>1056</t>
  </si>
  <si>
    <t>186</t>
  </si>
  <si>
    <t>1058</t>
  </si>
  <si>
    <t>187</t>
  </si>
  <si>
    <t>1060</t>
  </si>
  <si>
    <t>188</t>
  </si>
  <si>
    <t>1062</t>
  </si>
  <si>
    <t>189</t>
  </si>
  <si>
    <t>583318004.1</t>
  </si>
  <si>
    <t xml:space="preserve">Kamenivo těžené frakce  16/32 Jihomor. </t>
  </si>
  <si>
    <t>1064</t>
  </si>
  <si>
    <t>190</t>
  </si>
  <si>
    <t>1066</t>
  </si>
  <si>
    <t>191</t>
  </si>
  <si>
    <t>100004212</t>
  </si>
  <si>
    <t>Hutnění sypaniny vrstvy tl. do 30 cm</t>
  </si>
  <si>
    <t>1068</t>
  </si>
  <si>
    <t>192</t>
  </si>
  <si>
    <t>1070</t>
  </si>
  <si>
    <t>193</t>
  </si>
  <si>
    <t>1072</t>
  </si>
  <si>
    <t>D24</t>
  </si>
  <si>
    <t>21: Úprava podloží a základové spáry</t>
  </si>
  <si>
    <t>194</t>
  </si>
  <si>
    <t>212810010</t>
  </si>
  <si>
    <t>Trativody z PVC drenážních flexibilních trubek Trativody z PVC drenážních flexibilních trubek</t>
  </si>
  <si>
    <t>1074</t>
  </si>
  <si>
    <t>195</t>
  </si>
  <si>
    <t>271531114</t>
  </si>
  <si>
    <t>Polštář základu z kameniva drceného 8-16 mm</t>
  </si>
  <si>
    <t>1076</t>
  </si>
  <si>
    <t>196</t>
  </si>
  <si>
    <t>274321411</t>
  </si>
  <si>
    <t>Základové pasy ze ŽB bez zvýšených nároků na prostředí tř. C 20/25</t>
  </si>
  <si>
    <t>1088</t>
  </si>
  <si>
    <t>197</t>
  </si>
  <si>
    <t>1080</t>
  </si>
  <si>
    <t>198</t>
  </si>
  <si>
    <t>1082</t>
  </si>
  <si>
    <t>199</t>
  </si>
  <si>
    <t>274272160</t>
  </si>
  <si>
    <t>Zdivo základové z bednicích tvárnic, tl. 50 cm</t>
  </si>
  <si>
    <t>1084</t>
  </si>
  <si>
    <t>200</t>
  </si>
  <si>
    <t>273321411</t>
  </si>
  <si>
    <t>Základové desky ze ŽB bez zvýšených nároků na prostředí tř. C 20/25</t>
  </si>
  <si>
    <t>1086</t>
  </si>
  <si>
    <t>201</t>
  </si>
  <si>
    <t>274313621</t>
  </si>
  <si>
    <t>Beton základových pasů prostý C 20/25</t>
  </si>
  <si>
    <t>1078</t>
  </si>
  <si>
    <t>202</t>
  </si>
  <si>
    <t>1090</t>
  </si>
  <si>
    <t>203</t>
  </si>
  <si>
    <t>1092</t>
  </si>
  <si>
    <t>204</t>
  </si>
  <si>
    <t>272600330</t>
  </si>
  <si>
    <t>Dilatace základů a žb. stěn</t>
  </si>
  <si>
    <t>1096</t>
  </si>
  <si>
    <t>205</t>
  </si>
  <si>
    <t>275313621</t>
  </si>
  <si>
    <t xml:space="preserve">Beton základových patek prostý C 20/25 </t>
  </si>
  <si>
    <t>1098</t>
  </si>
  <si>
    <t>206</t>
  </si>
  <si>
    <t>275354111</t>
  </si>
  <si>
    <t>Bednění základových patek - zřízení</t>
  </si>
  <si>
    <t>1100</t>
  </si>
  <si>
    <t>207</t>
  </si>
  <si>
    <t>275354211</t>
  </si>
  <si>
    <t>Bednění základových patek - odstranění</t>
  </si>
  <si>
    <t>1102</t>
  </si>
  <si>
    <t>208</t>
  </si>
  <si>
    <t>1104</t>
  </si>
  <si>
    <t>209</t>
  </si>
  <si>
    <t>1106</t>
  </si>
  <si>
    <t>210</t>
  </si>
  <si>
    <t>311361721</t>
  </si>
  <si>
    <t>Výztuž nadzákladových zdí z ocel BSt 500 S</t>
  </si>
  <si>
    <t>1108</t>
  </si>
  <si>
    <t>211</t>
  </si>
  <si>
    <t>311321411</t>
  </si>
  <si>
    <t>Nosná zeď ze ŽB tř. C 25/30 bez výztuže</t>
  </si>
  <si>
    <t>1110</t>
  </si>
  <si>
    <t>212</t>
  </si>
  <si>
    <t>311351105</t>
  </si>
  <si>
    <t>Bednění nadzákladových zdí oboustranné - zřízení</t>
  </si>
  <si>
    <t>1112</t>
  </si>
  <si>
    <t>213</t>
  </si>
  <si>
    <t>311351106</t>
  </si>
  <si>
    <t>Bednění nadzákladových zdí oboustranné-odstranění</t>
  </si>
  <si>
    <t>1114</t>
  </si>
  <si>
    <t>214</t>
  </si>
  <si>
    <t>1116</t>
  </si>
  <si>
    <t>215</t>
  </si>
  <si>
    <t>311112020</t>
  </si>
  <si>
    <t>Uložení tvárnic ztraceného bednění, tl. 20 cm</t>
  </si>
  <si>
    <t>1118</t>
  </si>
  <si>
    <t>216</t>
  </si>
  <si>
    <t>1120</t>
  </si>
  <si>
    <t>217</t>
  </si>
  <si>
    <t>1122</t>
  </si>
  <si>
    <t>218</t>
  </si>
  <si>
    <t>1124</t>
  </si>
  <si>
    <t>219</t>
  </si>
  <si>
    <t>1126</t>
  </si>
  <si>
    <t>220</t>
  </si>
  <si>
    <t>1128</t>
  </si>
  <si>
    <t>D29</t>
  </si>
  <si>
    <t>45: Podkladní a vedlejší konstrukce (kromě vozovek a železničního svršku)</t>
  </si>
  <si>
    <t>221</t>
  </si>
  <si>
    <t>451971112</t>
  </si>
  <si>
    <t>Položení podkladní vrstvy z geotextilie s uchycením v terénu sponami</t>
  </si>
  <si>
    <t>1130</t>
  </si>
  <si>
    <t>222</t>
  </si>
  <si>
    <t>564922104.1</t>
  </si>
  <si>
    <t>Mlatový kryt z mech.zpevněného kameniva tl. 4 cm</t>
  </si>
  <si>
    <t>1132</t>
  </si>
  <si>
    <t>223</t>
  </si>
  <si>
    <t>564721111</t>
  </si>
  <si>
    <t>Podklad z kameniva hrubého drceného vel. 32-63 mm tl 80 mm</t>
  </si>
  <si>
    <t>1134</t>
  </si>
  <si>
    <t>224</t>
  </si>
  <si>
    <t>564731111</t>
  </si>
  <si>
    <t>Podklad z kameniva hrubého drceného vel. 32-63 mm tl 100 mm</t>
  </si>
  <si>
    <t>1136</t>
  </si>
  <si>
    <t>225</t>
  </si>
  <si>
    <t>1138</t>
  </si>
  <si>
    <t>226</t>
  </si>
  <si>
    <t>1140</t>
  </si>
  <si>
    <t>227</t>
  </si>
  <si>
    <t>1142</t>
  </si>
  <si>
    <t>228</t>
  </si>
  <si>
    <t>1144</t>
  </si>
  <si>
    <t>229</t>
  </si>
  <si>
    <t>1146</t>
  </si>
  <si>
    <t>230</t>
  </si>
  <si>
    <t>596132111.1</t>
  </si>
  <si>
    <t xml:space="preserve">Kladení dlažby mozaika 2barvy, lože kamen. do 4 cm, příměs cementem </t>
  </si>
  <si>
    <t>1148</t>
  </si>
  <si>
    <t>231</t>
  </si>
  <si>
    <t>1150</t>
  </si>
  <si>
    <t>232</t>
  </si>
  <si>
    <t>1152</t>
  </si>
  <si>
    <t>233</t>
  </si>
  <si>
    <t>1154</t>
  </si>
  <si>
    <t>234</t>
  </si>
  <si>
    <t>631313611</t>
  </si>
  <si>
    <t>Mazanina betonová tl. 8 - 12 cm C 16/20</t>
  </si>
  <si>
    <t>1156</t>
  </si>
  <si>
    <t>235</t>
  </si>
  <si>
    <t>631571003</t>
  </si>
  <si>
    <t>Násyp ze štěrkopísku 0 - 32,  zpevňující</t>
  </si>
  <si>
    <t>1158</t>
  </si>
  <si>
    <t>236</t>
  </si>
  <si>
    <t>631315811</t>
  </si>
  <si>
    <t>Mazanina betonová tl. 12 - 24 cm C 30/37</t>
  </si>
  <si>
    <t>1160</t>
  </si>
  <si>
    <t>237</t>
  </si>
  <si>
    <t>631319175</t>
  </si>
  <si>
    <t>Příplatek k mazanině tl do 240 mm za stržení povrchu spodní vrstvy před vložením výztuže</t>
  </si>
  <si>
    <t>1162</t>
  </si>
  <si>
    <t>238</t>
  </si>
  <si>
    <t>1164</t>
  </si>
  <si>
    <t>239</t>
  </si>
  <si>
    <t>631319185</t>
  </si>
  <si>
    <t>Příplatek k mazanině tl do 240 mm za sklon do 35°</t>
  </si>
  <si>
    <t>1166</t>
  </si>
  <si>
    <t>240</t>
  </si>
  <si>
    <t>632125630</t>
  </si>
  <si>
    <t xml:space="preserve">Příplatek za zdrsnění povrchu křemennou drtí </t>
  </si>
  <si>
    <t>1168</t>
  </si>
  <si>
    <t>241</t>
  </si>
  <si>
    <t>711112001</t>
  </si>
  <si>
    <t>Provedení izolace proti zemní vlhkosti svislé za studena nátěrem penetračním</t>
  </si>
  <si>
    <t>1170</t>
  </si>
  <si>
    <t>242</t>
  </si>
  <si>
    <t>711142559</t>
  </si>
  <si>
    <t>Provedení izolace proti zemní vlhkosti pásy přitavením svislé NAIP</t>
  </si>
  <si>
    <t>1172</t>
  </si>
  <si>
    <t>243</t>
  </si>
  <si>
    <t>1174</t>
  </si>
  <si>
    <t>244</t>
  </si>
  <si>
    <t>1176</t>
  </si>
  <si>
    <t>245</t>
  </si>
  <si>
    <t>1178</t>
  </si>
  <si>
    <t>246</t>
  </si>
  <si>
    <t>1180</t>
  </si>
  <si>
    <t>247</t>
  </si>
  <si>
    <t>1182</t>
  </si>
  <si>
    <t>248</t>
  </si>
  <si>
    <t>1184</t>
  </si>
  <si>
    <t>249</t>
  </si>
  <si>
    <t>1186</t>
  </si>
  <si>
    <t>250</t>
  </si>
  <si>
    <t>1188</t>
  </si>
  <si>
    <t>251</t>
  </si>
  <si>
    <t>998711201</t>
  </si>
  <si>
    <t>Přesun hmot procentní pro izolace proti vodě, vlhkosti a plynům v objektech v do 6 m</t>
  </si>
  <si>
    <t>1190</t>
  </si>
  <si>
    <t>252</t>
  </si>
  <si>
    <t>721176103.1</t>
  </si>
  <si>
    <t xml:space="preserve">Potrubí HT připojovací D 50 x 1,8 mm </t>
  </si>
  <si>
    <t>1192</t>
  </si>
  <si>
    <t>253</t>
  </si>
  <si>
    <t>998721201</t>
  </si>
  <si>
    <t>Přesun hmot procentní pro vnitřní kanalizace v objektech v do 6 m</t>
  </si>
  <si>
    <t>1194</t>
  </si>
  <si>
    <t>254</t>
  </si>
  <si>
    <t>767160142.1</t>
  </si>
  <si>
    <t xml:space="preserve">Madlo trubkové žárově pozink. D+M </t>
  </si>
  <si>
    <t>1196</t>
  </si>
  <si>
    <t>255</t>
  </si>
  <si>
    <t>767995106</t>
  </si>
  <si>
    <t>Výroba a montáž kov. atypických konstr. do 250 kg</t>
  </si>
  <si>
    <t>1198</t>
  </si>
  <si>
    <t>256</t>
  </si>
  <si>
    <t>553470120</t>
  </si>
  <si>
    <t>Pororošt podlahový svařovaný pozink.1000x1000/30x2</t>
  </si>
  <si>
    <t>1200</t>
  </si>
  <si>
    <t>257</t>
  </si>
  <si>
    <t>13233662</t>
  </si>
  <si>
    <t>Úhelník nerovnoramenný L jakost S235  50x30x4 mm</t>
  </si>
  <si>
    <t>1202</t>
  </si>
  <si>
    <t>258</t>
  </si>
  <si>
    <t>13224798.1</t>
  </si>
  <si>
    <t>Tyč ocelová plochá jakost S235  30x 4 mm</t>
  </si>
  <si>
    <t>1204</t>
  </si>
  <si>
    <t>259</t>
  </si>
  <si>
    <t>1206</t>
  </si>
  <si>
    <t>260</t>
  </si>
  <si>
    <t>1208</t>
  </si>
  <si>
    <t>D47</t>
  </si>
  <si>
    <t>94: Lešení a stavební výtahy</t>
  </si>
  <si>
    <t>261</t>
  </si>
  <si>
    <t>941955001</t>
  </si>
  <si>
    <t>Lešení lehké pomocné, výška podlahy do 1,2 m</t>
  </si>
  <si>
    <t>1210</t>
  </si>
  <si>
    <t>262</t>
  </si>
  <si>
    <t>941941041</t>
  </si>
  <si>
    <t>Montáž lešení leh.řad.s podlahami,š.1,2 m, H 10 m</t>
  </si>
  <si>
    <t>1212</t>
  </si>
  <si>
    <t>263</t>
  </si>
  <si>
    <t>941955002</t>
  </si>
  <si>
    <t>Lešení lehké pomocné, výška podlahy do 1,9 m</t>
  </si>
  <si>
    <t>1214</t>
  </si>
  <si>
    <t>264</t>
  </si>
  <si>
    <t>1216</t>
  </si>
  <si>
    <t>265</t>
  </si>
  <si>
    <t>1218</t>
  </si>
  <si>
    <t>266</t>
  </si>
  <si>
    <t>953941211</t>
  </si>
  <si>
    <t>Osazování kovových konzol nebo kotev</t>
  </si>
  <si>
    <t>1220</t>
  </si>
  <si>
    <t>267</t>
  </si>
  <si>
    <t>1222</t>
  </si>
  <si>
    <t>268</t>
  </si>
  <si>
    <t>1224</t>
  </si>
  <si>
    <t>269</t>
  </si>
  <si>
    <t>1226</t>
  </si>
  <si>
    <t>D41</t>
  </si>
  <si>
    <t>D13: SO 06 Oplocení</t>
  </si>
  <si>
    <t>270</t>
  </si>
  <si>
    <t>1228</t>
  </si>
  <si>
    <t>271</t>
  </si>
  <si>
    <t>122201101</t>
  </si>
  <si>
    <t>Odkopávky nezapažené v hor. 3 do 100 m3</t>
  </si>
  <si>
    <t>1232</t>
  </si>
  <si>
    <t>272</t>
  </si>
  <si>
    <t>1234</t>
  </si>
  <si>
    <t>273</t>
  </si>
  <si>
    <t>1236</t>
  </si>
  <si>
    <t>274</t>
  </si>
  <si>
    <t>1238</t>
  </si>
  <si>
    <t>275</t>
  </si>
  <si>
    <t>1240</t>
  </si>
  <si>
    <t>276</t>
  </si>
  <si>
    <t>1242</t>
  </si>
  <si>
    <t>277</t>
  </si>
  <si>
    <t>1244</t>
  </si>
  <si>
    <t>278</t>
  </si>
  <si>
    <t>1246</t>
  </si>
  <si>
    <t>279</t>
  </si>
  <si>
    <t>1248</t>
  </si>
  <si>
    <t>280</t>
  </si>
  <si>
    <t>767112900</t>
  </si>
  <si>
    <t>Montáž oplocení z desek polykarbonát. tl.4mm do syst. U profilů</t>
  </si>
  <si>
    <t>1250</t>
  </si>
  <si>
    <t>281</t>
  </si>
  <si>
    <t>767112901</t>
  </si>
  <si>
    <t>Desky polykarbonát. tl.4mm -dodávka</t>
  </si>
  <si>
    <t>1252</t>
  </si>
  <si>
    <t>282</t>
  </si>
  <si>
    <t>767995103</t>
  </si>
  <si>
    <t>Výroba a montáž kov. atypických konstr. do 20 kg</t>
  </si>
  <si>
    <t>1256</t>
  </si>
  <si>
    <t>283</t>
  </si>
  <si>
    <t>14587779</t>
  </si>
  <si>
    <t xml:space="preserve">Profil obdélník. uzavř.svařovaný S235   80x60x3 mm </t>
  </si>
  <si>
    <t>1258</t>
  </si>
  <si>
    <t>284</t>
  </si>
  <si>
    <t>13611228</t>
  </si>
  <si>
    <t>plech ocelový hladký jakost S235JR tl 10mm tabule</t>
  </si>
  <si>
    <t>1260</t>
  </si>
  <si>
    <t>285</t>
  </si>
  <si>
    <t>767400664</t>
  </si>
  <si>
    <t>Matky, šrouby, podložky Matky, šrouby, podložky</t>
  </si>
  <si>
    <t>1262</t>
  </si>
  <si>
    <t>286</t>
  </si>
  <si>
    <t>1264</t>
  </si>
  <si>
    <t>287</t>
  </si>
  <si>
    <t>767800200</t>
  </si>
  <si>
    <t xml:space="preserve">Přeprava zámeč. výrobků na zinkování a zpět </t>
  </si>
  <si>
    <t>1266</t>
  </si>
  <si>
    <t>288</t>
  </si>
  <si>
    <t>1268</t>
  </si>
  <si>
    <t>VV</t>
  </si>
  <si>
    <t>0,75 * 9155,3</t>
  </si>
  <si>
    <t>Součet</t>
  </si>
  <si>
    <t>289</t>
  </si>
  <si>
    <t>998151111</t>
  </si>
  <si>
    <t>Přesun hmot, oplocení a zvláštní obj. zděné do 10m</t>
  </si>
  <si>
    <t>1270</t>
  </si>
  <si>
    <t>D70</t>
  </si>
  <si>
    <t>D16: SO 09 ZP průchod budova A,parkov. mezi č.110-113</t>
  </si>
  <si>
    <t>290</t>
  </si>
  <si>
    <t>1272</t>
  </si>
  <si>
    <t>291</t>
  </si>
  <si>
    <t>1274</t>
  </si>
  <si>
    <t>292</t>
  </si>
  <si>
    <t>1276</t>
  </si>
  <si>
    <t>293</t>
  </si>
  <si>
    <t>1278</t>
  </si>
  <si>
    <t>294</t>
  </si>
  <si>
    <t>1280</t>
  </si>
  <si>
    <t>295</t>
  </si>
  <si>
    <t>1282</t>
  </si>
  <si>
    <t>296</t>
  </si>
  <si>
    <t>1284</t>
  </si>
  <si>
    <t>297</t>
  </si>
  <si>
    <t>1286</t>
  </si>
  <si>
    <t>298</t>
  </si>
  <si>
    <t>1288</t>
  </si>
  <si>
    <t>299</t>
  </si>
  <si>
    <t>1290</t>
  </si>
  <si>
    <t>300</t>
  </si>
  <si>
    <t>1292</t>
  </si>
  <si>
    <t>301</t>
  </si>
  <si>
    <t>1294</t>
  </si>
  <si>
    <t>302</t>
  </si>
  <si>
    <t>596132111.2</t>
  </si>
  <si>
    <t>Kladení dlažby mozaika 2barvy, lože kamen. do 4 cm</t>
  </si>
  <si>
    <t>1296</t>
  </si>
  <si>
    <t>303</t>
  </si>
  <si>
    <t>1298</t>
  </si>
  <si>
    <t>304</t>
  </si>
  <si>
    <t>1300</t>
  </si>
  <si>
    <t>305</t>
  </si>
  <si>
    <t>1302</t>
  </si>
  <si>
    <t>306</t>
  </si>
  <si>
    <t>1304</t>
  </si>
  <si>
    <t>307</t>
  </si>
  <si>
    <t>1306</t>
  </si>
  <si>
    <t>308</t>
  </si>
  <si>
    <t>1308</t>
  </si>
  <si>
    <t>309</t>
  </si>
  <si>
    <t>40445050</t>
  </si>
  <si>
    <t>Značka dopr inf IP 11-13 500/700 fól1, EG7letá</t>
  </si>
  <si>
    <t>1310</t>
  </si>
  <si>
    <t>310</t>
  </si>
  <si>
    <t>40445321</t>
  </si>
  <si>
    <t>značka vodorovná z termoplastu šipka dl 2,5m</t>
  </si>
  <si>
    <t>1312</t>
  </si>
  <si>
    <t>311</t>
  </si>
  <si>
    <t>1314</t>
  </si>
  <si>
    <t>312</t>
  </si>
  <si>
    <t>1316</t>
  </si>
  <si>
    <t>313</t>
  </si>
  <si>
    <t>1318</t>
  </si>
  <si>
    <t>D71</t>
  </si>
  <si>
    <t>D.1.4a: Zdravotně technické instalace</t>
  </si>
  <si>
    <t>132201202</t>
  </si>
  <si>
    <t>Hloubení rýh š do 2000 mm v hornině tř. 3 objemu do 1000 m3</t>
  </si>
  <si>
    <t>1320</t>
  </si>
  <si>
    <t xml:space="preserve">40*1,2*3+120*1,0*1,5  </t>
  </si>
  <si>
    <t>132201209</t>
  </si>
  <si>
    <t>Příplatek za lepivost k hloubení rýh š do 2000 mm v hornině tř. 3</t>
  </si>
  <si>
    <t>1322</t>
  </si>
  <si>
    <t>151101102</t>
  </si>
  <si>
    <t>Zřízení příložného pažení a rozepření stěn rýh hl do 4 m</t>
  </si>
  <si>
    <t>1324</t>
  </si>
  <si>
    <t xml:space="preserve">40*2*3  </t>
  </si>
  <si>
    <t>151101112</t>
  </si>
  <si>
    <t>Odstranění příložného pažení a rozepření stěn rýh hl do 4 m</t>
  </si>
  <si>
    <t>1326</t>
  </si>
  <si>
    <t>161101102</t>
  </si>
  <si>
    <t>Svislé přemístění výkopku z horniny tř. 1 až 4 hl výkopu do 4 m</t>
  </si>
  <si>
    <t>1328</t>
  </si>
  <si>
    <t>162301101</t>
  </si>
  <si>
    <t xml:space="preserve">Vodorovné přemístění do 500 m výkopku/sypaniny z horniny tř. 1 až 4 </t>
  </si>
  <si>
    <t>1330</t>
  </si>
  <si>
    <t>162701105</t>
  </si>
  <si>
    <t>Vodorovné přemístění do 10000 m výkopku/sypaniny z horniny tř. 1 až 4</t>
  </si>
  <si>
    <t>1332</t>
  </si>
  <si>
    <t>167101101.1</t>
  </si>
  <si>
    <t>Nakládání výkopku z hornin tř. 1 až 4 do 100 m3</t>
  </si>
  <si>
    <t>1334</t>
  </si>
  <si>
    <t>171201201</t>
  </si>
  <si>
    <t>Uložení sypaniny na skládky</t>
  </si>
  <si>
    <t>1336</t>
  </si>
  <si>
    <t>171201211</t>
  </si>
  <si>
    <t xml:space="preserve">Poplatek za uložení stavebního odpadu - zeminy a kameniva na skládce </t>
  </si>
  <si>
    <t>1338</t>
  </si>
  <si>
    <t>174101101.1</t>
  </si>
  <si>
    <t xml:space="preserve">Zásyp jam, šachet rýh nebo kolem objektů sypaninou se zhutněním </t>
  </si>
  <si>
    <t>1340</t>
  </si>
  <si>
    <t>175151101</t>
  </si>
  <si>
    <t>Obsypání potrubí strojně sypaninou bez prohození, uloženou do 3 m</t>
  </si>
  <si>
    <t>1342</t>
  </si>
  <si>
    <t xml:space="preserve">40*1,2*0,5+120*1,0*0,45  </t>
  </si>
  <si>
    <t>58337303</t>
  </si>
  <si>
    <t>štěrkopísek frakce 0/8</t>
  </si>
  <si>
    <t>1344</t>
  </si>
  <si>
    <t>D73</t>
  </si>
  <si>
    <t>4: Vodorovné konstrukce</t>
  </si>
  <si>
    <t>451573111</t>
  </si>
  <si>
    <t>Lože pod potrubí otevřený výkop ze štěrkopísku</t>
  </si>
  <si>
    <t>1346</t>
  </si>
  <si>
    <t>40*1,2*0,1+120*1,0*0,1</t>
  </si>
  <si>
    <t>D74</t>
  </si>
  <si>
    <t>8: Trubní vedení</t>
  </si>
  <si>
    <t>871161211</t>
  </si>
  <si>
    <t>Montáž potrubí z PE100 SDR 11 otevřený výkop svařovaných elektrotvarovkou D 32 x 3,0 mm</t>
  </si>
  <si>
    <t>1348</t>
  </si>
  <si>
    <t>28613595</t>
  </si>
  <si>
    <t xml:space="preserve">potrubí dvouvrstvé PE100 s 10% signalizační vrstvou SDR 11 32x3,0 dl 12m </t>
  </si>
  <si>
    <t>1350</t>
  </si>
  <si>
    <t>721173401</t>
  </si>
  <si>
    <t>Potrubí kanalizační z PVC SN 4 svodné DN 110</t>
  </si>
  <si>
    <t>1352</t>
  </si>
  <si>
    <t>721173402</t>
  </si>
  <si>
    <t>Potrubí kanalizační z PVC SN 4 svodné DN 125</t>
  </si>
  <si>
    <t>1354</t>
  </si>
  <si>
    <t>721173403</t>
  </si>
  <si>
    <t>Potrubí kanalizační z PVC SN 4 svodné DN 160</t>
  </si>
  <si>
    <t>1356</t>
  </si>
  <si>
    <t>721173404</t>
  </si>
  <si>
    <t>Potrubí kanalizační z PVC SN 4 svodné DN 200</t>
  </si>
  <si>
    <t>1358</t>
  </si>
  <si>
    <t>894812206</t>
  </si>
  <si>
    <t>Revizní a čistící šachta z PP šachtové dno DN 425/200 průtočné 30°,60°,90°</t>
  </si>
  <si>
    <t>1360</t>
  </si>
  <si>
    <t>894812207</t>
  </si>
  <si>
    <t>Revizní a čistící šachta z PP šachtové dno DN 425/200 s přítokem tvaru T</t>
  </si>
  <si>
    <t>1362</t>
  </si>
  <si>
    <t>894812232</t>
  </si>
  <si>
    <t>Revizní a čistící šachta z PP DN 425 šachtová roura korugovaná bez hrdla světlé hloubky 2000 mm</t>
  </si>
  <si>
    <t>1364</t>
  </si>
  <si>
    <t>894812233</t>
  </si>
  <si>
    <t>Revizní a čistící šachta z PP DN 425 šachtová roura korugovaná bez hrdla světlé hloubky 3000 mm</t>
  </si>
  <si>
    <t>1366</t>
  </si>
  <si>
    <t>894812249</t>
  </si>
  <si>
    <t>Příplatek k rourám revizní a čistící šachty z PP DN 425 za uříznutí šachtové roury</t>
  </si>
  <si>
    <t>1368</t>
  </si>
  <si>
    <t>894812261</t>
  </si>
  <si>
    <t>Revizní a čistící šachta z PP DN 425 poklop litinový s teleskopickou rourou pro zatížení 3 t</t>
  </si>
  <si>
    <t>1370</t>
  </si>
  <si>
    <t>899721111</t>
  </si>
  <si>
    <t>Signalizační vodič DN do 150 mm na potrubí</t>
  </si>
  <si>
    <t>1372</t>
  </si>
  <si>
    <t>899722113</t>
  </si>
  <si>
    <t>Krytí potrubí z plastů výstražnou fólií z PVC 34cm</t>
  </si>
  <si>
    <t>1374</t>
  </si>
  <si>
    <t>D75</t>
  </si>
  <si>
    <t>998: Přesun hmot</t>
  </si>
  <si>
    <t>998276101</t>
  </si>
  <si>
    <t>Přesun hmot pro trubní vedení z trub z plastických hmot otevřený výkop</t>
  </si>
  <si>
    <t>1376</t>
  </si>
  <si>
    <t>998276124</t>
  </si>
  <si>
    <t>Příplatek k přesunu hmot pro trubní vedení z trub z plastických hmot za zvětšený přesun do 500 m</t>
  </si>
  <si>
    <t>1378</t>
  </si>
  <si>
    <t>Zkoušky</t>
  </si>
  <si>
    <t>043114R01</t>
  </si>
  <si>
    <t>Zkoušky tlakové, proplach a dezinfekce vodovodního potrubí</t>
  </si>
  <si>
    <t>SOUBOR</t>
  </si>
  <si>
    <t>1384</t>
  </si>
  <si>
    <t>043114R02</t>
  </si>
  <si>
    <t>Zkoušky těsnosti kanalizačního potrubí</t>
  </si>
  <si>
    <t>1386</t>
  </si>
  <si>
    <t>D52</t>
  </si>
  <si>
    <t xml:space="preserve">D.1.4d: Veřejné a venkovní osvětlení </t>
  </si>
  <si>
    <t>D55</t>
  </si>
  <si>
    <t>1.3</t>
  </si>
  <si>
    <t>Kabel CYKY-J 4x16mm2</t>
  </si>
  <si>
    <t>1388</t>
  </si>
  <si>
    <t>2.1</t>
  </si>
  <si>
    <t>Kabel CYKY-O 2x1,5mm2</t>
  </si>
  <si>
    <t>1390</t>
  </si>
  <si>
    <t>3.1</t>
  </si>
  <si>
    <t>Kabel CYKY-J 4x10mm2</t>
  </si>
  <si>
    <t>1392</t>
  </si>
  <si>
    <t>5.1</t>
  </si>
  <si>
    <t>Výkopové práce pro kabel a zemnící pásek, uložení, pískové lože, červená fólie, zához, hutnění, apod.</t>
  </si>
  <si>
    <t>bm</t>
  </si>
  <si>
    <t>1394</t>
  </si>
  <si>
    <t>6.1</t>
  </si>
  <si>
    <t>Uzemňovací pásek FeZn 30x4mm</t>
  </si>
  <si>
    <t>1396</t>
  </si>
  <si>
    <t>7.1</t>
  </si>
  <si>
    <t>Trubka kopoflex 75</t>
  </si>
  <si>
    <t>1398</t>
  </si>
  <si>
    <t>8.1</t>
  </si>
  <si>
    <t>Trubka kopoflex 50</t>
  </si>
  <si>
    <t>1400</t>
  </si>
  <si>
    <t>10.1</t>
  </si>
  <si>
    <t>Materiál pro uchycení, pásky, označovací materiál</t>
  </si>
  <si>
    <t>kpl</t>
  </si>
  <si>
    <t>1402</t>
  </si>
  <si>
    <t>D56</t>
  </si>
  <si>
    <t>1.1</t>
  </si>
  <si>
    <t>Stavební přípomoce</t>
  </si>
  <si>
    <t>1404</t>
  </si>
  <si>
    <t>3.2</t>
  </si>
  <si>
    <t>Zprovoznění DALI systému vč. dopravy</t>
  </si>
  <si>
    <t>1408</t>
  </si>
  <si>
    <t>4.2</t>
  </si>
  <si>
    <t>1410</t>
  </si>
  <si>
    <t>5.2</t>
  </si>
  <si>
    <t>Úklid, úprava okolí do původního stavu (zatravnění, živice apod.)</t>
  </si>
  <si>
    <t>1412</t>
  </si>
  <si>
    <t>6.2</t>
  </si>
  <si>
    <t>Zkoušky, revize</t>
  </si>
  <si>
    <t>1414</t>
  </si>
  <si>
    <t>D76</t>
  </si>
  <si>
    <t>1.4</t>
  </si>
  <si>
    <t>Jednofázový jistič B10/1, 10A</t>
  </si>
  <si>
    <t>ks</t>
  </si>
  <si>
    <t>1418</t>
  </si>
  <si>
    <t>2.4</t>
  </si>
  <si>
    <t>Jednofázový jistič B6/1, 6A</t>
  </si>
  <si>
    <t>1420</t>
  </si>
  <si>
    <t>3.5</t>
  </si>
  <si>
    <t>Spínací hodiny včetně příslušenství</t>
  </si>
  <si>
    <t>1422</t>
  </si>
  <si>
    <t>4.4</t>
  </si>
  <si>
    <t>Soumrakový spínač s extérním čidlem včetně příslušenství</t>
  </si>
  <si>
    <t>1424</t>
  </si>
  <si>
    <t>5.5</t>
  </si>
  <si>
    <t>Drobný materiál (svorky, hřeben, atd…)</t>
  </si>
  <si>
    <t>1426</t>
  </si>
  <si>
    <t>D57</t>
  </si>
  <si>
    <t>1.5</t>
  </si>
  <si>
    <t>LED svítidlo PHILIPS BRS443 FG T25 GRN32-3S/830 A na stožáru s výložníkem</t>
  </si>
  <si>
    <t>1428</t>
  </si>
  <si>
    <t>2.5</t>
  </si>
  <si>
    <t>LED svítidlo PHILIPS BRS443 FG T25 GRN24-3S/830 dw na stožáru s výložníkem</t>
  </si>
  <si>
    <t>1430</t>
  </si>
  <si>
    <t>3.3</t>
  </si>
  <si>
    <t>LED svítidlo PHILIPS BRS443 FG T25 GRN16-3S/830 dw na stožáru s výložníkem</t>
  </si>
  <si>
    <t>1432</t>
  </si>
  <si>
    <t>4.5</t>
  </si>
  <si>
    <t>LED svítidlo nástěnné PHILIPS 2875 FLOWLED DTS / GRN 3200lm</t>
  </si>
  <si>
    <t>1434</t>
  </si>
  <si>
    <t>6.3</t>
  </si>
  <si>
    <t>LED svítidlo zápustné do stěny ILTI  LUCE MDAF40030040GR DAF 03 gen2 CW</t>
  </si>
  <si>
    <t>1436</t>
  </si>
  <si>
    <t>7.3</t>
  </si>
  <si>
    <t>Stožár 4,5m (5,5m včetně zapuštěné části) s výložníkem</t>
  </si>
  <si>
    <t>1438</t>
  </si>
  <si>
    <t>8.2</t>
  </si>
  <si>
    <t>Základ pro stožár 600x600x1000mm včetně výkopu, bednění záhozu a úpravy okolí</t>
  </si>
  <si>
    <t>1440</t>
  </si>
  <si>
    <t>D58</t>
  </si>
  <si>
    <t>1.6</t>
  </si>
  <si>
    <t>1444</t>
  </si>
  <si>
    <t>D77</t>
  </si>
  <si>
    <t>132201201</t>
  </si>
  <si>
    <t>Hloubení rýh š do 2000 mm v hornině tř. 3 objemu do 100 m3</t>
  </si>
  <si>
    <t>1448</t>
  </si>
  <si>
    <t xml:space="preserve">7*1,2*3+18*1,0*2,0  </t>
  </si>
  <si>
    <t>1450</t>
  </si>
  <si>
    <t>1452</t>
  </si>
  <si>
    <t xml:space="preserve">7*2*3+18*2*2,0  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</si>
  <si>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</si>
  <si>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</si>
  <si>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</si>
  <si>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</si>
  <si>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</si>
  <si>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</si>
  <si>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</si>
  <si>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</si>
  <si>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</si>
  <si>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 xml:space="preserve">7*1,2*0,5+18*1,0*0,5  </t>
  </si>
  <si>
    <t>1472</t>
  </si>
  <si>
    <t>1474</t>
  </si>
  <si>
    <t xml:space="preserve">7*1,2*0,1+18*1,0*0,1  </t>
  </si>
  <si>
    <t>D79</t>
  </si>
  <si>
    <t>722: Zdravotechnika - vnitřní vodovod</t>
  </si>
  <si>
    <t>722270102</t>
  </si>
  <si>
    <t>Sestava vodoměrová závitová G 1</t>
  </si>
  <si>
    <t>soubor</t>
  </si>
  <si>
    <t>1476</t>
  </si>
  <si>
    <t>1478</t>
  </si>
  <si>
    <t>1480</t>
  </si>
  <si>
    <t>1482</t>
  </si>
  <si>
    <t>87735512R</t>
  </si>
  <si>
    <t>Výřez a montáž tvarovek odbočných na potrubí z kanalizačních trub z PVC DN 250</t>
  </si>
  <si>
    <t>1484</t>
  </si>
  <si>
    <t>28611437</t>
  </si>
  <si>
    <t>odbočka kanalizační plastová s hrdlem KG 250/200/87°</t>
  </si>
  <si>
    <t>1486</t>
  </si>
  <si>
    <t>877390430</t>
  </si>
  <si>
    <t>Montáž spojek na kanalizačním potrubí z PP trub korugovaných DN 400</t>
  </si>
  <si>
    <t>1488</t>
  </si>
  <si>
    <t>28611R01</t>
  </si>
  <si>
    <t xml:space="preserve">sedlová vložka kanalizační plastová s hrdlem 400/200 </t>
  </si>
  <si>
    <t>1490</t>
  </si>
  <si>
    <t>891181112</t>
  </si>
  <si>
    <t>Montáž vodovodních šoupátek otevřený výkop DN 40</t>
  </si>
  <si>
    <t>1492</t>
  </si>
  <si>
    <t>42221144</t>
  </si>
  <si>
    <t>šoupátko s PE vevařovacími konci voda PN10 DN 25/32 PE 100</t>
  </si>
  <si>
    <t>1494</t>
  </si>
  <si>
    <t>891249111</t>
  </si>
  <si>
    <t>Montáž navrtávacích pasů na potrubí z jakýchkoli trub DN 80</t>
  </si>
  <si>
    <t>1496</t>
  </si>
  <si>
    <t>42271410</t>
  </si>
  <si>
    <t>pás navrtávací z tvárné litiny DN 50mm, rozsah (60-67), odbočky 1",5/4",6/4",2"</t>
  </si>
  <si>
    <t>1498</t>
  </si>
  <si>
    <t>1500</t>
  </si>
  <si>
    <t>1502</t>
  </si>
  <si>
    <t>1504</t>
  </si>
  <si>
    <t>1506</t>
  </si>
  <si>
    <t>1508</t>
  </si>
  <si>
    <t>1510</t>
  </si>
  <si>
    <t>899401112</t>
  </si>
  <si>
    <t>Osazení poklopů litinových šoupátkových</t>
  </si>
  <si>
    <t>1512</t>
  </si>
  <si>
    <t>42291352</t>
  </si>
  <si>
    <t>poklop litinový šoupátkový pro zemní soupravy osazení do terénu a do vozovky</t>
  </si>
  <si>
    <t>1514</t>
  </si>
  <si>
    <t>1516</t>
  </si>
  <si>
    <t>1518</t>
  </si>
  <si>
    <t>1520</t>
  </si>
  <si>
    <t>1522</t>
  </si>
  <si>
    <t>D80</t>
  </si>
  <si>
    <t>HZS: Hodinové zúčtovací sazby</t>
  </si>
  <si>
    <t>HZS2491</t>
  </si>
  <si>
    <t>Hodinová zúčtovací sazba dělník zednických výpomocí</t>
  </si>
  <si>
    <t>HOD</t>
  </si>
  <si>
    <t>1524</t>
  </si>
  <si>
    <t>1532</t>
  </si>
  <si>
    <t>1534</t>
  </si>
  <si>
    <t>D81</t>
  </si>
  <si>
    <t>132201101</t>
  </si>
  <si>
    <t>Hloubení rýh š do 600 mm v hornině tř. 3 objemu do 100 m3</t>
  </si>
  <si>
    <t>1536</t>
  </si>
  <si>
    <t xml:space="preserve">64*0,6*1,6  </t>
  </si>
  <si>
    <t>132201109</t>
  </si>
  <si>
    <t xml:space="preserve">Příplatek za lepivost k hloubení rýh š do 600 mm v hornině tř. 3 </t>
  </si>
  <si>
    <t>1538</t>
  </si>
  <si>
    <t>161101101</t>
  </si>
  <si>
    <t>Svislé přemístění výkopku z horniny tř. 1 až 4 hl výkopu do 2,5 m</t>
  </si>
  <si>
    <t>1540</t>
  </si>
  <si>
    <t>1542</t>
  </si>
  <si>
    <t>1544</t>
  </si>
  <si>
    <t>1546</t>
  </si>
  <si>
    <t>1548</t>
  </si>
  <si>
    <t>1550</t>
  </si>
  <si>
    <t>1552</t>
  </si>
  <si>
    <t>1554</t>
  </si>
  <si>
    <t xml:space="preserve">64*0,6*0,4  </t>
  </si>
  <si>
    <t>1556</t>
  </si>
  <si>
    <t>1558</t>
  </si>
  <si>
    <t xml:space="preserve">64*0,6*0,1  </t>
  </si>
  <si>
    <t>723150804</t>
  </si>
  <si>
    <t>Demontáž potrubí ocelové hladké svařované do D 108</t>
  </si>
  <si>
    <t>1560</t>
  </si>
  <si>
    <t>871251211</t>
  </si>
  <si>
    <t>Montáž potrubí z PE100 SDR 11 otevřený výkop svařovaných elektrotvarovkou D 110 x 10,0 mm</t>
  </si>
  <si>
    <t>1562</t>
  </si>
  <si>
    <t>28613486</t>
  </si>
  <si>
    <t>potrubí plynovodní PE100 SDR 11 návin se signalizační vrstvou 110x10,0mm</t>
  </si>
  <si>
    <t>1564</t>
  </si>
  <si>
    <t>28613970</t>
  </si>
  <si>
    <t>trubka ochranná pro plyn PEHD 160x6,2mm</t>
  </si>
  <si>
    <t>1566</t>
  </si>
  <si>
    <t>877261101</t>
  </si>
  <si>
    <t>Montáž elektrospojek na vodovodním potrubí z PE trub d 110</t>
  </si>
  <si>
    <t>1568</t>
  </si>
  <si>
    <t>286159R1</t>
  </si>
  <si>
    <t>přechodka ocel / PE - DN 100 / d 110 přechodka ocel / PE - DN 100 / d 110</t>
  </si>
  <si>
    <t>1570</t>
  </si>
  <si>
    <t>877261110</t>
  </si>
  <si>
    <t>Montáž elektrokolen 45° na vodovodním potrubí z PE trub d 110</t>
  </si>
  <si>
    <t>1572</t>
  </si>
  <si>
    <t>28614949</t>
  </si>
  <si>
    <t>elektrokoleno 45° PE 100 PN16 D 110mm</t>
  </si>
  <si>
    <t>1574</t>
  </si>
  <si>
    <t>877261112</t>
  </si>
  <si>
    <t>Montáž elektrokolen 90° na vodovodním potrubí z PE trub d 110</t>
  </si>
  <si>
    <t>1576</t>
  </si>
  <si>
    <t>28614937</t>
  </si>
  <si>
    <t>elektrokoleno 90° PE 100 PN16 D 110mm</t>
  </si>
  <si>
    <t>1578</t>
  </si>
  <si>
    <t>891269111</t>
  </si>
  <si>
    <t>Montáž navrtávacích pasů na potrubí z jakýchkoli trub DN 100</t>
  </si>
  <si>
    <t>1580</t>
  </si>
  <si>
    <t>42273550</t>
  </si>
  <si>
    <t>pás navrtávací se závitovým výstupem z tvárné litiny pro vodovodní PE a PVC potrubí 110-2”</t>
  </si>
  <si>
    <t>1582</t>
  </si>
  <si>
    <t>1584</t>
  </si>
  <si>
    <t>1586</t>
  </si>
  <si>
    <t>230200311</t>
  </si>
  <si>
    <t>Jednostranné přerušení průtoku plynu 2 balony vloženými pomocí zaváděcích komor v ocelovém potrubí  DN do 125 mm</t>
  </si>
  <si>
    <t>1588</t>
  </si>
  <si>
    <t>D83</t>
  </si>
  <si>
    <t>9: Ostatní konstrukce a práce, bourání</t>
  </si>
  <si>
    <t>977151121</t>
  </si>
  <si>
    <t xml:space="preserve">Jádrové vrty diamantovými korunkami do D 120 mm do stavebních materiálů </t>
  </si>
  <si>
    <t>1590</t>
  </si>
  <si>
    <t>1592</t>
  </si>
  <si>
    <t>1594</t>
  </si>
  <si>
    <t>043114R04</t>
  </si>
  <si>
    <t>Zkoušky tlakové, revize plynovodu</t>
  </si>
  <si>
    <t>1602</t>
  </si>
  <si>
    <t>D84</t>
  </si>
  <si>
    <t>VRN9: Ostatní náklady</t>
  </si>
  <si>
    <t>091003R01</t>
  </si>
  <si>
    <t>Odvoz a likvidace odpadu</t>
  </si>
  <si>
    <t>1604</t>
  </si>
  <si>
    <t>D.1.4.a - Zdravotně technické instalace</t>
  </si>
  <si>
    <t xml:space="preserve">D.1.4.d - Veřejné a venkovní osvětlení </t>
  </si>
  <si>
    <t xml:space="preserve">    D55 - Kabeláž</t>
  </si>
  <si>
    <t xml:space="preserve">    D76 - Rozváděč R40</t>
  </si>
  <si>
    <t xml:space="preserve">    D57 - Svítidla, stropní vývody, apod… :</t>
  </si>
  <si>
    <t xml:space="preserve">    D58 - Zásuvky, spínače, krabice, elektroinstalační materiál</t>
  </si>
  <si>
    <t xml:space="preserve">    D56 - Ostatní náklady</t>
  </si>
  <si>
    <t>Kabeláž</t>
  </si>
  <si>
    <t>Rozváděč R40</t>
  </si>
  <si>
    <t>Svítidla, stropní vývody, apod… :</t>
  </si>
  <si>
    <t>Zásuvky, spínače, krabice, elektroinstalační materiál</t>
  </si>
  <si>
    <t>Ostatní náklady</t>
  </si>
  <si>
    <t>Drobný materiál (hmoždinky, šrouby, svorky, pásky, hřeben, sádra, atd..)</t>
  </si>
  <si>
    <t>IO.01 - Vodovodní a kanalizační přípojka</t>
  </si>
  <si>
    <t>D77 - IO.O1 - Vodovodní a kanalalizační přípojka</t>
  </si>
  <si>
    <t>IO.O1 - Vodovodní a kanalalizační přípojka</t>
  </si>
  <si>
    <t>IO.02 - Přeložka plynovodu</t>
  </si>
  <si>
    <t>D81 - IO.O2 - přeložka plynovodu</t>
  </si>
  <si>
    <t>IO.O2 - přeložka plynovodu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</si>
</sst>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  <font>
      <b/>
      <sz val="10"/>
      <color rgb="FF003366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/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0" xfId="0" applyFont="1" applyFill="1" applyBorder="1" applyAlignment="1" applyProtection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36" fillId="0" borderId="0" xfId="0" applyFont="1" applyFill="1" applyAlignment="1" applyProtection="1">
      <alignment horizontal="left" vertical="center" wrapText="1"/>
    </xf>
    <xf numFmtId="0" fontId="29" fillId="0" borderId="0" xfId="0" applyFont="1" applyFill="1" applyAlignment="1" applyProtection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>
      <selection activeCell="AG103" sqref="AG10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1"/>
      <c r="AQ5" s="21"/>
      <c r="AR5" s="19"/>
      <c r="BE5" s="270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1"/>
      <c r="AQ6" s="21"/>
      <c r="AR6" s="19"/>
      <c r="BE6" s="271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71"/>
      <c r="BS7" s="16" t="s">
        <v>6</v>
      </c>
    </row>
    <row r="8" spans="1:74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0">
        <v>44365</v>
      </c>
      <c r="AO8" s="21"/>
      <c r="AP8" s="21"/>
      <c r="AQ8" s="21"/>
      <c r="AR8" s="19"/>
      <c r="BE8" s="271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1"/>
      <c r="BS9" s="16" t="s">
        <v>6</v>
      </c>
    </row>
    <row r="10" spans="1:74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71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71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1"/>
      <c r="BS12" s="16" t="s">
        <v>6</v>
      </c>
    </row>
    <row r="13" spans="1:74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28</v>
      </c>
      <c r="AO13" s="21"/>
      <c r="AP13" s="21"/>
      <c r="AQ13" s="21"/>
      <c r="AR13" s="19"/>
      <c r="BE13" s="271"/>
      <c r="BS13" s="16" t="s">
        <v>6</v>
      </c>
    </row>
    <row r="14" spans="1:74" ht="12.75">
      <c r="B14" s="20"/>
      <c r="C14" s="21"/>
      <c r="D14" s="21"/>
      <c r="E14" s="276" t="s">
        <v>28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71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1"/>
      <c r="BS15" s="16" t="s">
        <v>4</v>
      </c>
    </row>
    <row r="16" spans="1:74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71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71"/>
      <c r="BS17" s="16" t="s">
        <v>31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1"/>
      <c r="BS18" s="16" t="s">
        <v>6</v>
      </c>
    </row>
    <row r="19" spans="1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71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71"/>
      <c r="BS20" s="16" t="s">
        <v>31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1"/>
    </row>
    <row r="22" spans="1:71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1"/>
    </row>
    <row r="23" spans="1:71" s="1" customFormat="1" ht="16.5" customHeight="1">
      <c r="B23" s="20"/>
      <c r="C23" s="21"/>
      <c r="D23" s="21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1"/>
      <c r="AP23" s="21"/>
      <c r="AQ23" s="21"/>
      <c r="AR23" s="19"/>
      <c r="BE23" s="271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1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1"/>
    </row>
    <row r="26" spans="1:71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2">
        <f>ROUND(AG94,2)</f>
        <v>0</v>
      </c>
      <c r="AL26" s="263"/>
      <c r="AM26" s="263"/>
      <c r="AN26" s="263"/>
      <c r="AO26" s="263"/>
      <c r="AP26" s="35"/>
      <c r="AQ26" s="35"/>
      <c r="AR26" s="38"/>
      <c r="BE26" s="271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1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4" t="s">
        <v>36</v>
      </c>
      <c r="M28" s="264"/>
      <c r="N28" s="264"/>
      <c r="O28" s="264"/>
      <c r="P28" s="264"/>
      <c r="Q28" s="35"/>
      <c r="R28" s="35"/>
      <c r="S28" s="35"/>
      <c r="T28" s="35"/>
      <c r="U28" s="35"/>
      <c r="V28" s="35"/>
      <c r="W28" s="264" t="s">
        <v>37</v>
      </c>
      <c r="X28" s="264"/>
      <c r="Y28" s="264"/>
      <c r="Z28" s="264"/>
      <c r="AA28" s="264"/>
      <c r="AB28" s="264"/>
      <c r="AC28" s="264"/>
      <c r="AD28" s="264"/>
      <c r="AE28" s="264"/>
      <c r="AF28" s="35"/>
      <c r="AG28" s="35"/>
      <c r="AH28" s="35"/>
      <c r="AI28" s="35"/>
      <c r="AJ28" s="35"/>
      <c r="AK28" s="264" t="s">
        <v>38</v>
      </c>
      <c r="AL28" s="264"/>
      <c r="AM28" s="264"/>
      <c r="AN28" s="264"/>
      <c r="AO28" s="264"/>
      <c r="AP28" s="35"/>
      <c r="AQ28" s="35"/>
      <c r="AR28" s="38"/>
      <c r="BE28" s="271"/>
    </row>
    <row r="29" spans="1:71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58">
        <v>0.21</v>
      </c>
      <c r="M29" s="257"/>
      <c r="N29" s="257"/>
      <c r="O29" s="257"/>
      <c r="P29" s="257"/>
      <c r="Q29" s="40"/>
      <c r="R29" s="40"/>
      <c r="S29" s="40"/>
      <c r="T29" s="40"/>
      <c r="U29" s="40"/>
      <c r="V29" s="40"/>
      <c r="W29" s="256">
        <f>ROUND(AZ94, 2)</f>
        <v>0</v>
      </c>
      <c r="X29" s="257"/>
      <c r="Y29" s="257"/>
      <c r="Z29" s="257"/>
      <c r="AA29" s="257"/>
      <c r="AB29" s="257"/>
      <c r="AC29" s="257"/>
      <c r="AD29" s="257"/>
      <c r="AE29" s="257"/>
      <c r="AF29" s="40"/>
      <c r="AG29" s="40"/>
      <c r="AH29" s="40"/>
      <c r="AI29" s="40"/>
      <c r="AJ29" s="40"/>
      <c r="AK29" s="256">
        <f>ROUND(AV94, 2)</f>
        <v>0</v>
      </c>
      <c r="AL29" s="257"/>
      <c r="AM29" s="257"/>
      <c r="AN29" s="257"/>
      <c r="AO29" s="257"/>
      <c r="AP29" s="40"/>
      <c r="AQ29" s="40"/>
      <c r="AR29" s="41"/>
      <c r="BE29" s="272"/>
    </row>
    <row r="30" spans="1:71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58">
        <v>0.15</v>
      </c>
      <c r="M30" s="257"/>
      <c r="N30" s="257"/>
      <c r="O30" s="257"/>
      <c r="P30" s="257"/>
      <c r="Q30" s="40"/>
      <c r="R30" s="40"/>
      <c r="S30" s="40"/>
      <c r="T30" s="40"/>
      <c r="U30" s="40"/>
      <c r="V30" s="40"/>
      <c r="W30" s="256">
        <f>ROUND(BA94, 2)</f>
        <v>0</v>
      </c>
      <c r="X30" s="257"/>
      <c r="Y30" s="257"/>
      <c r="Z30" s="257"/>
      <c r="AA30" s="257"/>
      <c r="AB30" s="257"/>
      <c r="AC30" s="257"/>
      <c r="AD30" s="257"/>
      <c r="AE30" s="257"/>
      <c r="AF30" s="40"/>
      <c r="AG30" s="40"/>
      <c r="AH30" s="40"/>
      <c r="AI30" s="40"/>
      <c r="AJ30" s="40"/>
      <c r="AK30" s="256">
        <f>ROUND(AW94, 2)</f>
        <v>0</v>
      </c>
      <c r="AL30" s="257"/>
      <c r="AM30" s="257"/>
      <c r="AN30" s="257"/>
      <c r="AO30" s="257"/>
      <c r="AP30" s="40"/>
      <c r="AQ30" s="40"/>
      <c r="AR30" s="41"/>
      <c r="BE30" s="272"/>
    </row>
    <row r="31" spans="1:71" s="3" customFormat="1" ht="14.45" hidden="1" customHeight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58">
        <v>0.21</v>
      </c>
      <c r="M31" s="257"/>
      <c r="N31" s="257"/>
      <c r="O31" s="257"/>
      <c r="P31" s="257"/>
      <c r="Q31" s="40"/>
      <c r="R31" s="40"/>
      <c r="S31" s="40"/>
      <c r="T31" s="40"/>
      <c r="U31" s="40"/>
      <c r="V31" s="40"/>
      <c r="W31" s="256">
        <f>ROUND(BB94, 2)</f>
        <v>0</v>
      </c>
      <c r="X31" s="257"/>
      <c r="Y31" s="257"/>
      <c r="Z31" s="257"/>
      <c r="AA31" s="257"/>
      <c r="AB31" s="257"/>
      <c r="AC31" s="257"/>
      <c r="AD31" s="257"/>
      <c r="AE31" s="257"/>
      <c r="AF31" s="40"/>
      <c r="AG31" s="40"/>
      <c r="AH31" s="40"/>
      <c r="AI31" s="40"/>
      <c r="AJ31" s="40"/>
      <c r="AK31" s="256">
        <v>0</v>
      </c>
      <c r="AL31" s="257"/>
      <c r="AM31" s="257"/>
      <c r="AN31" s="257"/>
      <c r="AO31" s="257"/>
      <c r="AP31" s="40"/>
      <c r="AQ31" s="40"/>
      <c r="AR31" s="41"/>
      <c r="BE31" s="272"/>
    </row>
    <row r="32" spans="1:71" s="3" customFormat="1" ht="14.45" hidden="1" customHeight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58">
        <v>0.15</v>
      </c>
      <c r="M32" s="257"/>
      <c r="N32" s="257"/>
      <c r="O32" s="257"/>
      <c r="P32" s="257"/>
      <c r="Q32" s="40"/>
      <c r="R32" s="40"/>
      <c r="S32" s="40"/>
      <c r="T32" s="40"/>
      <c r="U32" s="40"/>
      <c r="V32" s="40"/>
      <c r="W32" s="256">
        <f>ROUND(BC94, 2)</f>
        <v>0</v>
      </c>
      <c r="X32" s="257"/>
      <c r="Y32" s="257"/>
      <c r="Z32" s="257"/>
      <c r="AA32" s="257"/>
      <c r="AB32" s="257"/>
      <c r="AC32" s="257"/>
      <c r="AD32" s="257"/>
      <c r="AE32" s="257"/>
      <c r="AF32" s="40"/>
      <c r="AG32" s="40"/>
      <c r="AH32" s="40"/>
      <c r="AI32" s="40"/>
      <c r="AJ32" s="40"/>
      <c r="AK32" s="256">
        <v>0</v>
      </c>
      <c r="AL32" s="257"/>
      <c r="AM32" s="257"/>
      <c r="AN32" s="257"/>
      <c r="AO32" s="257"/>
      <c r="AP32" s="40"/>
      <c r="AQ32" s="40"/>
      <c r="AR32" s="41"/>
      <c r="BE32" s="272"/>
    </row>
    <row r="33" spans="1:57" s="3" customFormat="1" ht="14.45" hidden="1" customHeight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58">
        <v>0</v>
      </c>
      <c r="M33" s="257"/>
      <c r="N33" s="257"/>
      <c r="O33" s="257"/>
      <c r="P33" s="257"/>
      <c r="Q33" s="40"/>
      <c r="R33" s="40"/>
      <c r="S33" s="40"/>
      <c r="T33" s="40"/>
      <c r="U33" s="40"/>
      <c r="V33" s="40"/>
      <c r="W33" s="256">
        <f>ROUND(BD94, 2)</f>
        <v>0</v>
      </c>
      <c r="X33" s="257"/>
      <c r="Y33" s="257"/>
      <c r="Z33" s="257"/>
      <c r="AA33" s="257"/>
      <c r="AB33" s="257"/>
      <c r="AC33" s="257"/>
      <c r="AD33" s="257"/>
      <c r="AE33" s="257"/>
      <c r="AF33" s="40"/>
      <c r="AG33" s="40"/>
      <c r="AH33" s="40"/>
      <c r="AI33" s="40"/>
      <c r="AJ33" s="40"/>
      <c r="AK33" s="256">
        <v>0</v>
      </c>
      <c r="AL33" s="257"/>
      <c r="AM33" s="257"/>
      <c r="AN33" s="257"/>
      <c r="AO33" s="257"/>
      <c r="AP33" s="40"/>
      <c r="AQ33" s="40"/>
      <c r="AR33" s="41"/>
      <c r="BE33" s="272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1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69" t="s">
        <v>47</v>
      </c>
      <c r="Y35" s="267"/>
      <c r="Z35" s="267"/>
      <c r="AA35" s="267"/>
      <c r="AB35" s="267"/>
      <c r="AC35" s="44"/>
      <c r="AD35" s="44"/>
      <c r="AE35" s="44"/>
      <c r="AF35" s="44"/>
      <c r="AG35" s="44"/>
      <c r="AH35" s="44"/>
      <c r="AI35" s="44"/>
      <c r="AJ35" s="44"/>
      <c r="AK35" s="266">
        <f>SUM(AK26:AK33)</f>
        <v>0</v>
      </c>
      <c r="AL35" s="267"/>
      <c r="AM35" s="267"/>
      <c r="AN35" s="267"/>
      <c r="AO35" s="268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49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50</v>
      </c>
      <c r="AI60" s="37"/>
      <c r="AJ60" s="37"/>
      <c r="AK60" s="37"/>
      <c r="AL60" s="37"/>
      <c r="AM60" s="51" t="s">
        <v>51</v>
      </c>
      <c r="AN60" s="37"/>
      <c r="AO60" s="37"/>
      <c r="AP60" s="35"/>
      <c r="AQ60" s="35"/>
      <c r="AR60" s="38"/>
      <c r="BE60" s="33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53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50</v>
      </c>
      <c r="AI75" s="37"/>
      <c r="AJ75" s="37"/>
      <c r="AK75" s="37"/>
      <c r="AL75" s="37"/>
      <c r="AM75" s="51" t="s">
        <v>51</v>
      </c>
      <c r="AN75" s="37"/>
      <c r="AO75" s="37"/>
      <c r="AP75" s="35"/>
      <c r="AQ75" s="35"/>
      <c r="AR75" s="38"/>
      <c r="BE75" s="33"/>
    </row>
    <row r="76" spans="1:57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1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1" s="2" customFormat="1" ht="24.95" customHeight="1">
      <c r="A82" s="33"/>
      <c r="B82" s="34"/>
      <c r="C82" s="22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1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R2019060-2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1" s="5" customFormat="1" ht="36.950000000000003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9" t="str">
        <f>K6</f>
        <v>Úpravy veřejného parteru a zahrady objektů - 2.etapa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62"/>
      <c r="AQ85" s="62"/>
      <c r="AR85" s="63"/>
    </row>
    <row r="86" spans="1:9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1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Husova 69 a 110-113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61">
        <f>IF(AN8= "","",AN8)</f>
        <v>44365</v>
      </c>
      <c r="AN87" s="261"/>
      <c r="AO87" s="35"/>
      <c r="AP87" s="35"/>
      <c r="AQ87" s="35"/>
      <c r="AR87" s="38"/>
      <c r="BE87" s="33"/>
    </row>
    <row r="88" spans="1:9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1" s="2" customFormat="1" ht="25.7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Město Kolín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40" t="str">
        <f>IF(E17="","",E17)</f>
        <v>sporadical architektonická kancelář</v>
      </c>
      <c r="AN89" s="241"/>
      <c r="AO89" s="241"/>
      <c r="AP89" s="241"/>
      <c r="AQ89" s="35"/>
      <c r="AR89" s="38"/>
      <c r="AS89" s="234" t="s">
        <v>55</v>
      </c>
      <c r="AT89" s="235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1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40" t="str">
        <f>IF(E20="","",E20)</f>
        <v>QSB</v>
      </c>
      <c r="AN90" s="241"/>
      <c r="AO90" s="241"/>
      <c r="AP90" s="241"/>
      <c r="AQ90" s="35"/>
      <c r="AR90" s="38"/>
      <c r="AS90" s="236"/>
      <c r="AT90" s="237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1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38"/>
      <c r="AT91" s="239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1" s="2" customFormat="1" ht="29.25" customHeight="1">
      <c r="A92" s="33"/>
      <c r="B92" s="34"/>
      <c r="C92" s="242" t="s">
        <v>56</v>
      </c>
      <c r="D92" s="243"/>
      <c r="E92" s="243"/>
      <c r="F92" s="243"/>
      <c r="G92" s="243"/>
      <c r="H92" s="72"/>
      <c r="I92" s="245" t="s">
        <v>57</v>
      </c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4" t="s">
        <v>58</v>
      </c>
      <c r="AH92" s="243"/>
      <c r="AI92" s="243"/>
      <c r="AJ92" s="243"/>
      <c r="AK92" s="243"/>
      <c r="AL92" s="243"/>
      <c r="AM92" s="243"/>
      <c r="AN92" s="245" t="s">
        <v>59</v>
      </c>
      <c r="AO92" s="243"/>
      <c r="AP92" s="246"/>
      <c r="AQ92" s="73" t="s">
        <v>60</v>
      </c>
      <c r="AR92" s="38"/>
      <c r="AS92" s="74" t="s">
        <v>61</v>
      </c>
      <c r="AT92" s="75" t="s">
        <v>62</v>
      </c>
      <c r="AU92" s="75" t="s">
        <v>63</v>
      </c>
      <c r="AV92" s="75" t="s">
        <v>64</v>
      </c>
      <c r="AW92" s="75" t="s">
        <v>65</v>
      </c>
      <c r="AX92" s="75" t="s">
        <v>66</v>
      </c>
      <c r="AY92" s="75" t="s">
        <v>67</v>
      </c>
      <c r="AZ92" s="75" t="s">
        <v>68</v>
      </c>
      <c r="BA92" s="75" t="s">
        <v>69</v>
      </c>
      <c r="BB92" s="75" t="s">
        <v>70</v>
      </c>
      <c r="BC92" s="75" t="s">
        <v>71</v>
      </c>
      <c r="BD92" s="76" t="s">
        <v>72</v>
      </c>
      <c r="BE92" s="33"/>
    </row>
    <row r="93" spans="1:91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1" s="6" customFormat="1" ht="32.450000000000003" customHeight="1">
      <c r="B94" s="80"/>
      <c r="C94" s="81" t="s">
        <v>73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51">
        <f>ROUND(AG95,2)</f>
        <v>0</v>
      </c>
      <c r="AH94" s="251"/>
      <c r="AI94" s="251"/>
      <c r="AJ94" s="251"/>
      <c r="AK94" s="251"/>
      <c r="AL94" s="251"/>
      <c r="AM94" s="251"/>
      <c r="AN94" s="252">
        <f t="shared" ref="AN94:AN101" si="0">SUM(AG94,AT94)</f>
        <v>0</v>
      </c>
      <c r="AO94" s="252"/>
      <c r="AP94" s="252"/>
      <c r="AQ94" s="84" t="s">
        <v>1</v>
      </c>
      <c r="AR94" s="85"/>
      <c r="AS94" s="86">
        <f>ROUND(AS95,2)</f>
        <v>0</v>
      </c>
      <c r="AT94" s="87">
        <f t="shared" ref="AT94:AT101" si="1">ROUND(SUM(AV94:AW94),2)</f>
        <v>0</v>
      </c>
      <c r="AU94" s="88" t="e">
        <f>ROUND(AU95,5)</f>
        <v>#REF!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74</v>
      </c>
      <c r="BT94" s="90" t="s">
        <v>75</v>
      </c>
      <c r="BU94" s="91" t="s">
        <v>76</v>
      </c>
      <c r="BV94" s="90" t="s">
        <v>77</v>
      </c>
      <c r="BW94" s="90" t="s">
        <v>5</v>
      </c>
      <c r="BX94" s="90" t="s">
        <v>78</v>
      </c>
      <c r="CL94" s="90" t="s">
        <v>1</v>
      </c>
    </row>
    <row r="95" spans="1:91" s="7" customFormat="1" ht="16.5" customHeight="1">
      <c r="B95" s="92"/>
      <c r="C95" s="93"/>
      <c r="D95" s="250" t="s">
        <v>79</v>
      </c>
      <c r="E95" s="250"/>
      <c r="F95" s="250"/>
      <c r="G95" s="250"/>
      <c r="H95" s="250"/>
      <c r="I95" s="94"/>
      <c r="J95" s="250" t="s">
        <v>80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7">
        <f>ROUND(SUM(AG96:AG101),2)</f>
        <v>0</v>
      </c>
      <c r="AH95" s="248"/>
      <c r="AI95" s="248"/>
      <c r="AJ95" s="248"/>
      <c r="AK95" s="248"/>
      <c r="AL95" s="248"/>
      <c r="AM95" s="248"/>
      <c r="AN95" s="249">
        <f t="shared" si="0"/>
        <v>0</v>
      </c>
      <c r="AO95" s="248"/>
      <c r="AP95" s="248"/>
      <c r="AQ95" s="95" t="s">
        <v>81</v>
      </c>
      <c r="AR95" s="96"/>
      <c r="AS95" s="97">
        <f>ROUND(SUM(AS96:AS101),2)</f>
        <v>0</v>
      </c>
      <c r="AT95" s="98">
        <f t="shared" si="1"/>
        <v>0</v>
      </c>
      <c r="AU95" s="99" t="e">
        <f>ROUND(SUM(AU96:AU101),5)</f>
        <v>#REF!</v>
      </c>
      <c r="AV95" s="98">
        <f>ROUND(AZ95*L29,2)</f>
        <v>0</v>
      </c>
      <c r="AW95" s="98">
        <f>ROUND(BA95*L30,2)</f>
        <v>0</v>
      </c>
      <c r="AX95" s="98">
        <f>ROUND(BB95*L29,2)</f>
        <v>0</v>
      </c>
      <c r="AY95" s="98">
        <f>ROUND(BC95*L30,2)</f>
        <v>0</v>
      </c>
      <c r="AZ95" s="98">
        <f>ROUND(SUM(AZ96:AZ101),2)</f>
        <v>0</v>
      </c>
      <c r="BA95" s="98">
        <f>ROUND(SUM(BA96:BA101),2)</f>
        <v>0</v>
      </c>
      <c r="BB95" s="98">
        <f>ROUND(SUM(BB96:BB101),2)</f>
        <v>0</v>
      </c>
      <c r="BC95" s="98">
        <f>ROUND(SUM(BC96:BC101),2)</f>
        <v>0</v>
      </c>
      <c r="BD95" s="100">
        <f>ROUND(SUM(BD96:BD101),2)</f>
        <v>0</v>
      </c>
      <c r="BS95" s="101" t="s">
        <v>74</v>
      </c>
      <c r="BT95" s="101" t="s">
        <v>82</v>
      </c>
      <c r="BU95" s="101" t="s">
        <v>76</v>
      </c>
      <c r="BV95" s="101" t="s">
        <v>77</v>
      </c>
      <c r="BW95" s="101" t="s">
        <v>83</v>
      </c>
      <c r="BX95" s="101" t="s">
        <v>5</v>
      </c>
      <c r="CL95" s="101" t="s">
        <v>1</v>
      </c>
      <c r="CM95" s="101" t="s">
        <v>84</v>
      </c>
    </row>
    <row r="96" spans="1:91" s="4" customFormat="1" ht="16.5" customHeight="1">
      <c r="A96" s="102" t="s">
        <v>85</v>
      </c>
      <c r="B96" s="57"/>
      <c r="C96" s="103"/>
      <c r="D96" s="103"/>
      <c r="E96" s="253" t="s">
        <v>86</v>
      </c>
      <c r="F96" s="253"/>
      <c r="G96" s="253"/>
      <c r="H96" s="253"/>
      <c r="I96" s="253"/>
      <c r="J96" s="103"/>
      <c r="K96" s="253" t="s">
        <v>87</v>
      </c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4">
        <f>'000 - Vedlejší a ostatní ...'!J32</f>
        <v>0</v>
      </c>
      <c r="AH96" s="255"/>
      <c r="AI96" s="255"/>
      <c r="AJ96" s="255"/>
      <c r="AK96" s="255"/>
      <c r="AL96" s="255"/>
      <c r="AM96" s="255"/>
      <c r="AN96" s="254">
        <f t="shared" si="0"/>
        <v>0</v>
      </c>
      <c r="AO96" s="255"/>
      <c r="AP96" s="255"/>
      <c r="AQ96" s="104" t="s">
        <v>88</v>
      </c>
      <c r="AR96" s="59"/>
      <c r="AS96" s="105">
        <v>0</v>
      </c>
      <c r="AT96" s="106">
        <f t="shared" si="1"/>
        <v>0</v>
      </c>
      <c r="AU96" s="107">
        <f>'000 - Vedlejší a ostatní ...'!P126</f>
        <v>0</v>
      </c>
      <c r="AV96" s="106">
        <f>'000 - Vedlejší a ostatní ...'!J35</f>
        <v>0</v>
      </c>
      <c r="AW96" s="106">
        <f>'000 - Vedlejší a ostatní ...'!J36</f>
        <v>0</v>
      </c>
      <c r="AX96" s="106">
        <f>'000 - Vedlejší a ostatní ...'!J37</f>
        <v>0</v>
      </c>
      <c r="AY96" s="106">
        <f>'000 - Vedlejší a ostatní ...'!J38</f>
        <v>0</v>
      </c>
      <c r="AZ96" s="106">
        <f>'000 - Vedlejší a ostatní ...'!F35</f>
        <v>0</v>
      </c>
      <c r="BA96" s="106">
        <f>'000 - Vedlejší a ostatní ...'!F36</f>
        <v>0</v>
      </c>
      <c r="BB96" s="106">
        <f>'000 - Vedlejší a ostatní ...'!F37</f>
        <v>0</v>
      </c>
      <c r="BC96" s="106">
        <f>'000 - Vedlejší a ostatní ...'!F38</f>
        <v>0</v>
      </c>
      <c r="BD96" s="108">
        <f>'000 - Vedlejší a ostatní ...'!F39</f>
        <v>0</v>
      </c>
      <c r="BT96" s="109" t="s">
        <v>84</v>
      </c>
      <c r="BV96" s="109" t="s">
        <v>77</v>
      </c>
      <c r="BW96" s="109" t="s">
        <v>89</v>
      </c>
      <c r="BX96" s="109" t="s">
        <v>83</v>
      </c>
      <c r="CL96" s="109" t="s">
        <v>1</v>
      </c>
    </row>
    <row r="97" spans="1:90" s="4" customFormat="1" ht="16.5" customHeight="1">
      <c r="A97" s="102" t="s">
        <v>85</v>
      </c>
      <c r="B97" s="57"/>
      <c r="C97" s="103"/>
      <c r="D97" s="103"/>
      <c r="E97" s="291" t="s">
        <v>90</v>
      </c>
      <c r="F97" s="292"/>
      <c r="G97" s="292"/>
      <c r="H97" s="292"/>
      <c r="I97" s="292"/>
      <c r="J97" s="103"/>
      <c r="K97" s="253" t="s">
        <v>91</v>
      </c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4">
        <f>'D.1.1 - Architektonicko-s...'!J32</f>
        <v>0</v>
      </c>
      <c r="AH97" s="255"/>
      <c r="AI97" s="255"/>
      <c r="AJ97" s="255"/>
      <c r="AK97" s="255"/>
      <c r="AL97" s="255"/>
      <c r="AM97" s="255"/>
      <c r="AN97" s="254">
        <f t="shared" si="0"/>
        <v>0</v>
      </c>
      <c r="AO97" s="255"/>
      <c r="AP97" s="255"/>
      <c r="AQ97" s="104" t="s">
        <v>88</v>
      </c>
      <c r="AR97" s="59"/>
      <c r="AS97" s="105">
        <v>0</v>
      </c>
      <c r="AT97" s="106">
        <f t="shared" si="1"/>
        <v>0</v>
      </c>
      <c r="AU97" s="107" t="e">
        <f>'D.1.1 - Architektonicko-s...'!P229</f>
        <v>#REF!</v>
      </c>
      <c r="AV97" s="106">
        <f>'D.1.1 - Architektonicko-s...'!J35</f>
        <v>0</v>
      </c>
      <c r="AW97" s="106">
        <f>'D.1.1 - Architektonicko-s...'!J36</f>
        <v>0</v>
      </c>
      <c r="AX97" s="106">
        <f>'D.1.1 - Architektonicko-s...'!J37</f>
        <v>0</v>
      </c>
      <c r="AY97" s="106">
        <f>'D.1.1 - Architektonicko-s...'!J38</f>
        <v>0</v>
      </c>
      <c r="AZ97" s="106">
        <f>'D.1.1 - Architektonicko-s...'!F35</f>
        <v>0</v>
      </c>
      <c r="BA97" s="106">
        <f>'D.1.1 - Architektonicko-s...'!F36</f>
        <v>0</v>
      </c>
      <c r="BB97" s="106">
        <f>'D.1.1 - Architektonicko-s...'!F37</f>
        <v>0</v>
      </c>
      <c r="BC97" s="106">
        <f>'D.1.1 - Architektonicko-s...'!F38</f>
        <v>0</v>
      </c>
      <c r="BD97" s="108">
        <f>'D.1.1 - Architektonicko-s...'!F39</f>
        <v>0</v>
      </c>
      <c r="BT97" s="109" t="s">
        <v>84</v>
      </c>
      <c r="BV97" s="109" t="s">
        <v>77</v>
      </c>
      <c r="BW97" s="109" t="s">
        <v>92</v>
      </c>
      <c r="BX97" s="109" t="s">
        <v>83</v>
      </c>
      <c r="CL97" s="109" t="s">
        <v>1</v>
      </c>
    </row>
    <row r="98" spans="1:90" s="4" customFormat="1" ht="16.5" customHeight="1">
      <c r="A98" s="102" t="s">
        <v>85</v>
      </c>
      <c r="B98" s="57"/>
      <c r="C98" s="103"/>
      <c r="D98" s="103"/>
      <c r="E98" s="253" t="s">
        <v>93</v>
      </c>
      <c r="F98" s="253"/>
      <c r="G98" s="253"/>
      <c r="H98" s="253"/>
      <c r="I98" s="253"/>
      <c r="J98" s="103"/>
      <c r="K98" s="253" t="s">
        <v>94</v>
      </c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4">
        <f>'D.1.4.a - Zdravotně techn...'!J32</f>
        <v>0</v>
      </c>
      <c r="AH98" s="255"/>
      <c r="AI98" s="255"/>
      <c r="AJ98" s="255"/>
      <c r="AK98" s="255"/>
      <c r="AL98" s="255"/>
      <c r="AM98" s="255"/>
      <c r="AN98" s="254">
        <f t="shared" si="0"/>
        <v>0</v>
      </c>
      <c r="AO98" s="255"/>
      <c r="AP98" s="255"/>
      <c r="AQ98" s="104" t="s">
        <v>88</v>
      </c>
      <c r="AR98" s="59"/>
      <c r="AS98" s="105">
        <v>0</v>
      </c>
      <c r="AT98" s="106">
        <f t="shared" si="1"/>
        <v>0</v>
      </c>
      <c r="AU98" s="107">
        <f>'D.1.4.a - Zdravotně techn...'!P126</f>
        <v>0</v>
      </c>
      <c r="AV98" s="106">
        <f>'D.1.4.a - Zdravotně techn...'!J35</f>
        <v>0</v>
      </c>
      <c r="AW98" s="106">
        <f>'D.1.4.a - Zdravotně techn...'!J36</f>
        <v>0</v>
      </c>
      <c r="AX98" s="106">
        <f>'D.1.4.a - Zdravotně techn...'!J37</f>
        <v>0</v>
      </c>
      <c r="AY98" s="106">
        <f>'D.1.4.a - Zdravotně techn...'!J38</f>
        <v>0</v>
      </c>
      <c r="AZ98" s="106">
        <f>'D.1.4.a - Zdravotně techn...'!F35</f>
        <v>0</v>
      </c>
      <c r="BA98" s="106">
        <f>'D.1.4.a - Zdravotně techn...'!F36</f>
        <v>0</v>
      </c>
      <c r="BB98" s="106">
        <f>'D.1.4.a - Zdravotně techn...'!F37</f>
        <v>0</v>
      </c>
      <c r="BC98" s="106">
        <f>'D.1.4.a - Zdravotně techn...'!F38</f>
        <v>0</v>
      </c>
      <c r="BD98" s="108">
        <f>'D.1.4.a - Zdravotně techn...'!F39</f>
        <v>0</v>
      </c>
      <c r="BT98" s="109" t="s">
        <v>84</v>
      </c>
      <c r="BV98" s="109" t="s">
        <v>77</v>
      </c>
      <c r="BW98" s="109" t="s">
        <v>95</v>
      </c>
      <c r="BX98" s="109" t="s">
        <v>83</v>
      </c>
      <c r="CL98" s="109" t="s">
        <v>1</v>
      </c>
    </row>
    <row r="99" spans="1:90" s="4" customFormat="1" ht="16.5" customHeight="1">
      <c r="A99" s="102" t="s">
        <v>85</v>
      </c>
      <c r="B99" s="57"/>
      <c r="C99" s="103"/>
      <c r="D99" s="103"/>
      <c r="E99" s="253" t="s">
        <v>96</v>
      </c>
      <c r="F99" s="253"/>
      <c r="G99" s="253"/>
      <c r="H99" s="253"/>
      <c r="I99" s="253"/>
      <c r="J99" s="103"/>
      <c r="K99" s="253" t="s">
        <v>97</v>
      </c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4">
        <f>'D.1.4.d - Veřejné a venko...'!J32</f>
        <v>0</v>
      </c>
      <c r="AH99" s="255"/>
      <c r="AI99" s="255"/>
      <c r="AJ99" s="255"/>
      <c r="AK99" s="255"/>
      <c r="AL99" s="255"/>
      <c r="AM99" s="255"/>
      <c r="AN99" s="254">
        <f t="shared" si="0"/>
        <v>0</v>
      </c>
      <c r="AO99" s="255"/>
      <c r="AP99" s="255"/>
      <c r="AQ99" s="104" t="s">
        <v>88</v>
      </c>
      <c r="AR99" s="59"/>
      <c r="AS99" s="105">
        <v>0</v>
      </c>
      <c r="AT99" s="106">
        <f t="shared" si="1"/>
        <v>0</v>
      </c>
      <c r="AU99" s="107">
        <f>'D.1.4.d - Veřejné a venko...'!P126</f>
        <v>0</v>
      </c>
      <c r="AV99" s="106">
        <f>'D.1.4.d - Veřejné a venko...'!J35</f>
        <v>0</v>
      </c>
      <c r="AW99" s="106">
        <f>'D.1.4.d - Veřejné a venko...'!J36</f>
        <v>0</v>
      </c>
      <c r="AX99" s="106">
        <f>'D.1.4.d - Veřejné a venko...'!J37</f>
        <v>0</v>
      </c>
      <c r="AY99" s="106">
        <f>'D.1.4.d - Veřejné a venko...'!J38</f>
        <v>0</v>
      </c>
      <c r="AZ99" s="106">
        <f>'D.1.4.d - Veřejné a venko...'!F35</f>
        <v>0</v>
      </c>
      <c r="BA99" s="106">
        <f>'D.1.4.d - Veřejné a venko...'!F36</f>
        <v>0</v>
      </c>
      <c r="BB99" s="106">
        <f>'D.1.4.d - Veřejné a venko...'!F37</f>
        <v>0</v>
      </c>
      <c r="BC99" s="106">
        <f>'D.1.4.d - Veřejné a venko...'!F38</f>
        <v>0</v>
      </c>
      <c r="BD99" s="108">
        <f>'D.1.4.d - Veřejné a venko...'!F39</f>
        <v>0</v>
      </c>
      <c r="BT99" s="109" t="s">
        <v>84</v>
      </c>
      <c r="BV99" s="109" t="s">
        <v>77</v>
      </c>
      <c r="BW99" s="109" t="s">
        <v>98</v>
      </c>
      <c r="BX99" s="109" t="s">
        <v>83</v>
      </c>
      <c r="CL99" s="109" t="s">
        <v>1</v>
      </c>
    </row>
    <row r="100" spans="1:90" s="4" customFormat="1" ht="16.5" customHeight="1">
      <c r="A100" s="102" t="s">
        <v>85</v>
      </c>
      <c r="B100" s="57"/>
      <c r="C100" s="103"/>
      <c r="D100" s="103"/>
      <c r="E100" s="253" t="s">
        <v>99</v>
      </c>
      <c r="F100" s="253"/>
      <c r="G100" s="253"/>
      <c r="H100" s="253"/>
      <c r="I100" s="253"/>
      <c r="J100" s="103"/>
      <c r="K100" s="253" t="s">
        <v>100</v>
      </c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4">
        <f>'IO.01 - Vodovodní a kanal...'!J32</f>
        <v>0</v>
      </c>
      <c r="AH100" s="255"/>
      <c r="AI100" s="255"/>
      <c r="AJ100" s="255"/>
      <c r="AK100" s="255"/>
      <c r="AL100" s="255"/>
      <c r="AM100" s="255"/>
      <c r="AN100" s="254">
        <f t="shared" si="0"/>
        <v>0</v>
      </c>
      <c r="AO100" s="255"/>
      <c r="AP100" s="255"/>
      <c r="AQ100" s="104" t="s">
        <v>88</v>
      </c>
      <c r="AR100" s="59"/>
      <c r="AS100" s="105">
        <v>0</v>
      </c>
      <c r="AT100" s="106">
        <f t="shared" si="1"/>
        <v>0</v>
      </c>
      <c r="AU100" s="107">
        <f>'IO.01 - Vodovodní a kanal...'!P128</f>
        <v>0</v>
      </c>
      <c r="AV100" s="106">
        <f>'IO.01 - Vodovodní a kanal...'!J35</f>
        <v>0</v>
      </c>
      <c r="AW100" s="106">
        <f>'IO.01 - Vodovodní a kanal...'!J36</f>
        <v>0</v>
      </c>
      <c r="AX100" s="106">
        <f>'IO.01 - Vodovodní a kanal...'!J37</f>
        <v>0</v>
      </c>
      <c r="AY100" s="106">
        <f>'IO.01 - Vodovodní a kanal...'!J38</f>
        <v>0</v>
      </c>
      <c r="AZ100" s="106">
        <f>'IO.01 - Vodovodní a kanal...'!F35</f>
        <v>0</v>
      </c>
      <c r="BA100" s="106">
        <f>'IO.01 - Vodovodní a kanal...'!F36</f>
        <v>0</v>
      </c>
      <c r="BB100" s="106">
        <f>'IO.01 - Vodovodní a kanal...'!F37</f>
        <v>0</v>
      </c>
      <c r="BC100" s="106">
        <f>'IO.01 - Vodovodní a kanal...'!F38</f>
        <v>0</v>
      </c>
      <c r="BD100" s="108">
        <f>'IO.01 - Vodovodní a kanal...'!F39</f>
        <v>0</v>
      </c>
      <c r="BT100" s="109" t="s">
        <v>84</v>
      </c>
      <c r="BV100" s="109" t="s">
        <v>77</v>
      </c>
      <c r="BW100" s="109" t="s">
        <v>101</v>
      </c>
      <c r="BX100" s="109" t="s">
        <v>83</v>
      </c>
      <c r="CL100" s="109" t="s">
        <v>1</v>
      </c>
    </row>
    <row r="101" spans="1:90" s="4" customFormat="1" ht="16.5" customHeight="1">
      <c r="A101" s="102" t="s">
        <v>85</v>
      </c>
      <c r="B101" s="57"/>
      <c r="C101" s="103"/>
      <c r="D101" s="103"/>
      <c r="E101" s="253" t="s">
        <v>102</v>
      </c>
      <c r="F101" s="253"/>
      <c r="G101" s="253"/>
      <c r="H101" s="253"/>
      <c r="I101" s="253"/>
      <c r="J101" s="103"/>
      <c r="K101" s="253" t="s">
        <v>103</v>
      </c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4">
        <f>'IO.02 - Přeložka plynovodu'!J32</f>
        <v>0</v>
      </c>
      <c r="AH101" s="255"/>
      <c r="AI101" s="255"/>
      <c r="AJ101" s="255"/>
      <c r="AK101" s="255"/>
      <c r="AL101" s="255"/>
      <c r="AM101" s="255"/>
      <c r="AN101" s="254">
        <f t="shared" si="0"/>
        <v>0</v>
      </c>
      <c r="AO101" s="255"/>
      <c r="AP101" s="255"/>
      <c r="AQ101" s="104" t="s">
        <v>88</v>
      </c>
      <c r="AR101" s="59"/>
      <c r="AS101" s="110">
        <v>0</v>
      </c>
      <c r="AT101" s="111">
        <f t="shared" si="1"/>
        <v>0</v>
      </c>
      <c r="AU101" s="112">
        <f>'IO.02 - Přeložka plynovodu'!P128</f>
        <v>0</v>
      </c>
      <c r="AV101" s="111">
        <f>'IO.02 - Přeložka plynovodu'!J35</f>
        <v>0</v>
      </c>
      <c r="AW101" s="111">
        <f>'IO.02 - Přeložka plynovodu'!J36</f>
        <v>0</v>
      </c>
      <c r="AX101" s="111">
        <f>'IO.02 - Přeložka plynovodu'!J37</f>
        <v>0</v>
      </c>
      <c r="AY101" s="111">
        <f>'IO.02 - Přeložka plynovodu'!J38</f>
        <v>0</v>
      </c>
      <c r="AZ101" s="111">
        <f>'IO.02 - Přeložka plynovodu'!F35</f>
        <v>0</v>
      </c>
      <c r="BA101" s="111">
        <f>'IO.02 - Přeložka plynovodu'!F36</f>
        <v>0</v>
      </c>
      <c r="BB101" s="111">
        <f>'IO.02 - Přeložka plynovodu'!F37</f>
        <v>0</v>
      </c>
      <c r="BC101" s="111">
        <f>'IO.02 - Přeložka plynovodu'!F38</f>
        <v>0</v>
      </c>
      <c r="BD101" s="113">
        <f>'IO.02 - Přeložka plynovodu'!F39</f>
        <v>0</v>
      </c>
      <c r="BT101" s="109" t="s">
        <v>84</v>
      </c>
      <c r="BV101" s="109" t="s">
        <v>77</v>
      </c>
      <c r="BW101" s="109" t="s">
        <v>104</v>
      </c>
      <c r="BX101" s="109" t="s">
        <v>83</v>
      </c>
      <c r="CL101" s="109" t="s">
        <v>1</v>
      </c>
    </row>
    <row r="102" spans="1:90" s="2" customFormat="1" ht="30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8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90" s="2" customFormat="1" ht="6.95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38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</sheetData>
  <sheetProtection algorithmName="SHA-512" hashValue="TLF2JPNrGCkTnGkbo/asOYgk/T1CRBG+7gnZrlQDlwLegGpqOw0gPEzUl/gWYpl6IFYqoKiD4jzrp9XzNeKZZg==" saltValue="lcvAlFiAgftyMnaelJ8Fhg==" spinCount="100000" sheet="1" objects="1" scenarios="1" formatColumns="0" formatRows="0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AG98:AM98"/>
    <mergeCell ref="AN98:AP98"/>
    <mergeCell ref="AN96:AP96"/>
    <mergeCell ref="L85:AO85"/>
    <mergeCell ref="AM87:AN87"/>
    <mergeCell ref="E100:I100"/>
    <mergeCell ref="K100:AF100"/>
    <mergeCell ref="AN101:AP101"/>
    <mergeCell ref="AG101:AM101"/>
    <mergeCell ref="E101:I101"/>
    <mergeCell ref="K101:AF101"/>
    <mergeCell ref="E98:I98"/>
    <mergeCell ref="K98:AF98"/>
    <mergeCell ref="AN99:AP99"/>
    <mergeCell ref="AG99:AM99"/>
    <mergeCell ref="E99:I99"/>
    <mergeCell ref="K99:AF99"/>
    <mergeCell ref="E96:I96"/>
    <mergeCell ref="K96:AF96"/>
    <mergeCell ref="AG96:AM96"/>
    <mergeCell ref="K97:AF97"/>
    <mergeCell ref="AN97:AP97"/>
    <mergeCell ref="E97:I97"/>
    <mergeCell ref="AG97:AM97"/>
    <mergeCell ref="AG95:AM95"/>
    <mergeCell ref="AN95:AP95"/>
    <mergeCell ref="J95:AF95"/>
    <mergeCell ref="D95:H95"/>
    <mergeCell ref="AG94:AM94"/>
    <mergeCell ref="AN94:AP94"/>
    <mergeCell ref="AS89:AT91"/>
    <mergeCell ref="AM89:AP89"/>
    <mergeCell ref="AM90:AP90"/>
    <mergeCell ref="C92:G92"/>
    <mergeCell ref="AG92:AM92"/>
    <mergeCell ref="AN92:AP92"/>
    <mergeCell ref="I92:AF92"/>
  </mergeCells>
  <hyperlinks>
    <hyperlink ref="A96" location="'000 - Vedlejší a ostatní ...'!C2" display="/" xr:uid="{00000000-0004-0000-0000-000000000000}"/>
    <hyperlink ref="A97" location="'D.1.1 - Architektonicko-s...'!C2" display="/" xr:uid="{00000000-0004-0000-0000-000001000000}"/>
    <hyperlink ref="A98" location="'D.1.4.a - Zdravotně techn...'!C2" display="/" xr:uid="{00000000-0004-0000-0000-000002000000}"/>
    <hyperlink ref="A99" location="'D.1.4.d - Veřejné a venko...'!C2" display="/" xr:uid="{00000000-0004-0000-0000-000003000000}"/>
    <hyperlink ref="A100" location="'IO.01 - Vodovodní a kanal...'!C2" display="/" xr:uid="{00000000-0004-0000-0000-000004000000}"/>
    <hyperlink ref="A101" location="'IO.02 - Přeložka plynovodu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3"/>
  <sheetViews>
    <sheetView showGridLines="0" topLeftCell="A88" workbookViewId="0">
      <selection activeCell="C2" sqref="C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89</v>
      </c>
    </row>
    <row r="3" spans="1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1:46" s="1" customFormat="1" ht="12" customHeight="1">
      <c r="B8" s="19"/>
      <c r="D8" s="118" t="s">
        <v>106</v>
      </c>
      <c r="L8" s="19"/>
    </row>
    <row r="9" spans="1:46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285" t="s">
        <v>109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ROUND(J126,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ROUND((SUM(BE126:BE142)),  2)</f>
        <v>0</v>
      </c>
      <c r="G35" s="33"/>
      <c r="H35" s="33"/>
      <c r="I35" s="129">
        <v>0.21</v>
      </c>
      <c r="J35" s="128">
        <f>ROUND(((SUM(BE126:BE142))*I35),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ROUND((SUM(BF126:BF142)),  2)</f>
        <v>0</v>
      </c>
      <c r="G36" s="33"/>
      <c r="H36" s="33"/>
      <c r="I36" s="129">
        <v>0.15</v>
      </c>
      <c r="J36" s="128">
        <f>ROUND(((SUM(BF126:BF142))*I36),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18" t="s">
        <v>42</v>
      </c>
      <c r="F37" s="128">
        <f>ROUND((SUM(BG126:BG142)),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8"/>
      <c r="C38" s="33"/>
      <c r="D38" s="33"/>
      <c r="E38" s="118" t="s">
        <v>43</v>
      </c>
      <c r="F38" s="128">
        <f>ROUND((SUM(BH126:BH142)),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18" t="s">
        <v>44</v>
      </c>
      <c r="F39" s="128">
        <f>ROUND((SUM(BI126:BI142)),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>000 - Vedlejší a ostatní rozpočtové náklady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J126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1:47" s="9" customFormat="1" ht="24.95" customHeight="1">
      <c r="B99" s="152"/>
      <c r="C99" s="153"/>
      <c r="D99" s="154" t="s">
        <v>115</v>
      </c>
      <c r="E99" s="155"/>
      <c r="F99" s="155"/>
      <c r="G99" s="155"/>
      <c r="H99" s="155"/>
      <c r="I99" s="155"/>
      <c r="J99" s="156">
        <f>J127</f>
        <v>0</v>
      </c>
      <c r="K99" s="153"/>
      <c r="L99" s="157"/>
    </row>
    <row r="100" spans="1:47" s="10" customFormat="1" ht="19.899999999999999" customHeight="1">
      <c r="B100" s="158"/>
      <c r="C100" s="103"/>
      <c r="D100" s="159" t="s">
        <v>116</v>
      </c>
      <c r="E100" s="160"/>
      <c r="F100" s="160"/>
      <c r="G100" s="160"/>
      <c r="H100" s="160"/>
      <c r="I100" s="160"/>
      <c r="J100" s="161">
        <f>J128</f>
        <v>0</v>
      </c>
      <c r="K100" s="103"/>
      <c r="L100" s="162"/>
    </row>
    <row r="101" spans="1:47" s="10" customFormat="1" ht="19.899999999999999" customHeight="1">
      <c r="B101" s="158"/>
      <c r="C101" s="103"/>
      <c r="D101" s="159" t="s">
        <v>117</v>
      </c>
      <c r="E101" s="160"/>
      <c r="F101" s="160"/>
      <c r="G101" s="160"/>
      <c r="H101" s="160"/>
      <c r="I101" s="160"/>
      <c r="J101" s="161">
        <f>J134</f>
        <v>0</v>
      </c>
      <c r="K101" s="103"/>
      <c r="L101" s="162"/>
    </row>
    <row r="102" spans="1:47" s="10" customFormat="1" ht="19.899999999999999" customHeight="1">
      <c r="B102" s="158"/>
      <c r="C102" s="103"/>
      <c r="D102" s="159" t="s">
        <v>118</v>
      </c>
      <c r="E102" s="160"/>
      <c r="F102" s="160"/>
      <c r="G102" s="160"/>
      <c r="H102" s="160"/>
      <c r="I102" s="160"/>
      <c r="J102" s="161">
        <f>J136</f>
        <v>0</v>
      </c>
      <c r="K102" s="103"/>
      <c r="L102" s="162"/>
    </row>
    <row r="103" spans="1:47" s="10" customFormat="1" ht="19.899999999999999" customHeight="1">
      <c r="B103" s="158"/>
      <c r="C103" s="103"/>
      <c r="D103" s="159" t="s">
        <v>119</v>
      </c>
      <c r="E103" s="160"/>
      <c r="F103" s="160"/>
      <c r="G103" s="160"/>
      <c r="H103" s="160"/>
      <c r="I103" s="160"/>
      <c r="J103" s="161">
        <f>J139</f>
        <v>0</v>
      </c>
      <c r="K103" s="103"/>
      <c r="L103" s="162"/>
    </row>
    <row r="104" spans="1:47" s="10" customFormat="1" ht="19.899999999999999" customHeight="1">
      <c r="B104" s="158"/>
      <c r="C104" s="103"/>
      <c r="D104" s="159" t="s">
        <v>120</v>
      </c>
      <c r="E104" s="160"/>
      <c r="F104" s="160"/>
      <c r="G104" s="160"/>
      <c r="H104" s="160"/>
      <c r="I104" s="160"/>
      <c r="J104" s="161">
        <f>J141</f>
        <v>0</v>
      </c>
      <c r="K104" s="103"/>
      <c r="L104" s="162"/>
    </row>
    <row r="105" spans="1:47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4.95" customHeight="1">
      <c r="A111" s="33"/>
      <c r="B111" s="34"/>
      <c r="C111" s="22" t="s">
        <v>121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6.5" customHeight="1">
      <c r="A114" s="33"/>
      <c r="B114" s="34"/>
      <c r="C114" s="35"/>
      <c r="D114" s="35"/>
      <c r="E114" s="280" t="str">
        <f>E7</f>
        <v>Úpravy veřejného parteru a zahrady objektů - 2.etapa</v>
      </c>
      <c r="F114" s="281"/>
      <c r="G114" s="281"/>
      <c r="H114" s="281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0"/>
      <c r="C115" s="28" t="s">
        <v>106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63" s="2" customFormat="1" ht="16.5" customHeight="1">
      <c r="A116" s="33"/>
      <c r="B116" s="34"/>
      <c r="C116" s="35"/>
      <c r="D116" s="35"/>
      <c r="E116" s="280" t="s">
        <v>107</v>
      </c>
      <c r="F116" s="279"/>
      <c r="G116" s="279"/>
      <c r="H116" s="279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108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5"/>
      <c r="D118" s="35"/>
      <c r="E118" s="259" t="str">
        <f>E11</f>
        <v>000 - Vedlejší a ostatní rozpočtové náklady</v>
      </c>
      <c r="F118" s="279"/>
      <c r="G118" s="279"/>
      <c r="H118" s="279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20</v>
      </c>
      <c r="D120" s="35"/>
      <c r="E120" s="35"/>
      <c r="F120" s="26" t="str">
        <f>F14</f>
        <v>Husova 69 a 110-113</v>
      </c>
      <c r="G120" s="35"/>
      <c r="H120" s="35"/>
      <c r="I120" s="28" t="s">
        <v>22</v>
      </c>
      <c r="J120" s="65">
        <f>IF(J14="","",J14)</f>
        <v>44365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40.15" customHeight="1">
      <c r="A122" s="33"/>
      <c r="B122" s="34"/>
      <c r="C122" s="28" t="s">
        <v>23</v>
      </c>
      <c r="D122" s="35"/>
      <c r="E122" s="35"/>
      <c r="F122" s="26" t="str">
        <f>E17</f>
        <v>Město Kolín</v>
      </c>
      <c r="G122" s="35"/>
      <c r="H122" s="35"/>
      <c r="I122" s="28" t="s">
        <v>29</v>
      </c>
      <c r="J122" s="31" t="str">
        <f>E23</f>
        <v>sporadical architektonická kancelář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27</v>
      </c>
      <c r="D123" s="35"/>
      <c r="E123" s="35"/>
      <c r="F123" s="26" t="str">
        <f>IF(E20="","",E20)</f>
        <v>Vyplň údaj</v>
      </c>
      <c r="G123" s="35"/>
      <c r="H123" s="35"/>
      <c r="I123" s="28" t="s">
        <v>32</v>
      </c>
      <c r="J123" s="31" t="str">
        <f>E26</f>
        <v>QSB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63"/>
      <c r="B125" s="164"/>
      <c r="C125" s="165" t="s">
        <v>122</v>
      </c>
      <c r="D125" s="166" t="s">
        <v>60</v>
      </c>
      <c r="E125" s="166" t="s">
        <v>56</v>
      </c>
      <c r="F125" s="166" t="s">
        <v>57</v>
      </c>
      <c r="G125" s="166" t="s">
        <v>123</v>
      </c>
      <c r="H125" s="166" t="s">
        <v>124</v>
      </c>
      <c r="I125" s="166" t="s">
        <v>125</v>
      </c>
      <c r="J125" s="167" t="s">
        <v>112</v>
      </c>
      <c r="K125" s="168" t="s">
        <v>126</v>
      </c>
      <c r="L125" s="169"/>
      <c r="M125" s="74" t="s">
        <v>1</v>
      </c>
      <c r="N125" s="75" t="s">
        <v>39</v>
      </c>
      <c r="O125" s="75" t="s">
        <v>127</v>
      </c>
      <c r="P125" s="75" t="s">
        <v>128</v>
      </c>
      <c r="Q125" s="75" t="s">
        <v>129</v>
      </c>
      <c r="R125" s="75" t="s">
        <v>130</v>
      </c>
      <c r="S125" s="75" t="s">
        <v>131</v>
      </c>
      <c r="T125" s="76" t="s">
        <v>132</v>
      </c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63" s="2" customFormat="1" ht="22.9" customHeight="1">
      <c r="A126" s="33"/>
      <c r="B126" s="34"/>
      <c r="C126" s="81" t="s">
        <v>133</v>
      </c>
      <c r="D126" s="35"/>
      <c r="E126" s="35"/>
      <c r="F126" s="35"/>
      <c r="G126" s="35"/>
      <c r="H126" s="35"/>
      <c r="I126" s="35"/>
      <c r="J126" s="170">
        <f>BK126</f>
        <v>0</v>
      </c>
      <c r="K126" s="35"/>
      <c r="L126" s="38"/>
      <c r="M126" s="77"/>
      <c r="N126" s="171"/>
      <c r="O126" s="78"/>
      <c r="P126" s="172">
        <f>P127</f>
        <v>0</v>
      </c>
      <c r="Q126" s="78"/>
      <c r="R126" s="172">
        <f>R127</f>
        <v>0</v>
      </c>
      <c r="S126" s="78"/>
      <c r="T126" s="173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74</v>
      </c>
      <c r="AU126" s="16" t="s">
        <v>114</v>
      </c>
      <c r="BK126" s="174">
        <f>BK127</f>
        <v>0</v>
      </c>
    </row>
    <row r="127" spans="1:63" s="12" customFormat="1" ht="25.9" customHeight="1">
      <c r="B127" s="175"/>
      <c r="C127" s="176"/>
      <c r="D127" s="177" t="s">
        <v>74</v>
      </c>
      <c r="E127" s="178" t="s">
        <v>134</v>
      </c>
      <c r="F127" s="178" t="s">
        <v>135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P128+P134+P136+P139+P141</f>
        <v>0</v>
      </c>
      <c r="Q127" s="183"/>
      <c r="R127" s="184">
        <f>R128+R134+R136+R139+R141</f>
        <v>0</v>
      </c>
      <c r="S127" s="183"/>
      <c r="T127" s="185">
        <f>T128+T134+T136+T139+T141</f>
        <v>0</v>
      </c>
      <c r="AR127" s="186" t="s">
        <v>136</v>
      </c>
      <c r="AT127" s="187" t="s">
        <v>74</v>
      </c>
      <c r="AU127" s="187" t="s">
        <v>75</v>
      </c>
      <c r="AY127" s="186" t="s">
        <v>137</v>
      </c>
      <c r="BK127" s="188">
        <f>BK128+BK134+BK136+BK139+BK141</f>
        <v>0</v>
      </c>
    </row>
    <row r="128" spans="1:63" s="12" customFormat="1" ht="22.9" customHeight="1">
      <c r="B128" s="175"/>
      <c r="C128" s="176"/>
      <c r="D128" s="177" t="s">
        <v>74</v>
      </c>
      <c r="E128" s="189" t="s">
        <v>138</v>
      </c>
      <c r="F128" s="189" t="s">
        <v>139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SUM(P129:P133)</f>
        <v>0</v>
      </c>
      <c r="Q128" s="183"/>
      <c r="R128" s="184">
        <f>SUM(R129:R133)</f>
        <v>0</v>
      </c>
      <c r="S128" s="183"/>
      <c r="T128" s="185">
        <f>SUM(T129:T133)</f>
        <v>0</v>
      </c>
      <c r="AR128" s="186" t="s">
        <v>82</v>
      </c>
      <c r="AT128" s="187" t="s">
        <v>74</v>
      </c>
      <c r="AU128" s="187" t="s">
        <v>82</v>
      </c>
      <c r="AY128" s="186" t="s">
        <v>137</v>
      </c>
      <c r="BK128" s="188">
        <f>SUM(BK129:BK133)</f>
        <v>0</v>
      </c>
    </row>
    <row r="129" spans="1:65" s="2" customFormat="1" ht="33" customHeight="1">
      <c r="A129" s="33"/>
      <c r="B129" s="34"/>
      <c r="C129" s="191" t="s">
        <v>82</v>
      </c>
      <c r="D129" s="191" t="s">
        <v>140</v>
      </c>
      <c r="E129" s="192" t="s">
        <v>141</v>
      </c>
      <c r="F129" s="193" t="s">
        <v>142</v>
      </c>
      <c r="G129" s="194" t="s">
        <v>143</v>
      </c>
      <c r="H129" s="195">
        <v>1</v>
      </c>
      <c r="I129" s="196"/>
      <c r="J129" s="197">
        <f>ROUND(I129*H129,2)</f>
        <v>0</v>
      </c>
      <c r="K129" s="198"/>
      <c r="L129" s="38"/>
      <c r="M129" s="199" t="s">
        <v>1</v>
      </c>
      <c r="N129" s="200" t="s">
        <v>40</v>
      </c>
      <c r="O129" s="7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144</v>
      </c>
      <c r="AT129" s="203" t="s">
        <v>140</v>
      </c>
      <c r="AU129" s="203" t="s">
        <v>84</v>
      </c>
      <c r="AY129" s="16" t="s">
        <v>137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82</v>
      </c>
      <c r="BK129" s="204">
        <f>ROUND(I129*H129,2)</f>
        <v>0</v>
      </c>
      <c r="BL129" s="16" t="s">
        <v>144</v>
      </c>
      <c r="BM129" s="203" t="s">
        <v>145</v>
      </c>
    </row>
    <row r="130" spans="1:65" s="2" customFormat="1" ht="16.5" customHeight="1">
      <c r="A130" s="33"/>
      <c r="B130" s="34"/>
      <c r="C130" s="191" t="s">
        <v>84</v>
      </c>
      <c r="D130" s="191" t="s">
        <v>140</v>
      </c>
      <c r="E130" s="192" t="s">
        <v>146</v>
      </c>
      <c r="F130" s="193" t="s">
        <v>147</v>
      </c>
      <c r="G130" s="194" t="s">
        <v>143</v>
      </c>
      <c r="H130" s="195">
        <v>1</v>
      </c>
      <c r="I130" s="196"/>
      <c r="J130" s="197">
        <f>ROUND(I130*H130,2)</f>
        <v>0</v>
      </c>
      <c r="K130" s="198"/>
      <c r="L130" s="38"/>
      <c r="M130" s="199" t="s">
        <v>1</v>
      </c>
      <c r="N130" s="200" t="s">
        <v>40</v>
      </c>
      <c r="O130" s="70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3" t="s">
        <v>144</v>
      </c>
      <c r="AT130" s="203" t="s">
        <v>140</v>
      </c>
      <c r="AU130" s="203" t="s">
        <v>84</v>
      </c>
      <c r="AY130" s="16" t="s">
        <v>137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6" t="s">
        <v>82</v>
      </c>
      <c r="BK130" s="204">
        <f>ROUND(I130*H130,2)</f>
        <v>0</v>
      </c>
      <c r="BL130" s="16" t="s">
        <v>144</v>
      </c>
      <c r="BM130" s="203" t="s">
        <v>148</v>
      </c>
    </row>
    <row r="131" spans="1:65" s="2" customFormat="1" ht="21.75" customHeight="1">
      <c r="A131" s="33"/>
      <c r="B131" s="34"/>
      <c r="C131" s="191" t="s">
        <v>149</v>
      </c>
      <c r="D131" s="191" t="s">
        <v>140</v>
      </c>
      <c r="E131" s="192" t="s">
        <v>150</v>
      </c>
      <c r="F131" s="193" t="s">
        <v>151</v>
      </c>
      <c r="G131" s="194" t="s">
        <v>143</v>
      </c>
      <c r="H131" s="195">
        <v>1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40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144</v>
      </c>
      <c r="AT131" s="203" t="s">
        <v>140</v>
      </c>
      <c r="AU131" s="203" t="s">
        <v>84</v>
      </c>
      <c r="AY131" s="16" t="s">
        <v>137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82</v>
      </c>
      <c r="BK131" s="204">
        <f>ROUND(I131*H131,2)</f>
        <v>0</v>
      </c>
      <c r="BL131" s="16" t="s">
        <v>144</v>
      </c>
      <c r="BM131" s="203" t="s">
        <v>152</v>
      </c>
    </row>
    <row r="132" spans="1:65" s="2" customFormat="1" ht="33" customHeight="1">
      <c r="A132" s="33"/>
      <c r="B132" s="34"/>
      <c r="C132" s="191" t="s">
        <v>144</v>
      </c>
      <c r="D132" s="191" t="s">
        <v>140</v>
      </c>
      <c r="E132" s="192" t="s">
        <v>153</v>
      </c>
      <c r="F132" s="193" t="s">
        <v>154</v>
      </c>
      <c r="G132" s="194" t="s">
        <v>143</v>
      </c>
      <c r="H132" s="195">
        <v>1</v>
      </c>
      <c r="I132" s="196"/>
      <c r="J132" s="197">
        <f>ROUND(I132*H132,2)</f>
        <v>0</v>
      </c>
      <c r="K132" s="198"/>
      <c r="L132" s="38"/>
      <c r="M132" s="199" t="s">
        <v>1</v>
      </c>
      <c r="N132" s="200" t="s">
        <v>40</v>
      </c>
      <c r="O132" s="70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3" t="s">
        <v>144</v>
      </c>
      <c r="AT132" s="203" t="s">
        <v>140</v>
      </c>
      <c r="AU132" s="203" t="s">
        <v>84</v>
      </c>
      <c r="AY132" s="16" t="s">
        <v>137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6" t="s">
        <v>82</v>
      </c>
      <c r="BK132" s="204">
        <f>ROUND(I132*H132,2)</f>
        <v>0</v>
      </c>
      <c r="BL132" s="16" t="s">
        <v>144</v>
      </c>
      <c r="BM132" s="203" t="s">
        <v>155</v>
      </c>
    </row>
    <row r="133" spans="1:65" s="2" customFormat="1" ht="21.75" customHeight="1">
      <c r="A133" s="33"/>
      <c r="B133" s="34"/>
      <c r="C133" s="191" t="s">
        <v>136</v>
      </c>
      <c r="D133" s="191" t="s">
        <v>140</v>
      </c>
      <c r="E133" s="192" t="s">
        <v>156</v>
      </c>
      <c r="F133" s="193" t="s">
        <v>157</v>
      </c>
      <c r="G133" s="194" t="s">
        <v>143</v>
      </c>
      <c r="H133" s="195">
        <v>1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40</v>
      </c>
      <c r="O133" s="7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144</v>
      </c>
      <c r="AT133" s="203" t="s">
        <v>140</v>
      </c>
      <c r="AU133" s="203" t="s">
        <v>84</v>
      </c>
      <c r="AY133" s="16" t="s">
        <v>137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82</v>
      </c>
      <c r="BK133" s="204">
        <f>ROUND(I133*H133,2)</f>
        <v>0</v>
      </c>
      <c r="BL133" s="16" t="s">
        <v>144</v>
      </c>
      <c r="BM133" s="203" t="s">
        <v>158</v>
      </c>
    </row>
    <row r="134" spans="1:65" s="12" customFormat="1" ht="22.9" customHeight="1">
      <c r="B134" s="175"/>
      <c r="C134" s="176"/>
      <c r="D134" s="177" t="s">
        <v>74</v>
      </c>
      <c r="E134" s="189" t="s">
        <v>159</v>
      </c>
      <c r="F134" s="189" t="s">
        <v>160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P135</f>
        <v>0</v>
      </c>
      <c r="Q134" s="183"/>
      <c r="R134" s="184">
        <f>R135</f>
        <v>0</v>
      </c>
      <c r="S134" s="183"/>
      <c r="T134" s="185">
        <f>T135</f>
        <v>0</v>
      </c>
      <c r="AR134" s="186" t="s">
        <v>82</v>
      </c>
      <c r="AT134" s="187" t="s">
        <v>74</v>
      </c>
      <c r="AU134" s="187" t="s">
        <v>82</v>
      </c>
      <c r="AY134" s="186" t="s">
        <v>137</v>
      </c>
      <c r="BK134" s="188">
        <f>BK135</f>
        <v>0</v>
      </c>
    </row>
    <row r="135" spans="1:65" s="2" customFormat="1" ht="21.75" customHeight="1">
      <c r="A135" s="33"/>
      <c r="B135" s="34"/>
      <c r="C135" s="191" t="s">
        <v>161</v>
      </c>
      <c r="D135" s="191" t="s">
        <v>140</v>
      </c>
      <c r="E135" s="192" t="s">
        <v>162</v>
      </c>
      <c r="F135" s="193" t="s">
        <v>163</v>
      </c>
      <c r="G135" s="194" t="s">
        <v>143</v>
      </c>
      <c r="H135" s="195">
        <v>1</v>
      </c>
      <c r="I135" s="196"/>
      <c r="J135" s="197">
        <f>ROUND(I135*H135,2)</f>
        <v>0</v>
      </c>
      <c r="K135" s="198"/>
      <c r="L135" s="38"/>
      <c r="M135" s="199" t="s">
        <v>1</v>
      </c>
      <c r="N135" s="200" t="s">
        <v>40</v>
      </c>
      <c r="O135" s="70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144</v>
      </c>
      <c r="AT135" s="203" t="s">
        <v>140</v>
      </c>
      <c r="AU135" s="203" t="s">
        <v>84</v>
      </c>
      <c r="AY135" s="16" t="s">
        <v>137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6" t="s">
        <v>82</v>
      </c>
      <c r="BK135" s="204">
        <f>ROUND(I135*H135,2)</f>
        <v>0</v>
      </c>
      <c r="BL135" s="16" t="s">
        <v>144</v>
      </c>
      <c r="BM135" s="203" t="s">
        <v>164</v>
      </c>
    </row>
    <row r="136" spans="1:65" s="12" customFormat="1" ht="22.9" customHeight="1">
      <c r="B136" s="175"/>
      <c r="C136" s="176"/>
      <c r="D136" s="177" t="s">
        <v>74</v>
      </c>
      <c r="E136" s="189" t="s">
        <v>165</v>
      </c>
      <c r="F136" s="189" t="s">
        <v>166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SUM(P137:P138)</f>
        <v>0</v>
      </c>
      <c r="Q136" s="183"/>
      <c r="R136" s="184">
        <f>SUM(R137:R138)</f>
        <v>0</v>
      </c>
      <c r="S136" s="183"/>
      <c r="T136" s="185">
        <f>SUM(T137:T138)</f>
        <v>0</v>
      </c>
      <c r="AR136" s="186" t="s">
        <v>82</v>
      </c>
      <c r="AT136" s="187" t="s">
        <v>74</v>
      </c>
      <c r="AU136" s="187" t="s">
        <v>82</v>
      </c>
      <c r="AY136" s="186" t="s">
        <v>137</v>
      </c>
      <c r="BK136" s="188">
        <f>SUM(BK137:BK138)</f>
        <v>0</v>
      </c>
    </row>
    <row r="137" spans="1:65" s="2" customFormat="1" ht="16.5" customHeight="1">
      <c r="A137" s="33"/>
      <c r="B137" s="34"/>
      <c r="C137" s="191" t="s">
        <v>167</v>
      </c>
      <c r="D137" s="191" t="s">
        <v>140</v>
      </c>
      <c r="E137" s="192" t="s">
        <v>168</v>
      </c>
      <c r="F137" s="193" t="s">
        <v>169</v>
      </c>
      <c r="G137" s="194" t="s">
        <v>143</v>
      </c>
      <c r="H137" s="195">
        <v>1</v>
      </c>
      <c r="I137" s="196"/>
      <c r="J137" s="197">
        <f>ROUND(I137*H137,2)</f>
        <v>0</v>
      </c>
      <c r="K137" s="198"/>
      <c r="L137" s="38"/>
      <c r="M137" s="199" t="s">
        <v>1</v>
      </c>
      <c r="N137" s="200" t="s">
        <v>40</v>
      </c>
      <c r="O137" s="7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144</v>
      </c>
      <c r="AT137" s="203" t="s">
        <v>140</v>
      </c>
      <c r="AU137" s="203" t="s">
        <v>84</v>
      </c>
      <c r="AY137" s="16" t="s">
        <v>137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82</v>
      </c>
      <c r="BK137" s="204">
        <f>ROUND(I137*H137,2)</f>
        <v>0</v>
      </c>
      <c r="BL137" s="16" t="s">
        <v>144</v>
      </c>
      <c r="BM137" s="203" t="s">
        <v>170</v>
      </c>
    </row>
    <row r="138" spans="1:65" s="2" customFormat="1" ht="16.5" customHeight="1">
      <c r="A138" s="33"/>
      <c r="B138" s="34"/>
      <c r="C138" s="191" t="s">
        <v>171</v>
      </c>
      <c r="D138" s="191" t="s">
        <v>140</v>
      </c>
      <c r="E138" s="192" t="s">
        <v>172</v>
      </c>
      <c r="F138" s="193" t="s">
        <v>173</v>
      </c>
      <c r="G138" s="194" t="s">
        <v>143</v>
      </c>
      <c r="H138" s="195">
        <v>1</v>
      </c>
      <c r="I138" s="196"/>
      <c r="J138" s="197">
        <f>ROUND(I138*H138,2)</f>
        <v>0</v>
      </c>
      <c r="K138" s="198"/>
      <c r="L138" s="38"/>
      <c r="M138" s="199" t="s">
        <v>1</v>
      </c>
      <c r="N138" s="200" t="s">
        <v>40</v>
      </c>
      <c r="O138" s="7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144</v>
      </c>
      <c r="AT138" s="203" t="s">
        <v>140</v>
      </c>
      <c r="AU138" s="203" t="s">
        <v>84</v>
      </c>
      <c r="AY138" s="16" t="s">
        <v>137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82</v>
      </c>
      <c r="BK138" s="204">
        <f>ROUND(I138*H138,2)</f>
        <v>0</v>
      </c>
      <c r="BL138" s="16" t="s">
        <v>144</v>
      </c>
      <c r="BM138" s="203" t="s">
        <v>174</v>
      </c>
    </row>
    <row r="139" spans="1:65" s="12" customFormat="1" ht="22.9" customHeight="1">
      <c r="B139" s="175"/>
      <c r="C139" s="176"/>
      <c r="D139" s="177" t="s">
        <v>74</v>
      </c>
      <c r="E139" s="189" t="s">
        <v>175</v>
      </c>
      <c r="F139" s="189" t="s">
        <v>176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P140</f>
        <v>0</v>
      </c>
      <c r="Q139" s="183"/>
      <c r="R139" s="184">
        <f>R140</f>
        <v>0</v>
      </c>
      <c r="S139" s="183"/>
      <c r="T139" s="185">
        <f>T140</f>
        <v>0</v>
      </c>
      <c r="AR139" s="186" t="s">
        <v>82</v>
      </c>
      <c r="AT139" s="187" t="s">
        <v>74</v>
      </c>
      <c r="AU139" s="187" t="s">
        <v>82</v>
      </c>
      <c r="AY139" s="186" t="s">
        <v>137</v>
      </c>
      <c r="BK139" s="188">
        <f>BK140</f>
        <v>0</v>
      </c>
    </row>
    <row r="140" spans="1:65" s="2" customFormat="1" ht="16.5" customHeight="1">
      <c r="A140" s="33"/>
      <c r="B140" s="34"/>
      <c r="C140" s="191" t="s">
        <v>177</v>
      </c>
      <c r="D140" s="191" t="s">
        <v>140</v>
      </c>
      <c r="E140" s="192" t="s">
        <v>178</v>
      </c>
      <c r="F140" s="193" t="s">
        <v>179</v>
      </c>
      <c r="G140" s="194" t="s">
        <v>143</v>
      </c>
      <c r="H140" s="195">
        <v>1</v>
      </c>
      <c r="I140" s="196"/>
      <c r="J140" s="197">
        <f>ROUND(I140*H140,2)</f>
        <v>0</v>
      </c>
      <c r="K140" s="198"/>
      <c r="L140" s="38"/>
      <c r="M140" s="199" t="s">
        <v>1</v>
      </c>
      <c r="N140" s="200" t="s">
        <v>40</v>
      </c>
      <c r="O140" s="7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144</v>
      </c>
      <c r="AT140" s="203" t="s">
        <v>140</v>
      </c>
      <c r="AU140" s="203" t="s">
        <v>84</v>
      </c>
      <c r="AY140" s="16" t="s">
        <v>137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82</v>
      </c>
      <c r="BK140" s="204">
        <f>ROUND(I140*H140,2)</f>
        <v>0</v>
      </c>
      <c r="BL140" s="16" t="s">
        <v>144</v>
      </c>
      <c r="BM140" s="203" t="s">
        <v>180</v>
      </c>
    </row>
    <row r="141" spans="1:65" s="12" customFormat="1" ht="22.9" customHeight="1">
      <c r="B141" s="175"/>
      <c r="C141" s="176"/>
      <c r="D141" s="177" t="s">
        <v>74</v>
      </c>
      <c r="E141" s="189" t="s">
        <v>181</v>
      </c>
      <c r="F141" s="189" t="s">
        <v>182</v>
      </c>
      <c r="G141" s="176"/>
      <c r="H141" s="176"/>
      <c r="I141" s="179"/>
      <c r="J141" s="190">
        <f>BK141</f>
        <v>0</v>
      </c>
      <c r="K141" s="176"/>
      <c r="L141" s="181"/>
      <c r="M141" s="182"/>
      <c r="N141" s="183"/>
      <c r="O141" s="183"/>
      <c r="P141" s="184">
        <f>P142</f>
        <v>0</v>
      </c>
      <c r="Q141" s="183"/>
      <c r="R141" s="184">
        <f>R142</f>
        <v>0</v>
      </c>
      <c r="S141" s="183"/>
      <c r="T141" s="185">
        <f>T142</f>
        <v>0</v>
      </c>
      <c r="AR141" s="186" t="s">
        <v>82</v>
      </c>
      <c r="AT141" s="187" t="s">
        <v>74</v>
      </c>
      <c r="AU141" s="187" t="s">
        <v>82</v>
      </c>
      <c r="AY141" s="186" t="s">
        <v>137</v>
      </c>
      <c r="BK141" s="188">
        <f>BK142</f>
        <v>0</v>
      </c>
    </row>
    <row r="142" spans="1:65" s="2" customFormat="1" ht="16.5" customHeight="1">
      <c r="A142" s="33"/>
      <c r="B142" s="34"/>
      <c r="C142" s="191" t="s">
        <v>183</v>
      </c>
      <c r="D142" s="191" t="s">
        <v>140</v>
      </c>
      <c r="E142" s="192" t="s">
        <v>184</v>
      </c>
      <c r="F142" s="193" t="s">
        <v>185</v>
      </c>
      <c r="G142" s="194" t="s">
        <v>143</v>
      </c>
      <c r="H142" s="195">
        <v>1</v>
      </c>
      <c r="I142" s="196"/>
      <c r="J142" s="197">
        <f>ROUND(I142*H142,2)</f>
        <v>0</v>
      </c>
      <c r="K142" s="198"/>
      <c r="L142" s="38"/>
      <c r="M142" s="205" t="s">
        <v>1</v>
      </c>
      <c r="N142" s="206" t="s">
        <v>40</v>
      </c>
      <c r="O142" s="207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144</v>
      </c>
      <c r="AT142" s="203" t="s">
        <v>140</v>
      </c>
      <c r="AU142" s="203" t="s">
        <v>84</v>
      </c>
      <c r="AY142" s="16" t="s">
        <v>137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82</v>
      </c>
      <c r="BK142" s="204">
        <f>ROUND(I142*H142,2)</f>
        <v>0</v>
      </c>
      <c r="BL142" s="16" t="s">
        <v>144</v>
      </c>
      <c r="BM142" s="203" t="s">
        <v>186</v>
      </c>
    </row>
    <row r="143" spans="1:65" s="2" customFormat="1" ht="6.95" customHeight="1">
      <c r="A143" s="33"/>
      <c r="B143" s="53"/>
      <c r="C143" s="54"/>
      <c r="D143" s="54"/>
      <c r="E143" s="54"/>
      <c r="F143" s="54"/>
      <c r="G143" s="54"/>
      <c r="H143" s="54"/>
      <c r="I143" s="54"/>
      <c r="J143" s="54"/>
      <c r="K143" s="54"/>
      <c r="L143" s="38"/>
      <c r="M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</sheetData>
  <sheetProtection algorithmName="SHA-512" hashValue="J7oMRExLutu9r0Z6szyk4mr5kpBESL/M+lzYwGjrqekzPX1U8pHHejJgmQ+FHnQhFEtoEl3wfYcHvlOn04xxcw==" saltValue="MuCOKwhRQxcJ4HwvPRhYe8nHZZPGK04uuZmGzAGiIc7K+1jfdsR3vkax6WtM+iZbWox504wm+4v1X5N4cv89Ag==" spinCount="100000" sheet="1" objects="1" scenarios="1" formatColumns="0" formatRows="0" autoFilter="0"/>
  <autoFilter ref="C125:K142" xr:uid="{00000000-0009-0000-0000-000001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N655"/>
  <sheetViews>
    <sheetView showGridLines="0" topLeftCell="A199" workbookViewId="0">
      <selection activeCell="J219" sqref="J21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2" max="42" width="6" customWidth="1"/>
    <col min="43" max="43" width="9.33203125" hidden="1" customWidth="1"/>
    <col min="44" max="65" width="9.33203125" style="1" hidden="1" customWidth="1"/>
    <col min="66" max="66" width="9.33203125" hidden="1" customWidth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92</v>
      </c>
    </row>
    <row r="3" spans="1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1:46" s="1" customFormat="1" ht="12" customHeight="1">
      <c r="B8" s="19"/>
      <c r="D8" s="118" t="s">
        <v>106</v>
      </c>
      <c r="L8" s="19"/>
    </row>
    <row r="9" spans="1:46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285" t="s">
        <v>187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ROUND(J229,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ROUND((SUM(BE229:BE654)),  2)</f>
        <v>0</v>
      </c>
      <c r="G35" s="33"/>
      <c r="H35" s="33"/>
      <c r="I35" s="129">
        <v>0.21</v>
      </c>
      <c r="J35" s="128">
        <f>ROUND(((SUM(BE229:BE654))*I35),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ROUND((SUM(BF229:BF654)),  2)</f>
        <v>0</v>
      </c>
      <c r="G36" s="33"/>
      <c r="H36" s="33"/>
      <c r="I36" s="129">
        <v>0.15</v>
      </c>
      <c r="J36" s="128">
        <f>ROUND(((SUM(BF229:BF654))*I36),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18" t="s">
        <v>42</v>
      </c>
      <c r="F37" s="128">
        <f>ROUND((SUM(BG229:BG654)),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8"/>
      <c r="C38" s="33"/>
      <c r="D38" s="33"/>
      <c r="E38" s="118" t="s">
        <v>43</v>
      </c>
      <c r="F38" s="128">
        <f>ROUND((SUM(BH229:BH654)),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18" t="s">
        <v>44</v>
      </c>
      <c r="F39" s="128">
        <f>ROUND((SUM(BI229:BI654)),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>D.1.1 - Architektonicko-stavební část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J229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1:47" s="9" customFormat="1" ht="24.95" customHeight="1">
      <c r="B99" s="152"/>
      <c r="C99" s="153"/>
      <c r="D99" s="154" t="s">
        <v>188</v>
      </c>
      <c r="E99" s="155"/>
      <c r="F99" s="155"/>
      <c r="G99" s="155"/>
      <c r="H99" s="155"/>
      <c r="I99" s="155"/>
      <c r="J99" s="156">
        <f>J230</f>
        <v>0</v>
      </c>
      <c r="K99" s="153"/>
      <c r="L99" s="157"/>
    </row>
    <row r="100" spans="1:47" s="10" customFormat="1" ht="19.899999999999999" customHeight="1">
      <c r="B100" s="158"/>
      <c r="C100" s="103"/>
      <c r="D100" s="159" t="s">
        <v>189</v>
      </c>
      <c r="E100" s="160"/>
      <c r="F100" s="160"/>
      <c r="G100" s="160"/>
      <c r="H100" s="160"/>
      <c r="I100" s="160"/>
      <c r="J100" s="161">
        <f>J231</f>
        <v>0</v>
      </c>
      <c r="K100" s="103"/>
      <c r="L100" s="162"/>
    </row>
    <row r="101" spans="1:47" s="10" customFormat="1" ht="19.899999999999999" customHeight="1">
      <c r="B101" s="158"/>
      <c r="C101" s="103"/>
      <c r="D101" s="159" t="s">
        <v>190</v>
      </c>
      <c r="E101" s="160"/>
      <c r="F101" s="160"/>
      <c r="G101" s="160"/>
      <c r="H101" s="160"/>
      <c r="I101" s="160"/>
      <c r="J101" s="161">
        <f>J239</f>
        <v>0</v>
      </c>
      <c r="K101" s="103"/>
      <c r="L101" s="162"/>
    </row>
    <row r="102" spans="1:47" s="10" customFormat="1" ht="19.899999999999999" customHeight="1">
      <c r="B102" s="158"/>
      <c r="C102" s="103"/>
      <c r="D102" s="159" t="s">
        <v>191</v>
      </c>
      <c r="E102" s="160"/>
      <c r="F102" s="160"/>
      <c r="G102" s="160"/>
      <c r="H102" s="160"/>
      <c r="I102" s="160"/>
      <c r="J102" s="161">
        <f>J246</f>
        <v>0</v>
      </c>
      <c r="K102" s="103"/>
      <c r="L102" s="162"/>
    </row>
    <row r="103" spans="1:47" s="10" customFormat="1" ht="19.899999999999999" customHeight="1">
      <c r="B103" s="158"/>
      <c r="C103" s="103"/>
      <c r="D103" s="159" t="s">
        <v>192</v>
      </c>
      <c r="E103" s="160"/>
      <c r="F103" s="160"/>
      <c r="G103" s="160"/>
      <c r="H103" s="160"/>
      <c r="I103" s="160"/>
      <c r="J103" s="161">
        <f>J248</f>
        <v>0</v>
      </c>
      <c r="K103" s="103"/>
      <c r="L103" s="162"/>
    </row>
    <row r="104" spans="1:47" s="10" customFormat="1" ht="19.899999999999999" customHeight="1">
      <c r="B104" s="158"/>
      <c r="C104" s="103"/>
      <c r="D104" s="159" t="s">
        <v>193</v>
      </c>
      <c r="E104" s="160"/>
      <c r="F104" s="160"/>
      <c r="G104" s="160"/>
      <c r="H104" s="160"/>
      <c r="I104" s="160"/>
      <c r="J104" s="161">
        <f>J252</f>
        <v>0</v>
      </c>
      <c r="K104" s="103"/>
      <c r="L104" s="162"/>
    </row>
    <row r="105" spans="1:47" s="9" customFormat="1" ht="24.95" customHeight="1">
      <c r="B105" s="152"/>
      <c r="C105" s="153"/>
      <c r="D105" s="154" t="s">
        <v>194</v>
      </c>
      <c r="E105" s="155"/>
      <c r="F105" s="155"/>
      <c r="G105" s="155"/>
      <c r="H105" s="155"/>
      <c r="I105" s="155"/>
      <c r="J105" s="156">
        <f>J259</f>
        <v>0</v>
      </c>
      <c r="K105" s="153"/>
      <c r="L105" s="157"/>
    </row>
    <row r="106" spans="1:47" s="10" customFormat="1" ht="19.899999999999999" customHeight="1">
      <c r="B106" s="158"/>
      <c r="C106" s="103"/>
      <c r="D106" s="159" t="s">
        <v>189</v>
      </c>
      <c r="E106" s="160"/>
      <c r="F106" s="160"/>
      <c r="G106" s="160"/>
      <c r="H106" s="160"/>
      <c r="I106" s="160"/>
      <c r="J106" s="161">
        <f>J260</f>
        <v>0</v>
      </c>
      <c r="K106" s="103"/>
      <c r="L106" s="162"/>
    </row>
    <row r="107" spans="1:47" s="10" customFormat="1" ht="19.899999999999999" customHeight="1">
      <c r="B107" s="158"/>
      <c r="C107" s="103"/>
      <c r="D107" s="159" t="s">
        <v>195</v>
      </c>
      <c r="E107" s="160"/>
      <c r="F107" s="160"/>
      <c r="G107" s="160"/>
      <c r="H107" s="160"/>
      <c r="I107" s="160"/>
      <c r="J107" s="161">
        <f>J268</f>
        <v>0</v>
      </c>
      <c r="K107" s="103"/>
      <c r="L107" s="162"/>
    </row>
    <row r="108" spans="1:47" s="10" customFormat="1" ht="19.899999999999999" customHeight="1">
      <c r="B108" s="158"/>
      <c r="C108" s="103"/>
      <c r="D108" s="159" t="s">
        <v>191</v>
      </c>
      <c r="E108" s="160"/>
      <c r="F108" s="160"/>
      <c r="G108" s="160"/>
      <c r="H108" s="160"/>
      <c r="I108" s="160"/>
      <c r="J108" s="161">
        <f>J270</f>
        <v>0</v>
      </c>
      <c r="K108" s="103"/>
      <c r="L108" s="162"/>
    </row>
    <row r="109" spans="1:47" s="10" customFormat="1" ht="19.899999999999999" customHeight="1">
      <c r="B109" s="158"/>
      <c r="C109" s="103"/>
      <c r="D109" s="159" t="s">
        <v>192</v>
      </c>
      <c r="E109" s="160"/>
      <c r="F109" s="160"/>
      <c r="G109" s="160"/>
      <c r="H109" s="160"/>
      <c r="I109" s="160"/>
      <c r="J109" s="161">
        <f>J272</f>
        <v>0</v>
      </c>
      <c r="K109" s="103"/>
      <c r="L109" s="162"/>
    </row>
    <row r="110" spans="1:47" s="10" customFormat="1" ht="19.899999999999999" customHeight="1">
      <c r="B110" s="158"/>
      <c r="C110" s="103"/>
      <c r="D110" s="159" t="s">
        <v>193</v>
      </c>
      <c r="E110" s="160"/>
      <c r="F110" s="160"/>
      <c r="G110" s="160"/>
      <c r="H110" s="160"/>
      <c r="I110" s="160"/>
      <c r="J110" s="161">
        <f>J276</f>
        <v>0</v>
      </c>
      <c r="K110" s="103"/>
      <c r="L110" s="162"/>
    </row>
    <row r="111" spans="1:47" s="9" customFormat="1" ht="24.95" customHeight="1">
      <c r="B111" s="152"/>
      <c r="C111" s="153"/>
      <c r="D111" s="154" t="s">
        <v>196</v>
      </c>
      <c r="E111" s="155"/>
      <c r="F111" s="155"/>
      <c r="G111" s="155"/>
      <c r="H111" s="155"/>
      <c r="I111" s="155"/>
      <c r="J111" s="156">
        <f>J284</f>
        <v>0</v>
      </c>
      <c r="K111" s="153"/>
      <c r="L111" s="157"/>
    </row>
    <row r="112" spans="1:47" s="10" customFormat="1" ht="19.899999999999999" customHeight="1">
      <c r="B112" s="158"/>
      <c r="C112" s="103"/>
      <c r="D112" s="159" t="s">
        <v>189</v>
      </c>
      <c r="E112" s="160"/>
      <c r="F112" s="160"/>
      <c r="G112" s="160"/>
      <c r="H112" s="160"/>
      <c r="I112" s="160"/>
      <c r="J112" s="161">
        <f>J285</f>
        <v>0</v>
      </c>
      <c r="K112" s="103"/>
      <c r="L112" s="162"/>
    </row>
    <row r="113" spans="2:12" s="10" customFormat="1" ht="19.899999999999999" customHeight="1">
      <c r="B113" s="158"/>
      <c r="C113" s="103"/>
      <c r="D113" s="159" t="s">
        <v>195</v>
      </c>
      <c r="E113" s="160"/>
      <c r="F113" s="160"/>
      <c r="G113" s="160"/>
      <c r="H113" s="160"/>
      <c r="I113" s="160"/>
      <c r="J113" s="161">
        <f>J290</f>
        <v>0</v>
      </c>
      <c r="K113" s="103"/>
      <c r="L113" s="162"/>
    </row>
    <row r="114" spans="2:12" s="10" customFormat="1" ht="19.899999999999999" customHeight="1">
      <c r="B114" s="158"/>
      <c r="C114" s="103"/>
      <c r="D114" s="159" t="s">
        <v>191</v>
      </c>
      <c r="E114" s="160"/>
      <c r="F114" s="160"/>
      <c r="G114" s="160"/>
      <c r="H114" s="160"/>
      <c r="I114" s="160"/>
      <c r="J114" s="161">
        <f>J292</f>
        <v>0</v>
      </c>
      <c r="K114" s="103"/>
      <c r="L114" s="162"/>
    </row>
    <row r="115" spans="2:12" s="10" customFormat="1" ht="19.899999999999999" customHeight="1">
      <c r="B115" s="158"/>
      <c r="C115" s="103"/>
      <c r="D115" s="159" t="s">
        <v>192</v>
      </c>
      <c r="E115" s="160"/>
      <c r="F115" s="160"/>
      <c r="G115" s="160"/>
      <c r="H115" s="160"/>
      <c r="I115" s="160"/>
      <c r="J115" s="161">
        <f>J294</f>
        <v>0</v>
      </c>
      <c r="K115" s="103"/>
      <c r="L115" s="162"/>
    </row>
    <row r="116" spans="2:12" s="10" customFormat="1" ht="19.899999999999999" customHeight="1">
      <c r="B116" s="158"/>
      <c r="C116" s="103"/>
      <c r="D116" s="159" t="s">
        <v>197</v>
      </c>
      <c r="E116" s="160"/>
      <c r="F116" s="160"/>
      <c r="G116" s="160"/>
      <c r="H116" s="160"/>
      <c r="I116" s="160"/>
      <c r="J116" s="161">
        <f>J302</f>
        <v>0</v>
      </c>
      <c r="K116" s="103"/>
      <c r="L116" s="162"/>
    </row>
    <row r="117" spans="2:12" s="10" customFormat="1" ht="19.899999999999999" customHeight="1">
      <c r="B117" s="158"/>
      <c r="C117" s="103"/>
      <c r="D117" s="159" t="s">
        <v>193</v>
      </c>
      <c r="E117" s="160"/>
      <c r="F117" s="160"/>
      <c r="G117" s="160"/>
      <c r="H117" s="160"/>
      <c r="I117" s="160"/>
      <c r="J117" s="161">
        <f>J304</f>
        <v>0</v>
      </c>
      <c r="K117" s="103"/>
      <c r="L117" s="162"/>
    </row>
    <row r="118" spans="2:12" s="9" customFormat="1" ht="24.95" customHeight="1">
      <c r="B118" s="152"/>
      <c r="C118" s="153"/>
      <c r="D118" s="154" t="s">
        <v>198</v>
      </c>
      <c r="E118" s="155"/>
      <c r="F118" s="155"/>
      <c r="G118" s="155"/>
      <c r="H118" s="155"/>
      <c r="I118" s="155"/>
      <c r="J118" s="156">
        <f>J314</f>
        <v>0</v>
      </c>
      <c r="K118" s="153"/>
      <c r="L118" s="157"/>
    </row>
    <row r="119" spans="2:12" s="10" customFormat="1" ht="19.899999999999999" customHeight="1">
      <c r="B119" s="158"/>
      <c r="C119" s="103"/>
      <c r="D119" s="159" t="s">
        <v>189</v>
      </c>
      <c r="E119" s="160"/>
      <c r="F119" s="160"/>
      <c r="G119" s="160"/>
      <c r="H119" s="160"/>
      <c r="I119" s="160"/>
      <c r="J119" s="161">
        <f>J315</f>
        <v>0</v>
      </c>
      <c r="K119" s="103"/>
      <c r="L119" s="162"/>
    </row>
    <row r="120" spans="2:12" s="10" customFormat="1" ht="19.899999999999999" customHeight="1">
      <c r="B120" s="158"/>
      <c r="C120" s="103"/>
      <c r="D120" s="159" t="s">
        <v>192</v>
      </c>
      <c r="E120" s="160"/>
      <c r="F120" s="160"/>
      <c r="G120" s="160"/>
      <c r="H120" s="160"/>
      <c r="I120" s="160"/>
      <c r="J120" s="161">
        <f>J322</f>
        <v>0</v>
      </c>
      <c r="K120" s="103"/>
      <c r="L120" s="162"/>
    </row>
    <row r="121" spans="2:12" s="10" customFormat="1" ht="19.899999999999999" customHeight="1">
      <c r="B121" s="158"/>
      <c r="C121" s="103"/>
      <c r="D121" s="159" t="s">
        <v>197</v>
      </c>
      <c r="E121" s="160"/>
      <c r="F121" s="160"/>
      <c r="G121" s="160"/>
      <c r="H121" s="160"/>
      <c r="I121" s="160"/>
      <c r="J121" s="161">
        <f>J328</f>
        <v>0</v>
      </c>
      <c r="K121" s="103"/>
      <c r="L121" s="162"/>
    </row>
    <row r="122" spans="2:12" s="10" customFormat="1" ht="19.899999999999999" customHeight="1">
      <c r="B122" s="158"/>
      <c r="C122" s="103"/>
      <c r="D122" s="159" t="s">
        <v>193</v>
      </c>
      <c r="E122" s="160"/>
      <c r="F122" s="160"/>
      <c r="G122" s="160"/>
      <c r="H122" s="160"/>
      <c r="I122" s="160"/>
      <c r="J122" s="161">
        <f>J330</f>
        <v>0</v>
      </c>
      <c r="K122" s="103"/>
      <c r="L122" s="162"/>
    </row>
    <row r="123" spans="2:12" s="9" customFormat="1" ht="24.95" customHeight="1">
      <c r="B123" s="152"/>
      <c r="C123" s="153"/>
      <c r="D123" s="154" t="s">
        <v>199</v>
      </c>
      <c r="E123" s="155"/>
      <c r="F123" s="155"/>
      <c r="G123" s="155"/>
      <c r="H123" s="155"/>
      <c r="I123" s="155"/>
      <c r="J123" s="156">
        <f>J337</f>
        <v>0</v>
      </c>
      <c r="K123" s="153"/>
      <c r="L123" s="157"/>
    </row>
    <row r="124" spans="2:12" s="10" customFormat="1" ht="19.899999999999999" customHeight="1">
      <c r="B124" s="158"/>
      <c r="C124" s="103"/>
      <c r="D124" s="159" t="s">
        <v>190</v>
      </c>
      <c r="E124" s="160"/>
      <c r="F124" s="160"/>
      <c r="G124" s="160"/>
      <c r="H124" s="160"/>
      <c r="I124" s="160"/>
      <c r="J124" s="161">
        <f>J338</f>
        <v>0</v>
      </c>
      <c r="K124" s="103"/>
      <c r="L124" s="162"/>
    </row>
    <row r="125" spans="2:12" s="10" customFormat="1" ht="19.899999999999999" customHeight="1">
      <c r="B125" s="158"/>
      <c r="C125" s="103"/>
      <c r="D125" s="159" t="s">
        <v>200</v>
      </c>
      <c r="E125" s="160"/>
      <c r="F125" s="160"/>
      <c r="G125" s="160"/>
      <c r="H125" s="160"/>
      <c r="I125" s="160"/>
      <c r="J125" s="161">
        <f>J341</f>
        <v>0</v>
      </c>
      <c r="K125" s="103"/>
      <c r="L125" s="162"/>
    </row>
    <row r="126" spans="2:12" s="10" customFormat="1" ht="19.899999999999999" customHeight="1">
      <c r="B126" s="158"/>
      <c r="C126" s="103"/>
      <c r="D126" s="159" t="s">
        <v>201</v>
      </c>
      <c r="E126" s="160"/>
      <c r="F126" s="160"/>
      <c r="G126" s="160"/>
      <c r="H126" s="160"/>
      <c r="I126" s="160"/>
      <c r="J126" s="161">
        <f>J343</f>
        <v>0</v>
      </c>
      <c r="K126" s="103"/>
      <c r="L126" s="162"/>
    </row>
    <row r="127" spans="2:12" s="10" customFormat="1" ht="19.899999999999999" customHeight="1">
      <c r="B127" s="158"/>
      <c r="C127" s="103"/>
      <c r="D127" s="159" t="s">
        <v>202</v>
      </c>
      <c r="E127" s="160"/>
      <c r="F127" s="160"/>
      <c r="G127" s="160"/>
      <c r="H127" s="160"/>
      <c r="I127" s="160"/>
      <c r="J127" s="161">
        <f>J345</f>
        <v>0</v>
      </c>
      <c r="K127" s="103"/>
      <c r="L127" s="162"/>
    </row>
    <row r="128" spans="2:12" s="10" customFormat="1" ht="19.899999999999999" customHeight="1">
      <c r="B128" s="158"/>
      <c r="C128" s="103"/>
      <c r="D128" s="159" t="s">
        <v>203</v>
      </c>
      <c r="E128" s="160"/>
      <c r="F128" s="160"/>
      <c r="G128" s="160"/>
      <c r="H128" s="160"/>
      <c r="I128" s="160"/>
      <c r="J128" s="161">
        <f>J347</f>
        <v>0</v>
      </c>
      <c r="K128" s="103"/>
      <c r="L128" s="162"/>
    </row>
    <row r="129" spans="2:12" s="10" customFormat="1" ht="19.899999999999999" customHeight="1">
      <c r="B129" s="158"/>
      <c r="C129" s="103"/>
      <c r="D129" s="159" t="s">
        <v>204</v>
      </c>
      <c r="E129" s="160"/>
      <c r="F129" s="160"/>
      <c r="G129" s="160"/>
      <c r="H129" s="160"/>
      <c r="I129" s="160"/>
      <c r="J129" s="161">
        <f>J349</f>
        <v>0</v>
      </c>
      <c r="K129" s="103"/>
      <c r="L129" s="162"/>
    </row>
    <row r="130" spans="2:12" s="10" customFormat="1" ht="19.899999999999999" customHeight="1">
      <c r="B130" s="158"/>
      <c r="C130" s="103"/>
      <c r="D130" s="159" t="s">
        <v>205</v>
      </c>
      <c r="E130" s="160"/>
      <c r="F130" s="160"/>
      <c r="G130" s="160"/>
      <c r="H130" s="160"/>
      <c r="I130" s="160"/>
      <c r="J130" s="161">
        <f>J352</f>
        <v>0</v>
      </c>
      <c r="K130" s="103"/>
      <c r="L130" s="162"/>
    </row>
    <row r="131" spans="2:12" s="10" customFormat="1" ht="19.899999999999999" customHeight="1">
      <c r="B131" s="158"/>
      <c r="C131" s="103"/>
      <c r="D131" s="159" t="s">
        <v>191</v>
      </c>
      <c r="E131" s="160"/>
      <c r="F131" s="160"/>
      <c r="G131" s="160"/>
      <c r="H131" s="160"/>
      <c r="I131" s="160"/>
      <c r="J131" s="161">
        <f>J356</f>
        <v>0</v>
      </c>
      <c r="K131" s="103"/>
      <c r="L131" s="162"/>
    </row>
    <row r="132" spans="2:12" s="10" customFormat="1" ht="19.899999999999999" customHeight="1">
      <c r="B132" s="158"/>
      <c r="C132" s="103"/>
      <c r="D132" s="159" t="s">
        <v>206</v>
      </c>
      <c r="E132" s="160"/>
      <c r="F132" s="160"/>
      <c r="G132" s="160"/>
      <c r="H132" s="160"/>
      <c r="I132" s="160"/>
      <c r="J132" s="161">
        <f>J358</f>
        <v>0</v>
      </c>
      <c r="K132" s="103"/>
      <c r="L132" s="162"/>
    </row>
    <row r="133" spans="2:12" s="10" customFormat="1" ht="19.899999999999999" customHeight="1">
      <c r="B133" s="158"/>
      <c r="C133" s="103"/>
      <c r="D133" s="159" t="s">
        <v>207</v>
      </c>
      <c r="E133" s="160"/>
      <c r="F133" s="160"/>
      <c r="G133" s="160"/>
      <c r="H133" s="160"/>
      <c r="I133" s="160"/>
      <c r="J133" s="161">
        <f>J362</f>
        <v>0</v>
      </c>
      <c r="K133" s="103"/>
      <c r="L133" s="162"/>
    </row>
    <row r="134" spans="2:12" s="10" customFormat="1" ht="19.899999999999999" customHeight="1">
      <c r="B134" s="158"/>
      <c r="C134" s="103"/>
      <c r="D134" s="159" t="s">
        <v>208</v>
      </c>
      <c r="E134" s="160"/>
      <c r="F134" s="160"/>
      <c r="G134" s="160"/>
      <c r="H134" s="160"/>
      <c r="I134" s="160"/>
      <c r="J134" s="161">
        <f>J366</f>
        <v>0</v>
      </c>
      <c r="K134" s="103"/>
      <c r="L134" s="162"/>
    </row>
    <row r="135" spans="2:12" s="9" customFormat="1" ht="24.95" customHeight="1">
      <c r="B135" s="152"/>
      <c r="C135" s="153"/>
      <c r="D135" s="154" t="s">
        <v>209</v>
      </c>
      <c r="E135" s="155"/>
      <c r="F135" s="155"/>
      <c r="G135" s="155"/>
      <c r="H135" s="155"/>
      <c r="I135" s="155"/>
      <c r="J135" s="156">
        <f>J368</f>
        <v>0</v>
      </c>
      <c r="K135" s="153"/>
      <c r="L135" s="157"/>
    </row>
    <row r="136" spans="2:12" s="10" customFormat="1" ht="19.899999999999999" customHeight="1">
      <c r="B136" s="158"/>
      <c r="C136" s="103"/>
      <c r="D136" s="159" t="s">
        <v>210</v>
      </c>
      <c r="E136" s="160"/>
      <c r="F136" s="160"/>
      <c r="G136" s="160"/>
      <c r="H136" s="160"/>
      <c r="I136" s="160"/>
      <c r="J136" s="161">
        <f>J369</f>
        <v>0</v>
      </c>
      <c r="K136" s="103"/>
      <c r="L136" s="162"/>
    </row>
    <row r="137" spans="2:12" s="10" customFormat="1" ht="19.899999999999999" customHeight="1">
      <c r="B137" s="158"/>
      <c r="C137" s="103"/>
      <c r="D137" s="159" t="s">
        <v>189</v>
      </c>
      <c r="E137" s="160"/>
      <c r="F137" s="160"/>
      <c r="G137" s="160"/>
      <c r="H137" s="160"/>
      <c r="I137" s="160"/>
      <c r="J137" s="161">
        <f>J371</f>
        <v>0</v>
      </c>
      <c r="K137" s="103"/>
      <c r="L137" s="162"/>
    </row>
    <row r="138" spans="2:12" s="10" customFormat="1" ht="19.899999999999999" customHeight="1">
      <c r="B138" s="158"/>
      <c r="C138" s="103"/>
      <c r="D138" s="159" t="s">
        <v>211</v>
      </c>
      <c r="E138" s="160"/>
      <c r="F138" s="160"/>
      <c r="G138" s="160"/>
      <c r="H138" s="160"/>
      <c r="I138" s="160"/>
      <c r="J138" s="161">
        <f>J373</f>
        <v>0</v>
      </c>
      <c r="K138" s="103"/>
      <c r="L138" s="162"/>
    </row>
    <row r="139" spans="2:12" s="10" customFormat="1" ht="19.899999999999999" customHeight="1">
      <c r="B139" s="158"/>
      <c r="C139" s="103"/>
      <c r="D139" s="159" t="s">
        <v>212</v>
      </c>
      <c r="E139" s="160"/>
      <c r="F139" s="160"/>
      <c r="G139" s="160"/>
      <c r="H139" s="160"/>
      <c r="I139" s="160"/>
      <c r="J139" s="161">
        <f>J376</f>
        <v>0</v>
      </c>
      <c r="K139" s="103"/>
      <c r="L139" s="162"/>
    </row>
    <row r="140" spans="2:12" s="10" customFormat="1" ht="19.899999999999999" customHeight="1">
      <c r="B140" s="158"/>
      <c r="C140" s="103"/>
      <c r="D140" s="159" t="s">
        <v>190</v>
      </c>
      <c r="E140" s="160"/>
      <c r="F140" s="160"/>
      <c r="G140" s="160"/>
      <c r="H140" s="160"/>
      <c r="I140" s="160"/>
      <c r="J140" s="161">
        <f>J380</f>
        <v>0</v>
      </c>
      <c r="K140" s="103"/>
      <c r="L140" s="162"/>
    </row>
    <row r="141" spans="2:12" s="10" customFormat="1" ht="19.899999999999999" customHeight="1">
      <c r="B141" s="158"/>
      <c r="C141" s="103"/>
      <c r="D141" s="159" t="s">
        <v>200</v>
      </c>
      <c r="E141" s="160"/>
      <c r="F141" s="160"/>
      <c r="G141" s="160"/>
      <c r="H141" s="160"/>
      <c r="I141" s="160"/>
      <c r="J141" s="161">
        <f>J384</f>
        <v>0</v>
      </c>
      <c r="K141" s="103"/>
      <c r="L141" s="162"/>
    </row>
    <row r="142" spans="2:12" s="10" customFormat="1" ht="19.899999999999999" customHeight="1">
      <c r="B142" s="158"/>
      <c r="C142" s="103"/>
      <c r="D142" s="159" t="s">
        <v>201</v>
      </c>
      <c r="E142" s="160"/>
      <c r="F142" s="160"/>
      <c r="G142" s="160"/>
      <c r="H142" s="160"/>
      <c r="I142" s="160"/>
      <c r="J142" s="161">
        <f>J386</f>
        <v>0</v>
      </c>
      <c r="K142" s="103"/>
      <c r="L142" s="162"/>
    </row>
    <row r="143" spans="2:12" s="10" customFormat="1" ht="19.899999999999999" customHeight="1">
      <c r="B143" s="158"/>
      <c r="C143" s="103"/>
      <c r="D143" s="159" t="s">
        <v>213</v>
      </c>
      <c r="E143" s="160"/>
      <c r="F143" s="160"/>
      <c r="G143" s="160"/>
      <c r="H143" s="160"/>
      <c r="I143" s="160"/>
      <c r="J143" s="161">
        <f>J388</f>
        <v>0</v>
      </c>
      <c r="K143" s="103"/>
      <c r="L143" s="162"/>
    </row>
    <row r="144" spans="2:12" s="10" customFormat="1" ht="19.899999999999999" customHeight="1">
      <c r="B144" s="158"/>
      <c r="C144" s="103"/>
      <c r="D144" s="159" t="s">
        <v>214</v>
      </c>
      <c r="E144" s="160"/>
      <c r="F144" s="160"/>
      <c r="G144" s="160"/>
      <c r="H144" s="160"/>
      <c r="I144" s="160"/>
      <c r="J144" s="161">
        <f>J400</f>
        <v>0</v>
      </c>
      <c r="K144" s="103"/>
      <c r="L144" s="162"/>
    </row>
    <row r="145" spans="2:12" s="10" customFormat="1" ht="19.899999999999999" customHeight="1">
      <c r="B145" s="158"/>
      <c r="C145" s="103"/>
      <c r="D145" s="159" t="s">
        <v>215</v>
      </c>
      <c r="E145" s="160"/>
      <c r="F145" s="160"/>
      <c r="G145" s="160"/>
      <c r="H145" s="160"/>
      <c r="I145" s="160"/>
      <c r="J145" s="161">
        <f>J403</f>
        <v>0</v>
      </c>
      <c r="K145" s="103"/>
      <c r="L145" s="162"/>
    </row>
    <row r="146" spans="2:12" s="10" customFormat="1" ht="19.899999999999999" customHeight="1">
      <c r="B146" s="158"/>
      <c r="C146" s="103"/>
      <c r="D146" s="159" t="s">
        <v>216</v>
      </c>
      <c r="E146" s="160"/>
      <c r="F146" s="160"/>
      <c r="G146" s="160"/>
      <c r="H146" s="160"/>
      <c r="I146" s="160"/>
      <c r="J146" s="161">
        <f>J407</f>
        <v>0</v>
      </c>
      <c r="K146" s="103"/>
      <c r="L146" s="162"/>
    </row>
    <row r="147" spans="2:12" s="10" customFormat="1" ht="19.899999999999999" customHeight="1">
      <c r="B147" s="158"/>
      <c r="C147" s="103"/>
      <c r="D147" s="159" t="s">
        <v>203</v>
      </c>
      <c r="E147" s="160"/>
      <c r="F147" s="160"/>
      <c r="G147" s="160"/>
      <c r="H147" s="160"/>
      <c r="I147" s="160"/>
      <c r="J147" s="161">
        <f>J411</f>
        <v>0</v>
      </c>
      <c r="K147" s="103"/>
      <c r="L147" s="162"/>
    </row>
    <row r="148" spans="2:12" s="10" customFormat="1" ht="19.899999999999999" customHeight="1">
      <c r="B148" s="158"/>
      <c r="C148" s="103"/>
      <c r="D148" s="159" t="s">
        <v>204</v>
      </c>
      <c r="E148" s="160"/>
      <c r="F148" s="160"/>
      <c r="G148" s="160"/>
      <c r="H148" s="160"/>
      <c r="I148" s="160"/>
      <c r="J148" s="161">
        <f>J414</f>
        <v>0</v>
      </c>
      <c r="K148" s="103"/>
      <c r="L148" s="162"/>
    </row>
    <row r="149" spans="2:12" s="10" customFormat="1" ht="19.899999999999999" customHeight="1">
      <c r="B149" s="158"/>
      <c r="C149" s="103"/>
      <c r="D149" s="159" t="s">
        <v>217</v>
      </c>
      <c r="E149" s="160"/>
      <c r="F149" s="160"/>
      <c r="G149" s="160"/>
      <c r="H149" s="160"/>
      <c r="I149" s="160"/>
      <c r="J149" s="161">
        <f>J418</f>
        <v>0</v>
      </c>
      <c r="K149" s="103"/>
      <c r="L149" s="162"/>
    </row>
    <row r="150" spans="2:12" s="10" customFormat="1" ht="19.899999999999999" customHeight="1">
      <c r="B150" s="158"/>
      <c r="C150" s="103"/>
      <c r="D150" s="159" t="s">
        <v>218</v>
      </c>
      <c r="E150" s="160"/>
      <c r="F150" s="160"/>
      <c r="G150" s="160"/>
      <c r="H150" s="160"/>
      <c r="I150" s="160"/>
      <c r="J150" s="161">
        <f>J421</f>
        <v>0</v>
      </c>
      <c r="K150" s="103"/>
      <c r="L150" s="162"/>
    </row>
    <row r="151" spans="2:12" s="10" customFormat="1" ht="19.899999999999999" customHeight="1">
      <c r="B151" s="158"/>
      <c r="C151" s="103"/>
      <c r="D151" s="159" t="s">
        <v>205</v>
      </c>
      <c r="E151" s="160"/>
      <c r="F151" s="160"/>
      <c r="G151" s="160"/>
      <c r="H151" s="160"/>
      <c r="I151" s="160"/>
      <c r="J151" s="161">
        <f>J428</f>
        <v>0</v>
      </c>
      <c r="K151" s="103"/>
      <c r="L151" s="162"/>
    </row>
    <row r="152" spans="2:12" s="10" customFormat="1" ht="19.899999999999999" customHeight="1">
      <c r="B152" s="158"/>
      <c r="C152" s="103"/>
      <c r="D152" s="159" t="s">
        <v>219</v>
      </c>
      <c r="E152" s="160"/>
      <c r="F152" s="160"/>
      <c r="G152" s="160"/>
      <c r="H152" s="160"/>
      <c r="I152" s="160"/>
      <c r="J152" s="161">
        <f>J435</f>
        <v>0</v>
      </c>
      <c r="K152" s="103"/>
      <c r="L152" s="162"/>
    </row>
    <row r="153" spans="2:12" s="10" customFormat="1" ht="19.899999999999999" customHeight="1">
      <c r="B153" s="158"/>
      <c r="C153" s="103"/>
      <c r="D153" s="159" t="s">
        <v>220</v>
      </c>
      <c r="E153" s="160"/>
      <c r="F153" s="160"/>
      <c r="G153" s="160"/>
      <c r="H153" s="160"/>
      <c r="I153" s="160"/>
      <c r="J153" s="161">
        <f>J437</f>
        <v>0</v>
      </c>
      <c r="K153" s="103"/>
      <c r="L153" s="162"/>
    </row>
    <row r="154" spans="2:12" s="10" customFormat="1" ht="19.899999999999999" customHeight="1">
      <c r="B154" s="158"/>
      <c r="C154" s="103"/>
      <c r="D154" s="159" t="s">
        <v>191</v>
      </c>
      <c r="E154" s="160"/>
      <c r="F154" s="160"/>
      <c r="G154" s="160"/>
      <c r="H154" s="160"/>
      <c r="I154" s="160"/>
      <c r="J154" s="161">
        <f>J440</f>
        <v>0</v>
      </c>
      <c r="K154" s="103"/>
      <c r="L154" s="162"/>
    </row>
    <row r="155" spans="2:12" s="10" customFormat="1" ht="19.899999999999999" customHeight="1">
      <c r="B155" s="158"/>
      <c r="C155" s="103"/>
      <c r="D155" s="159" t="s">
        <v>221</v>
      </c>
      <c r="E155" s="160"/>
      <c r="F155" s="160"/>
      <c r="G155" s="160"/>
      <c r="H155" s="160"/>
      <c r="I155" s="160"/>
      <c r="J155" s="161">
        <f>J447</f>
        <v>0</v>
      </c>
      <c r="K155" s="103"/>
      <c r="L155" s="162"/>
    </row>
    <row r="156" spans="2:12" s="10" customFormat="1" ht="19.899999999999999" customHeight="1">
      <c r="B156" s="158"/>
      <c r="C156" s="103"/>
      <c r="D156" s="159" t="s">
        <v>206</v>
      </c>
      <c r="E156" s="160"/>
      <c r="F156" s="160"/>
      <c r="G156" s="160"/>
      <c r="H156" s="160"/>
      <c r="I156" s="160"/>
      <c r="J156" s="161">
        <f>J449</f>
        <v>0</v>
      </c>
      <c r="K156" s="103"/>
      <c r="L156" s="162"/>
    </row>
    <row r="157" spans="2:12" s="10" customFormat="1" ht="19.899999999999999" customHeight="1">
      <c r="B157" s="158"/>
      <c r="C157" s="103"/>
      <c r="D157" s="159" t="s">
        <v>207</v>
      </c>
      <c r="E157" s="160"/>
      <c r="F157" s="160"/>
      <c r="G157" s="160"/>
      <c r="H157" s="160"/>
      <c r="I157" s="160"/>
      <c r="J157" s="161">
        <f>J456</f>
        <v>0</v>
      </c>
      <c r="K157" s="103"/>
      <c r="L157" s="162"/>
    </row>
    <row r="158" spans="2:12" s="10" customFormat="1" ht="19.899999999999999" customHeight="1">
      <c r="B158" s="158"/>
      <c r="C158" s="103"/>
      <c r="D158" s="159" t="s">
        <v>222</v>
      </c>
      <c r="E158" s="160"/>
      <c r="F158" s="160"/>
      <c r="G158" s="160"/>
      <c r="H158" s="160"/>
      <c r="I158" s="160"/>
      <c r="J158" s="161">
        <f>J460</f>
        <v>0</v>
      </c>
      <c r="K158" s="103"/>
      <c r="L158" s="162"/>
    </row>
    <row r="159" spans="2:12" s="10" customFormat="1" ht="19.899999999999999" customHeight="1">
      <c r="B159" s="158"/>
      <c r="C159" s="103"/>
      <c r="D159" s="159" t="s">
        <v>223</v>
      </c>
      <c r="E159" s="160"/>
      <c r="F159" s="160"/>
      <c r="G159" s="160"/>
      <c r="H159" s="160"/>
      <c r="I159" s="160"/>
      <c r="J159" s="161">
        <f>J462</f>
        <v>0</v>
      </c>
      <c r="K159" s="103"/>
      <c r="L159" s="162"/>
    </row>
    <row r="160" spans="2:12" s="10" customFormat="1" ht="19.899999999999999" customHeight="1">
      <c r="B160" s="158"/>
      <c r="C160" s="103"/>
      <c r="D160" s="159" t="s">
        <v>208</v>
      </c>
      <c r="E160" s="160"/>
      <c r="F160" s="160"/>
      <c r="G160" s="160"/>
      <c r="H160" s="160"/>
      <c r="I160" s="160"/>
      <c r="J160" s="161">
        <f>J464</f>
        <v>0</v>
      </c>
      <c r="K160" s="103"/>
      <c r="L160" s="162"/>
    </row>
    <row r="161" spans="2:12" s="9" customFormat="1" ht="24.95" customHeight="1">
      <c r="B161" s="152"/>
      <c r="C161" s="153"/>
      <c r="D161" s="154" t="s">
        <v>224</v>
      </c>
      <c r="E161" s="155"/>
      <c r="F161" s="155"/>
      <c r="G161" s="155"/>
      <c r="H161" s="155"/>
      <c r="I161" s="155"/>
      <c r="J161" s="156">
        <f>J466</f>
        <v>0</v>
      </c>
      <c r="K161" s="153"/>
      <c r="L161" s="157"/>
    </row>
    <row r="162" spans="2:12" s="10" customFormat="1" ht="19.899999999999999" customHeight="1">
      <c r="B162" s="158"/>
      <c r="C162" s="103"/>
      <c r="D162" s="159" t="s">
        <v>211</v>
      </c>
      <c r="E162" s="160"/>
      <c r="F162" s="160"/>
      <c r="G162" s="160"/>
      <c r="H162" s="160"/>
      <c r="I162" s="160"/>
      <c r="J162" s="161">
        <f>J467</f>
        <v>0</v>
      </c>
      <c r="K162" s="103"/>
      <c r="L162" s="162"/>
    </row>
    <row r="163" spans="2:12" s="10" customFormat="1" ht="19.899999999999999" customHeight="1">
      <c r="B163" s="158"/>
      <c r="C163" s="103"/>
      <c r="D163" s="159" t="s">
        <v>212</v>
      </c>
      <c r="E163" s="160"/>
      <c r="F163" s="160"/>
      <c r="G163" s="160"/>
      <c r="H163" s="160"/>
      <c r="I163" s="160"/>
      <c r="J163" s="161">
        <f>J471</f>
        <v>0</v>
      </c>
      <c r="K163" s="103"/>
      <c r="L163" s="162"/>
    </row>
    <row r="164" spans="2:12" s="10" customFormat="1" ht="19.899999999999999" customHeight="1">
      <c r="B164" s="158"/>
      <c r="C164" s="103"/>
      <c r="D164" s="159" t="s">
        <v>190</v>
      </c>
      <c r="E164" s="160"/>
      <c r="F164" s="160"/>
      <c r="G164" s="160"/>
      <c r="H164" s="160"/>
      <c r="I164" s="160"/>
      <c r="J164" s="161">
        <f>J475</f>
        <v>0</v>
      </c>
      <c r="K164" s="103"/>
      <c r="L164" s="162"/>
    </row>
    <row r="165" spans="2:12" s="10" customFormat="1" ht="19.899999999999999" customHeight="1">
      <c r="B165" s="158"/>
      <c r="C165" s="103"/>
      <c r="D165" s="159" t="s">
        <v>200</v>
      </c>
      <c r="E165" s="160"/>
      <c r="F165" s="160"/>
      <c r="G165" s="160"/>
      <c r="H165" s="160"/>
      <c r="I165" s="160"/>
      <c r="J165" s="161">
        <f>J482</f>
        <v>0</v>
      </c>
      <c r="K165" s="103"/>
      <c r="L165" s="162"/>
    </row>
    <row r="166" spans="2:12" s="10" customFormat="1" ht="19.899999999999999" customHeight="1">
      <c r="B166" s="158"/>
      <c r="C166" s="103"/>
      <c r="D166" s="159" t="s">
        <v>201</v>
      </c>
      <c r="E166" s="160"/>
      <c r="F166" s="160"/>
      <c r="G166" s="160"/>
      <c r="H166" s="160"/>
      <c r="I166" s="160"/>
      <c r="J166" s="161">
        <f>J488</f>
        <v>0</v>
      </c>
      <c r="K166" s="103"/>
      <c r="L166" s="162"/>
    </row>
    <row r="167" spans="2:12" s="10" customFormat="1" ht="19.899999999999999" customHeight="1">
      <c r="B167" s="158"/>
      <c r="C167" s="103"/>
      <c r="D167" s="159" t="s">
        <v>225</v>
      </c>
      <c r="E167" s="160"/>
      <c r="F167" s="160"/>
      <c r="G167" s="160"/>
      <c r="H167" s="160"/>
      <c r="I167" s="160"/>
      <c r="J167" s="161">
        <f>J491</f>
        <v>0</v>
      </c>
      <c r="K167" s="103"/>
      <c r="L167" s="162"/>
    </row>
    <row r="168" spans="2:12" s="10" customFormat="1" ht="19.899999999999999" customHeight="1">
      <c r="B168" s="158"/>
      <c r="C168" s="103"/>
      <c r="D168" s="159" t="s">
        <v>213</v>
      </c>
      <c r="E168" s="160"/>
      <c r="F168" s="160"/>
      <c r="G168" s="160"/>
      <c r="H168" s="160"/>
      <c r="I168" s="160"/>
      <c r="J168" s="161">
        <f>J493</f>
        <v>0</v>
      </c>
      <c r="K168" s="103"/>
      <c r="L168" s="162"/>
    </row>
    <row r="169" spans="2:12" s="10" customFormat="1" ht="19.899999999999999" customHeight="1">
      <c r="B169" s="158"/>
      <c r="C169" s="103"/>
      <c r="D169" s="159" t="s">
        <v>202</v>
      </c>
      <c r="E169" s="160"/>
      <c r="F169" s="160"/>
      <c r="G169" s="160"/>
      <c r="H169" s="160"/>
      <c r="I169" s="160"/>
      <c r="J169" s="161">
        <f>J507</f>
        <v>0</v>
      </c>
      <c r="K169" s="103"/>
      <c r="L169" s="162"/>
    </row>
    <row r="170" spans="2:12" s="10" customFormat="1" ht="19.899999999999999" customHeight="1">
      <c r="B170" s="158"/>
      <c r="C170" s="103"/>
      <c r="D170" s="159" t="s">
        <v>214</v>
      </c>
      <c r="E170" s="160"/>
      <c r="F170" s="160"/>
      <c r="G170" s="160"/>
      <c r="H170" s="160"/>
      <c r="I170" s="160"/>
      <c r="J170" s="161">
        <f>J509</f>
        <v>0</v>
      </c>
      <c r="K170" s="103"/>
      <c r="L170" s="162"/>
    </row>
    <row r="171" spans="2:12" s="10" customFormat="1" ht="19.899999999999999" customHeight="1">
      <c r="B171" s="158"/>
      <c r="C171" s="103"/>
      <c r="D171" s="159" t="s">
        <v>215</v>
      </c>
      <c r="E171" s="160"/>
      <c r="F171" s="160"/>
      <c r="G171" s="160"/>
      <c r="H171" s="160"/>
      <c r="I171" s="160"/>
      <c r="J171" s="161">
        <f>J517</f>
        <v>0</v>
      </c>
      <c r="K171" s="103"/>
      <c r="L171" s="162"/>
    </row>
    <row r="172" spans="2:12" s="10" customFormat="1" ht="19.899999999999999" customHeight="1">
      <c r="B172" s="158"/>
      <c r="C172" s="103"/>
      <c r="D172" s="159" t="s">
        <v>216</v>
      </c>
      <c r="E172" s="160"/>
      <c r="F172" s="160"/>
      <c r="G172" s="160"/>
      <c r="H172" s="160"/>
      <c r="I172" s="160"/>
      <c r="J172" s="161">
        <f>J520</f>
        <v>0</v>
      </c>
      <c r="K172" s="103"/>
      <c r="L172" s="162"/>
    </row>
    <row r="173" spans="2:12" s="10" customFormat="1" ht="19.899999999999999" customHeight="1">
      <c r="B173" s="158"/>
      <c r="C173" s="103"/>
      <c r="D173" s="159" t="s">
        <v>226</v>
      </c>
      <c r="E173" s="160"/>
      <c r="F173" s="160"/>
      <c r="G173" s="160"/>
      <c r="H173" s="160"/>
      <c r="I173" s="160"/>
      <c r="J173" s="161">
        <f>J524</f>
        <v>0</v>
      </c>
      <c r="K173" s="103"/>
      <c r="L173" s="162"/>
    </row>
    <row r="174" spans="2:12" s="10" customFormat="1" ht="19.899999999999999" customHeight="1">
      <c r="B174" s="158"/>
      <c r="C174" s="103"/>
      <c r="D174" s="159" t="s">
        <v>203</v>
      </c>
      <c r="E174" s="160"/>
      <c r="F174" s="160"/>
      <c r="G174" s="160"/>
      <c r="H174" s="160"/>
      <c r="I174" s="160"/>
      <c r="J174" s="161">
        <f>J526</f>
        <v>0</v>
      </c>
      <c r="K174" s="103"/>
      <c r="L174" s="162"/>
    </row>
    <row r="175" spans="2:12" s="10" customFormat="1" ht="19.899999999999999" customHeight="1">
      <c r="B175" s="158"/>
      <c r="C175" s="103"/>
      <c r="D175" s="159" t="s">
        <v>204</v>
      </c>
      <c r="E175" s="160"/>
      <c r="F175" s="160"/>
      <c r="G175" s="160"/>
      <c r="H175" s="160"/>
      <c r="I175" s="160"/>
      <c r="J175" s="161">
        <f>J533</f>
        <v>0</v>
      </c>
      <c r="K175" s="103"/>
      <c r="L175" s="162"/>
    </row>
    <row r="176" spans="2:12" s="10" customFormat="1" ht="19.899999999999999" customHeight="1">
      <c r="B176" s="158"/>
      <c r="C176" s="103"/>
      <c r="D176" s="159" t="s">
        <v>217</v>
      </c>
      <c r="E176" s="160"/>
      <c r="F176" s="160"/>
      <c r="G176" s="160"/>
      <c r="H176" s="160"/>
      <c r="I176" s="160"/>
      <c r="J176" s="161">
        <f>J537</f>
        <v>0</v>
      </c>
      <c r="K176" s="103"/>
      <c r="L176" s="162"/>
    </row>
    <row r="177" spans="2:12" s="10" customFormat="1" ht="19.899999999999999" customHeight="1">
      <c r="B177" s="158"/>
      <c r="C177" s="103"/>
      <c r="D177" s="159" t="s">
        <v>218</v>
      </c>
      <c r="E177" s="160"/>
      <c r="F177" s="160"/>
      <c r="G177" s="160"/>
      <c r="H177" s="160"/>
      <c r="I177" s="160"/>
      <c r="J177" s="161">
        <f>J540</f>
        <v>0</v>
      </c>
      <c r="K177" s="103"/>
      <c r="L177" s="162"/>
    </row>
    <row r="178" spans="2:12" s="10" customFormat="1" ht="19.899999999999999" customHeight="1">
      <c r="B178" s="158"/>
      <c r="C178" s="103"/>
      <c r="D178" s="159" t="s">
        <v>205</v>
      </c>
      <c r="E178" s="160"/>
      <c r="F178" s="160"/>
      <c r="G178" s="160"/>
      <c r="H178" s="160"/>
      <c r="I178" s="160"/>
      <c r="J178" s="161">
        <f>J549</f>
        <v>0</v>
      </c>
      <c r="K178" s="103"/>
      <c r="L178" s="162"/>
    </row>
    <row r="179" spans="2:12" s="10" customFormat="1" ht="19.899999999999999" customHeight="1">
      <c r="B179" s="158"/>
      <c r="C179" s="103"/>
      <c r="D179" s="159" t="s">
        <v>219</v>
      </c>
      <c r="E179" s="160"/>
      <c r="F179" s="160"/>
      <c r="G179" s="160"/>
      <c r="H179" s="160"/>
      <c r="I179" s="160"/>
      <c r="J179" s="161">
        <f>J561</f>
        <v>0</v>
      </c>
      <c r="K179" s="103"/>
      <c r="L179" s="162"/>
    </row>
    <row r="180" spans="2:12" s="10" customFormat="1" ht="19.899999999999999" customHeight="1">
      <c r="B180" s="158"/>
      <c r="C180" s="103"/>
      <c r="D180" s="159" t="s">
        <v>191</v>
      </c>
      <c r="E180" s="160"/>
      <c r="F180" s="160"/>
      <c r="G180" s="160"/>
      <c r="H180" s="160"/>
      <c r="I180" s="160"/>
      <c r="J180" s="161">
        <f>J564</f>
        <v>0</v>
      </c>
      <c r="K180" s="103"/>
      <c r="L180" s="162"/>
    </row>
    <row r="181" spans="2:12" s="10" customFormat="1" ht="19.899999999999999" customHeight="1">
      <c r="B181" s="158"/>
      <c r="C181" s="103"/>
      <c r="D181" s="159" t="s">
        <v>206</v>
      </c>
      <c r="E181" s="160"/>
      <c r="F181" s="160"/>
      <c r="G181" s="160"/>
      <c r="H181" s="160"/>
      <c r="I181" s="160"/>
      <c r="J181" s="161">
        <f>J570</f>
        <v>0</v>
      </c>
      <c r="K181" s="103"/>
      <c r="L181" s="162"/>
    </row>
    <row r="182" spans="2:12" s="10" customFormat="1" ht="19.899999999999999" customHeight="1">
      <c r="B182" s="158"/>
      <c r="C182" s="103"/>
      <c r="D182" s="159" t="s">
        <v>227</v>
      </c>
      <c r="E182" s="160"/>
      <c r="F182" s="160"/>
      <c r="G182" s="160"/>
      <c r="H182" s="160"/>
      <c r="I182" s="160"/>
      <c r="J182" s="161">
        <f>J573</f>
        <v>0</v>
      </c>
      <c r="K182" s="103"/>
      <c r="L182" s="162"/>
    </row>
    <row r="183" spans="2:12" s="10" customFormat="1" ht="19.899999999999999" customHeight="1">
      <c r="B183" s="158"/>
      <c r="C183" s="103"/>
      <c r="D183" s="159" t="s">
        <v>207</v>
      </c>
      <c r="E183" s="160"/>
      <c r="F183" s="160"/>
      <c r="G183" s="160"/>
      <c r="H183" s="160"/>
      <c r="I183" s="160"/>
      <c r="J183" s="161">
        <f>J577</f>
        <v>0</v>
      </c>
      <c r="K183" s="103"/>
      <c r="L183" s="162"/>
    </row>
    <row r="184" spans="2:12" s="10" customFormat="1" ht="19.899999999999999" customHeight="1">
      <c r="B184" s="158"/>
      <c r="C184" s="103"/>
      <c r="D184" s="159" t="s">
        <v>222</v>
      </c>
      <c r="E184" s="160"/>
      <c r="F184" s="160"/>
      <c r="G184" s="160"/>
      <c r="H184" s="160"/>
      <c r="I184" s="160"/>
      <c r="J184" s="161">
        <f>J581</f>
        <v>0</v>
      </c>
      <c r="K184" s="103"/>
      <c r="L184" s="162"/>
    </row>
    <row r="185" spans="2:12" s="10" customFormat="1" ht="19.899999999999999" customHeight="1">
      <c r="B185" s="158"/>
      <c r="C185" s="103"/>
      <c r="D185" s="159" t="s">
        <v>223</v>
      </c>
      <c r="E185" s="160"/>
      <c r="F185" s="160"/>
      <c r="G185" s="160"/>
      <c r="H185" s="160"/>
      <c r="I185" s="160"/>
      <c r="J185" s="161">
        <f>J583</f>
        <v>0</v>
      </c>
      <c r="K185" s="103"/>
      <c r="L185" s="162"/>
    </row>
    <row r="186" spans="2:12" s="10" customFormat="1" ht="19.899999999999999" customHeight="1">
      <c r="B186" s="158"/>
      <c r="C186" s="103"/>
      <c r="D186" s="159" t="s">
        <v>208</v>
      </c>
      <c r="E186" s="160"/>
      <c r="F186" s="160"/>
      <c r="G186" s="160"/>
      <c r="H186" s="160"/>
      <c r="I186" s="160"/>
      <c r="J186" s="161">
        <f>J585</f>
        <v>0</v>
      </c>
      <c r="K186" s="103"/>
      <c r="L186" s="162"/>
    </row>
    <row r="187" spans="2:12" s="9" customFormat="1" ht="24.95" customHeight="1">
      <c r="B187" s="152"/>
      <c r="C187" s="153"/>
      <c r="D187" s="154" t="s">
        <v>228</v>
      </c>
      <c r="E187" s="155"/>
      <c r="F187" s="155"/>
      <c r="G187" s="155"/>
      <c r="H187" s="155"/>
      <c r="I187" s="155"/>
      <c r="J187" s="156">
        <f>J587</f>
        <v>0</v>
      </c>
      <c r="K187" s="153"/>
      <c r="L187" s="157"/>
    </row>
    <row r="188" spans="2:12" s="10" customFormat="1" ht="19.899999999999999" customHeight="1">
      <c r="B188" s="158"/>
      <c r="C188" s="103"/>
      <c r="D188" s="159" t="s">
        <v>189</v>
      </c>
      <c r="E188" s="160"/>
      <c r="F188" s="160"/>
      <c r="G188" s="160"/>
      <c r="H188" s="160"/>
      <c r="I188" s="160"/>
      <c r="J188" s="161">
        <f>J588</f>
        <v>0</v>
      </c>
      <c r="K188" s="103"/>
      <c r="L188" s="162"/>
    </row>
    <row r="189" spans="2:12" s="10" customFormat="1" ht="19.899999999999999" customHeight="1">
      <c r="B189" s="158"/>
      <c r="C189" s="103"/>
      <c r="D189" s="159" t="s">
        <v>211</v>
      </c>
      <c r="E189" s="160"/>
      <c r="F189" s="160"/>
      <c r="G189" s="160"/>
      <c r="H189" s="160"/>
      <c r="I189" s="160"/>
      <c r="J189" s="161">
        <f>J590</f>
        <v>0</v>
      </c>
      <c r="K189" s="103"/>
      <c r="L189" s="162"/>
    </row>
    <row r="190" spans="2:12" s="10" customFormat="1" ht="19.899999999999999" customHeight="1">
      <c r="B190" s="158"/>
      <c r="C190" s="103"/>
      <c r="D190" s="159" t="s">
        <v>212</v>
      </c>
      <c r="E190" s="160"/>
      <c r="F190" s="160"/>
      <c r="G190" s="160"/>
      <c r="H190" s="160"/>
      <c r="I190" s="160"/>
      <c r="J190" s="161">
        <f>J593</f>
        <v>0</v>
      </c>
      <c r="K190" s="103"/>
      <c r="L190" s="162"/>
    </row>
    <row r="191" spans="2:12" s="10" customFormat="1" ht="19.899999999999999" customHeight="1">
      <c r="B191" s="158"/>
      <c r="C191" s="103"/>
      <c r="D191" s="159" t="s">
        <v>190</v>
      </c>
      <c r="E191" s="160"/>
      <c r="F191" s="160"/>
      <c r="G191" s="160"/>
      <c r="H191" s="160"/>
      <c r="I191" s="160"/>
      <c r="J191" s="161">
        <f>J596</f>
        <v>0</v>
      </c>
      <c r="K191" s="103"/>
      <c r="L191" s="162"/>
    </row>
    <row r="192" spans="2:12" s="10" customFormat="1" ht="19.899999999999999" customHeight="1">
      <c r="B192" s="158"/>
      <c r="C192" s="103"/>
      <c r="D192" s="159" t="s">
        <v>200</v>
      </c>
      <c r="E192" s="160"/>
      <c r="F192" s="160"/>
      <c r="G192" s="160"/>
      <c r="H192" s="160"/>
      <c r="I192" s="160"/>
      <c r="J192" s="161">
        <f>J598</f>
        <v>0</v>
      </c>
      <c r="K192" s="103"/>
      <c r="L192" s="162"/>
    </row>
    <row r="193" spans="2:12" s="10" customFormat="1" ht="19.899999999999999" customHeight="1">
      <c r="B193" s="158"/>
      <c r="C193" s="103"/>
      <c r="D193" s="159" t="s">
        <v>213</v>
      </c>
      <c r="E193" s="160"/>
      <c r="F193" s="160"/>
      <c r="G193" s="160"/>
      <c r="H193" s="160"/>
      <c r="I193" s="160"/>
      <c r="J193" s="161">
        <f>J600</f>
        <v>0</v>
      </c>
      <c r="K193" s="103"/>
      <c r="L193" s="162"/>
    </row>
    <row r="194" spans="2:12" s="10" customFormat="1" ht="19.899999999999999" customHeight="1">
      <c r="B194" s="158"/>
      <c r="C194" s="103"/>
      <c r="D194" s="159" t="s">
        <v>191</v>
      </c>
      <c r="E194" s="160"/>
      <c r="F194" s="160"/>
      <c r="G194" s="160"/>
      <c r="H194" s="160"/>
      <c r="I194" s="160"/>
      <c r="J194" s="161">
        <f>J604</f>
        <v>0</v>
      </c>
      <c r="K194" s="103"/>
      <c r="L194" s="162"/>
    </row>
    <row r="195" spans="2:12" s="10" customFormat="1" ht="19.899999999999999" customHeight="1">
      <c r="B195" s="158"/>
      <c r="C195" s="103"/>
      <c r="D195" s="159" t="s">
        <v>223</v>
      </c>
      <c r="E195" s="160"/>
      <c r="F195" s="160"/>
      <c r="G195" s="160"/>
      <c r="H195" s="160"/>
      <c r="I195" s="160"/>
      <c r="J195" s="161">
        <f>J616</f>
        <v>0</v>
      </c>
      <c r="K195" s="103"/>
      <c r="L195" s="162"/>
    </row>
    <row r="196" spans="2:12" s="9" customFormat="1" ht="24.95" customHeight="1">
      <c r="B196" s="152"/>
      <c r="C196" s="153"/>
      <c r="D196" s="154" t="s">
        <v>229</v>
      </c>
      <c r="E196" s="155"/>
      <c r="F196" s="155"/>
      <c r="G196" s="155"/>
      <c r="H196" s="155"/>
      <c r="I196" s="155"/>
      <c r="J196" s="156">
        <f>J618</f>
        <v>0</v>
      </c>
      <c r="K196" s="153"/>
      <c r="L196" s="157"/>
    </row>
    <row r="197" spans="2:12" s="10" customFormat="1" ht="19.899999999999999" customHeight="1">
      <c r="B197" s="158"/>
      <c r="C197" s="103"/>
      <c r="D197" s="159" t="s">
        <v>211</v>
      </c>
      <c r="E197" s="160"/>
      <c r="F197" s="160"/>
      <c r="G197" s="160"/>
      <c r="H197" s="160"/>
      <c r="I197" s="160"/>
      <c r="J197" s="161">
        <f>J619</f>
        <v>0</v>
      </c>
      <c r="K197" s="103"/>
      <c r="L197" s="162"/>
    </row>
    <row r="198" spans="2:12" s="10" customFormat="1" ht="19.899999999999999" customHeight="1">
      <c r="B198" s="158"/>
      <c r="C198" s="103"/>
      <c r="D198" s="159" t="s">
        <v>190</v>
      </c>
      <c r="E198" s="160"/>
      <c r="F198" s="160"/>
      <c r="G198" s="160"/>
      <c r="H198" s="160"/>
      <c r="I198" s="160"/>
      <c r="J198" s="161">
        <f>J622</f>
        <v>0</v>
      </c>
      <c r="K198" s="103"/>
      <c r="L198" s="162"/>
    </row>
    <row r="199" spans="2:12" s="10" customFormat="1" ht="19.899999999999999" customHeight="1">
      <c r="B199" s="158"/>
      <c r="C199" s="103"/>
      <c r="D199" s="159" t="s">
        <v>200</v>
      </c>
      <c r="E199" s="160"/>
      <c r="F199" s="160"/>
      <c r="G199" s="160"/>
      <c r="H199" s="160"/>
      <c r="I199" s="160"/>
      <c r="J199" s="161">
        <f>J625</f>
        <v>0</v>
      </c>
      <c r="K199" s="103"/>
      <c r="L199" s="162"/>
    </row>
    <row r="200" spans="2:12" s="10" customFormat="1" ht="19.899999999999999" customHeight="1">
      <c r="B200" s="158"/>
      <c r="C200" s="103"/>
      <c r="D200" s="159" t="s">
        <v>201</v>
      </c>
      <c r="E200" s="160"/>
      <c r="F200" s="160"/>
      <c r="G200" s="160"/>
      <c r="H200" s="160"/>
      <c r="I200" s="160"/>
      <c r="J200" s="161">
        <f>J628</f>
        <v>0</v>
      </c>
      <c r="K200" s="103"/>
      <c r="L200" s="162"/>
    </row>
    <row r="201" spans="2:12" s="10" customFormat="1" ht="19.899999999999999" customHeight="1">
      <c r="B201" s="158"/>
      <c r="C201" s="103"/>
      <c r="D201" s="159" t="s">
        <v>202</v>
      </c>
      <c r="E201" s="160"/>
      <c r="F201" s="160"/>
      <c r="G201" s="160"/>
      <c r="H201" s="160"/>
      <c r="I201" s="160"/>
      <c r="J201" s="161">
        <f>J630</f>
        <v>0</v>
      </c>
      <c r="K201" s="103"/>
      <c r="L201" s="162"/>
    </row>
    <row r="202" spans="2:12" s="10" customFormat="1" ht="19.899999999999999" customHeight="1">
      <c r="B202" s="158"/>
      <c r="C202" s="103"/>
      <c r="D202" s="159" t="s">
        <v>203</v>
      </c>
      <c r="E202" s="160"/>
      <c r="F202" s="160"/>
      <c r="G202" s="160"/>
      <c r="H202" s="160"/>
      <c r="I202" s="160"/>
      <c r="J202" s="161">
        <f>J632</f>
        <v>0</v>
      </c>
      <c r="K202" s="103"/>
      <c r="L202" s="162"/>
    </row>
    <row r="203" spans="2:12" s="10" customFormat="1" ht="19.899999999999999" customHeight="1">
      <c r="B203" s="158"/>
      <c r="C203" s="103"/>
      <c r="D203" s="159" t="s">
        <v>204</v>
      </c>
      <c r="E203" s="160"/>
      <c r="F203" s="160"/>
      <c r="G203" s="160"/>
      <c r="H203" s="160"/>
      <c r="I203" s="160"/>
      <c r="J203" s="161">
        <f>J636</f>
        <v>0</v>
      </c>
      <c r="K203" s="103"/>
      <c r="L203" s="162"/>
    </row>
    <row r="204" spans="2:12" s="10" customFormat="1" ht="19.899999999999999" customHeight="1">
      <c r="B204" s="158"/>
      <c r="C204" s="103"/>
      <c r="D204" s="159" t="s">
        <v>205</v>
      </c>
      <c r="E204" s="160"/>
      <c r="F204" s="160"/>
      <c r="G204" s="160"/>
      <c r="H204" s="160"/>
      <c r="I204" s="160"/>
      <c r="J204" s="161">
        <f>J640</f>
        <v>0</v>
      </c>
      <c r="K204" s="103"/>
      <c r="L204" s="162"/>
    </row>
    <row r="205" spans="2:12" s="10" customFormat="1" ht="19.899999999999999" customHeight="1">
      <c r="B205" s="158"/>
      <c r="C205" s="103"/>
      <c r="D205" s="159" t="s">
        <v>206</v>
      </c>
      <c r="E205" s="160"/>
      <c r="F205" s="160"/>
      <c r="G205" s="160"/>
      <c r="H205" s="160"/>
      <c r="I205" s="160"/>
      <c r="J205" s="161">
        <f>J644</f>
        <v>0</v>
      </c>
      <c r="K205" s="103"/>
      <c r="L205" s="162"/>
    </row>
    <row r="206" spans="2:12" s="10" customFormat="1" ht="19.899999999999999" customHeight="1">
      <c r="B206" s="158"/>
      <c r="C206" s="103"/>
      <c r="D206" s="159" t="s">
        <v>207</v>
      </c>
      <c r="E206" s="160"/>
      <c r="F206" s="160"/>
      <c r="G206" s="160"/>
      <c r="H206" s="160"/>
      <c r="I206" s="160"/>
      <c r="J206" s="161">
        <f>J649</f>
        <v>0</v>
      </c>
      <c r="K206" s="103"/>
      <c r="L206" s="162"/>
    </row>
    <row r="207" spans="2:12" s="10" customFormat="1" ht="19.899999999999999" customHeight="1">
      <c r="B207" s="158"/>
      <c r="C207" s="103"/>
      <c r="D207" s="159" t="s">
        <v>222</v>
      </c>
      <c r="E207" s="160"/>
      <c r="F207" s="160"/>
      <c r="G207" s="160"/>
      <c r="H207" s="160"/>
      <c r="I207" s="160"/>
      <c r="J207" s="161">
        <f>J651</f>
        <v>0</v>
      </c>
      <c r="K207" s="103"/>
      <c r="L207" s="162"/>
    </row>
    <row r="208" spans="2:12" s="10" customFormat="1" ht="19.899999999999999" customHeight="1">
      <c r="B208" s="158"/>
      <c r="C208" s="103"/>
      <c r="D208" s="159" t="s">
        <v>208</v>
      </c>
      <c r="E208" s="160"/>
      <c r="F208" s="160"/>
      <c r="G208" s="160"/>
      <c r="H208" s="160"/>
      <c r="I208" s="160"/>
      <c r="J208" s="161">
        <f>J653</f>
        <v>0</v>
      </c>
      <c r="K208" s="103"/>
      <c r="L208" s="162"/>
    </row>
    <row r="209" spans="1:31" s="2" customFormat="1" ht="6.95" customHeight="1">
      <c r="A209" s="33"/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50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</row>
    <row r="213" spans="1:31" s="2" customFormat="1" ht="6.95" customHeight="1">
      <c r="A213" s="33"/>
      <c r="B213" s="55"/>
      <c r="C213" s="56"/>
      <c r="D213" s="56"/>
      <c r="E213" s="56"/>
      <c r="F213" s="56"/>
      <c r="G213" s="56"/>
      <c r="H213" s="56"/>
      <c r="I213" s="56"/>
      <c r="J213" s="56"/>
      <c r="K213" s="56"/>
      <c r="L213" s="50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</row>
    <row r="214" spans="1:31" s="2" customFormat="1" ht="24.95" customHeight="1">
      <c r="A214" s="33"/>
      <c r="B214" s="34"/>
      <c r="C214" s="22" t="s">
        <v>121</v>
      </c>
      <c r="D214" s="35"/>
      <c r="E214" s="35"/>
      <c r="F214" s="35"/>
      <c r="G214" s="35"/>
      <c r="H214" s="35"/>
      <c r="I214" s="35"/>
      <c r="J214" s="35"/>
      <c r="K214" s="35"/>
      <c r="L214" s="50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</row>
    <row r="215" spans="1:31" s="2" customFormat="1" ht="6.95" customHeight="1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35"/>
      <c r="L215" s="50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</row>
    <row r="216" spans="1:31" s="2" customFormat="1" ht="12" customHeight="1">
      <c r="A216" s="33"/>
      <c r="B216" s="34"/>
      <c r="C216" s="28" t="s">
        <v>16</v>
      </c>
      <c r="D216" s="35"/>
      <c r="E216" s="35"/>
      <c r="F216" s="35"/>
      <c r="G216" s="35"/>
      <c r="H216" s="35"/>
      <c r="I216" s="35"/>
      <c r="J216" s="35"/>
      <c r="K216" s="35"/>
      <c r="L216" s="50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</row>
    <row r="217" spans="1:31" s="2" customFormat="1" ht="16.5" customHeight="1">
      <c r="A217" s="33"/>
      <c r="B217" s="34"/>
      <c r="C217" s="35"/>
      <c r="D217" s="35"/>
      <c r="E217" s="280" t="str">
        <f>E7</f>
        <v>Úpravy veřejného parteru a zahrady objektů - 2.etapa</v>
      </c>
      <c r="F217" s="281"/>
      <c r="G217" s="281"/>
      <c r="H217" s="281"/>
      <c r="I217" s="35"/>
      <c r="J217" s="35"/>
      <c r="K217" s="35"/>
      <c r="L217" s="50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</row>
    <row r="218" spans="1:31" s="1" customFormat="1" ht="12" customHeight="1">
      <c r="B218" s="20"/>
      <c r="C218" s="28" t="s">
        <v>106</v>
      </c>
      <c r="D218" s="21"/>
      <c r="E218" s="21"/>
      <c r="F218" s="21"/>
      <c r="G218" s="21"/>
      <c r="H218" s="21"/>
      <c r="I218" s="21"/>
      <c r="J218" s="21"/>
      <c r="K218" s="21"/>
      <c r="L218" s="19"/>
    </row>
    <row r="219" spans="1:31" s="2" customFormat="1" ht="16.5" customHeight="1">
      <c r="A219" s="33"/>
      <c r="B219" s="34"/>
      <c r="C219" s="35"/>
      <c r="D219" s="35"/>
      <c r="E219" s="280" t="s">
        <v>107</v>
      </c>
      <c r="F219" s="279"/>
      <c r="G219" s="279"/>
      <c r="H219" s="279"/>
      <c r="I219" s="35"/>
      <c r="J219" s="35"/>
      <c r="K219" s="35"/>
      <c r="L219" s="50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</row>
    <row r="220" spans="1:31" s="2" customFormat="1" ht="12" customHeight="1">
      <c r="A220" s="33"/>
      <c r="B220" s="34"/>
      <c r="C220" s="28" t="s">
        <v>108</v>
      </c>
      <c r="D220" s="35"/>
      <c r="E220" s="35"/>
      <c r="F220" s="35"/>
      <c r="G220" s="35"/>
      <c r="H220" s="35"/>
      <c r="I220" s="35"/>
      <c r="J220" s="35"/>
      <c r="K220" s="35"/>
      <c r="L220" s="50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</row>
    <row r="221" spans="1:31" s="2" customFormat="1" ht="16.5" customHeight="1">
      <c r="A221" s="33"/>
      <c r="B221" s="34"/>
      <c r="C221" s="35"/>
      <c r="D221" s="35"/>
      <c r="E221" s="259" t="str">
        <f>E11</f>
        <v>D.1.1 - Architektonicko-stavební část</v>
      </c>
      <c r="F221" s="279"/>
      <c r="G221" s="279"/>
      <c r="H221" s="279"/>
      <c r="I221" s="35"/>
      <c r="J221" s="35"/>
      <c r="K221" s="35"/>
      <c r="L221" s="50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</row>
    <row r="222" spans="1:31" s="2" customFormat="1" ht="6.95" customHeight="1">
      <c r="A222" s="33"/>
      <c r="B222" s="34"/>
      <c r="C222" s="35"/>
      <c r="D222" s="35"/>
      <c r="E222" s="35"/>
      <c r="F222" s="35"/>
      <c r="G222" s="35"/>
      <c r="H222" s="35"/>
      <c r="I222" s="35"/>
      <c r="J222" s="35"/>
      <c r="K222" s="35"/>
      <c r="L222" s="50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</row>
    <row r="223" spans="1:31" s="2" customFormat="1" ht="12" customHeight="1">
      <c r="A223" s="33"/>
      <c r="B223" s="34"/>
      <c r="C223" s="28" t="s">
        <v>20</v>
      </c>
      <c r="D223" s="35"/>
      <c r="E223" s="35"/>
      <c r="F223" s="26" t="str">
        <f>F14</f>
        <v>Husova 69 a 110-113</v>
      </c>
      <c r="G223" s="35"/>
      <c r="H223" s="35"/>
      <c r="I223" s="28" t="s">
        <v>22</v>
      </c>
      <c r="J223" s="65">
        <f>IF(J14="","",J14)</f>
        <v>44365</v>
      </c>
      <c r="K223" s="35"/>
      <c r="L223" s="50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  <row r="224" spans="1:31" s="2" customFormat="1" ht="6.95" customHeight="1">
      <c r="A224" s="33"/>
      <c r="B224" s="34"/>
      <c r="C224" s="35"/>
      <c r="D224" s="35"/>
      <c r="E224" s="35"/>
      <c r="F224" s="35"/>
      <c r="G224" s="35"/>
      <c r="H224" s="35"/>
      <c r="I224" s="35"/>
      <c r="J224" s="35"/>
      <c r="K224" s="35"/>
      <c r="L224" s="50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</row>
    <row r="225" spans="1:65" s="2" customFormat="1" ht="40.15" customHeight="1">
      <c r="A225" s="33"/>
      <c r="B225" s="34"/>
      <c r="C225" s="28" t="s">
        <v>23</v>
      </c>
      <c r="D225" s="35"/>
      <c r="E225" s="35"/>
      <c r="F225" s="26" t="str">
        <f>E17</f>
        <v>Město Kolín</v>
      </c>
      <c r="G225" s="35"/>
      <c r="H225" s="35"/>
      <c r="I225" s="28" t="s">
        <v>29</v>
      </c>
      <c r="J225" s="31" t="str">
        <f>E23</f>
        <v>sporadical architektonická kancelář</v>
      </c>
      <c r="K225" s="35"/>
      <c r="L225" s="50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  <row r="226" spans="1:65" s="2" customFormat="1" ht="15.2" customHeight="1">
      <c r="A226" s="33"/>
      <c r="B226" s="34"/>
      <c r="C226" s="28" t="s">
        <v>27</v>
      </c>
      <c r="D226" s="35"/>
      <c r="E226" s="35"/>
      <c r="F226" s="26" t="str">
        <f>IF(E20="","",E20)</f>
        <v>Vyplň údaj</v>
      </c>
      <c r="G226" s="35"/>
      <c r="H226" s="35"/>
      <c r="I226" s="28" t="s">
        <v>32</v>
      </c>
      <c r="J226" s="31" t="str">
        <f>E26</f>
        <v>QSB</v>
      </c>
      <c r="K226" s="35"/>
      <c r="L226" s="50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</row>
    <row r="227" spans="1:65" s="2" customFormat="1" ht="10.35" customHeight="1">
      <c r="A227" s="33"/>
      <c r="B227" s="34"/>
      <c r="C227" s="35"/>
      <c r="D227" s="35"/>
      <c r="E227" s="35"/>
      <c r="F227" s="35"/>
      <c r="G227" s="35"/>
      <c r="H227" s="35"/>
      <c r="I227" s="35"/>
      <c r="J227" s="35"/>
      <c r="K227" s="35"/>
      <c r="L227" s="50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</row>
    <row r="228" spans="1:65" s="11" customFormat="1" ht="29.25" customHeight="1">
      <c r="A228" s="163"/>
      <c r="B228" s="164"/>
      <c r="C228" s="165" t="s">
        <v>122</v>
      </c>
      <c r="D228" s="166" t="s">
        <v>60</v>
      </c>
      <c r="E228" s="166" t="s">
        <v>56</v>
      </c>
      <c r="F228" s="166" t="s">
        <v>57</v>
      </c>
      <c r="G228" s="166" t="s">
        <v>123</v>
      </c>
      <c r="H228" s="166" t="s">
        <v>124</v>
      </c>
      <c r="I228" s="166" t="s">
        <v>125</v>
      </c>
      <c r="J228" s="167" t="s">
        <v>112</v>
      </c>
      <c r="K228" s="168" t="s">
        <v>126</v>
      </c>
      <c r="L228" s="169"/>
      <c r="M228" s="74" t="s">
        <v>1</v>
      </c>
      <c r="N228" s="75" t="s">
        <v>39</v>
      </c>
      <c r="O228" s="75" t="s">
        <v>127</v>
      </c>
      <c r="P228" s="75" t="s">
        <v>128</v>
      </c>
      <c r="Q228" s="75" t="s">
        <v>129</v>
      </c>
      <c r="R228" s="75" t="s">
        <v>130</v>
      </c>
      <c r="S228" s="75" t="s">
        <v>131</v>
      </c>
      <c r="T228" s="76" t="s">
        <v>132</v>
      </c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</row>
    <row r="229" spans="1:65" s="2" customFormat="1" ht="22.9" customHeight="1">
      <c r="A229" s="33"/>
      <c r="B229" s="34"/>
      <c r="C229" s="81" t="s">
        <v>133</v>
      </c>
      <c r="D229" s="35"/>
      <c r="E229" s="35"/>
      <c r="F229" s="35"/>
      <c r="G229" s="35"/>
      <c r="H229" s="35"/>
      <c r="I229" s="35"/>
      <c r="J229" s="170">
        <f>J230+J259+J284+J314+J337+J368+J466+J587+J618</f>
        <v>0</v>
      </c>
      <c r="K229" s="35"/>
      <c r="L229" s="38"/>
      <c r="M229" s="77"/>
      <c r="N229" s="171"/>
      <c r="O229" s="78"/>
      <c r="P229" s="172" t="e">
        <f>P230+P259+P284+P314+P337+P368+P466+P587+P618+#REF!+#REF!+#REF!+#REF!</f>
        <v>#REF!</v>
      </c>
      <c r="Q229" s="78"/>
      <c r="R229" s="172" t="e">
        <f>R230+R259+R284+R314+R337+R368+R466+R587+R618+#REF!+#REF!+#REF!+#REF!</f>
        <v>#REF!</v>
      </c>
      <c r="S229" s="78"/>
      <c r="T229" s="173" t="e">
        <f>T230+T259+T284+T314+T337+T368+T466+T587+T618+#REF!+#REF!+#REF!+#REF!</f>
        <v>#REF!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6" t="s">
        <v>74</v>
      </c>
      <c r="AU229" s="16" t="s">
        <v>114</v>
      </c>
      <c r="BK229" s="174">
        <f>BK230+BK259+BK284+BK314+BK337+BK368+BK466+BK587+BK618</f>
        <v>0</v>
      </c>
    </row>
    <row r="230" spans="1:65" s="12" customFormat="1" ht="25.9" customHeight="1">
      <c r="B230" s="175"/>
      <c r="C230" s="176"/>
      <c r="D230" s="177" t="s">
        <v>74</v>
      </c>
      <c r="E230" s="178" t="s">
        <v>240</v>
      </c>
      <c r="F230" s="178" t="s">
        <v>241</v>
      </c>
      <c r="G230" s="176"/>
      <c r="H230" s="176"/>
      <c r="I230" s="179"/>
      <c r="J230" s="180">
        <f>J231+J239+J246+J248+J252</f>
        <v>0</v>
      </c>
      <c r="K230" s="176"/>
      <c r="L230" s="181"/>
      <c r="M230" s="182"/>
      <c r="N230" s="183"/>
      <c r="O230" s="183"/>
      <c r="P230" s="184">
        <f>P231+P239+P246+P248+P252</f>
        <v>0</v>
      </c>
      <c r="Q230" s="183"/>
      <c r="R230" s="184">
        <f>R231+R239+R246+R248+R252</f>
        <v>0</v>
      </c>
      <c r="S230" s="183"/>
      <c r="T230" s="185">
        <f>T231+T239+T246+T248+T252</f>
        <v>0</v>
      </c>
      <c r="AR230" s="186" t="s">
        <v>82</v>
      </c>
      <c r="AT230" s="187" t="s">
        <v>74</v>
      </c>
      <c r="AU230" s="187" t="s">
        <v>75</v>
      </c>
      <c r="AY230" s="186" t="s">
        <v>137</v>
      </c>
      <c r="BK230" s="188">
        <f>BK231+BK239+BK246+BK248+BK252</f>
        <v>0</v>
      </c>
    </row>
    <row r="231" spans="1:65" s="12" customFormat="1" ht="22.9" customHeight="1">
      <c r="B231" s="175"/>
      <c r="C231" s="176"/>
      <c r="D231" s="177" t="s">
        <v>74</v>
      </c>
      <c r="E231" s="189" t="s">
        <v>242</v>
      </c>
      <c r="F231" s="189" t="s">
        <v>243</v>
      </c>
      <c r="G231" s="176"/>
      <c r="H231" s="176"/>
      <c r="I231" s="179"/>
      <c r="J231" s="190">
        <f>BK231</f>
        <v>0</v>
      </c>
      <c r="K231" s="176"/>
      <c r="L231" s="181"/>
      <c r="M231" s="182"/>
      <c r="N231" s="183"/>
      <c r="O231" s="183"/>
      <c r="P231" s="184">
        <f>SUM(P232:P238)</f>
        <v>0</v>
      </c>
      <c r="Q231" s="183"/>
      <c r="R231" s="184">
        <f>SUM(R232:R238)</f>
        <v>0</v>
      </c>
      <c r="S231" s="183"/>
      <c r="T231" s="185">
        <f>SUM(T232:T238)</f>
        <v>0</v>
      </c>
      <c r="AR231" s="186" t="s">
        <v>82</v>
      </c>
      <c r="AT231" s="187" t="s">
        <v>74</v>
      </c>
      <c r="AU231" s="187" t="s">
        <v>82</v>
      </c>
      <c r="AY231" s="186" t="s">
        <v>137</v>
      </c>
      <c r="BK231" s="188">
        <f>SUM(BK232:BK238)</f>
        <v>0</v>
      </c>
    </row>
    <row r="232" spans="1:65" s="2" customFormat="1" ht="21.75" customHeight="1">
      <c r="A232" s="33"/>
      <c r="B232" s="34"/>
      <c r="C232" s="191" t="s">
        <v>82</v>
      </c>
      <c r="D232" s="191" t="s">
        <v>140</v>
      </c>
      <c r="E232" s="192" t="s">
        <v>244</v>
      </c>
      <c r="F232" s="193" t="s">
        <v>245</v>
      </c>
      <c r="G232" s="194" t="s">
        <v>246</v>
      </c>
      <c r="H232" s="195">
        <v>27</v>
      </c>
      <c r="I232" s="196"/>
      <c r="J232" s="197">
        <f t="shared" ref="J232:J238" si="0">ROUND(I232*H232,2)</f>
        <v>0</v>
      </c>
      <c r="K232" s="198"/>
      <c r="L232" s="38"/>
      <c r="M232" s="199" t="s">
        <v>1</v>
      </c>
      <c r="N232" s="200" t="s">
        <v>40</v>
      </c>
      <c r="O232" s="70"/>
      <c r="P232" s="201">
        <f t="shared" ref="P232:P238" si="1">O232*H232</f>
        <v>0</v>
      </c>
      <c r="Q232" s="201">
        <v>0</v>
      </c>
      <c r="R232" s="201">
        <f t="shared" ref="R232:R238" si="2">Q232*H232</f>
        <v>0</v>
      </c>
      <c r="S232" s="201">
        <v>0</v>
      </c>
      <c r="T232" s="202">
        <f t="shared" ref="T232:T238" si="3"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03" t="s">
        <v>144</v>
      </c>
      <c r="AT232" s="203" t="s">
        <v>140</v>
      </c>
      <c r="AU232" s="203" t="s">
        <v>84</v>
      </c>
      <c r="AY232" s="16" t="s">
        <v>137</v>
      </c>
      <c r="BE232" s="204">
        <f t="shared" ref="BE232:BE238" si="4">IF(N232="základní",J232,0)</f>
        <v>0</v>
      </c>
      <c r="BF232" s="204">
        <f t="shared" ref="BF232:BF238" si="5">IF(N232="snížená",J232,0)</f>
        <v>0</v>
      </c>
      <c r="BG232" s="204">
        <f t="shared" ref="BG232:BG238" si="6">IF(N232="zákl. přenesená",J232,0)</f>
        <v>0</v>
      </c>
      <c r="BH232" s="204">
        <f t="shared" ref="BH232:BH238" si="7">IF(N232="sníž. přenesená",J232,0)</f>
        <v>0</v>
      </c>
      <c r="BI232" s="204">
        <f t="shared" ref="BI232:BI238" si="8">IF(N232="nulová",J232,0)</f>
        <v>0</v>
      </c>
      <c r="BJ232" s="16" t="s">
        <v>82</v>
      </c>
      <c r="BK232" s="204">
        <f t="shared" ref="BK232:BK238" si="9">ROUND(I232*H232,2)</f>
        <v>0</v>
      </c>
      <c r="BL232" s="16" t="s">
        <v>144</v>
      </c>
      <c r="BM232" s="203" t="s">
        <v>247</v>
      </c>
    </row>
    <row r="233" spans="1:65" s="2" customFormat="1" ht="21.75" customHeight="1">
      <c r="A233" s="33"/>
      <c r="B233" s="34"/>
      <c r="C233" s="191" t="s">
        <v>84</v>
      </c>
      <c r="D233" s="191" t="s">
        <v>140</v>
      </c>
      <c r="E233" s="192" t="s">
        <v>248</v>
      </c>
      <c r="F233" s="193" t="s">
        <v>249</v>
      </c>
      <c r="G233" s="194" t="s">
        <v>246</v>
      </c>
      <c r="H233" s="195">
        <v>27</v>
      </c>
      <c r="I233" s="196"/>
      <c r="J233" s="197">
        <f t="shared" si="0"/>
        <v>0</v>
      </c>
      <c r="K233" s="198"/>
      <c r="L233" s="38"/>
      <c r="M233" s="199" t="s">
        <v>1</v>
      </c>
      <c r="N233" s="200" t="s">
        <v>40</v>
      </c>
      <c r="O233" s="70"/>
      <c r="P233" s="201">
        <f t="shared" si="1"/>
        <v>0</v>
      </c>
      <c r="Q233" s="201">
        <v>0</v>
      </c>
      <c r="R233" s="201">
        <f t="shared" si="2"/>
        <v>0</v>
      </c>
      <c r="S233" s="201">
        <v>0</v>
      </c>
      <c r="T233" s="202">
        <f t="shared" si="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03" t="s">
        <v>144</v>
      </c>
      <c r="AT233" s="203" t="s">
        <v>140</v>
      </c>
      <c r="AU233" s="203" t="s">
        <v>84</v>
      </c>
      <c r="AY233" s="16" t="s">
        <v>137</v>
      </c>
      <c r="BE233" s="204">
        <f t="shared" si="4"/>
        <v>0</v>
      </c>
      <c r="BF233" s="204">
        <f t="shared" si="5"/>
        <v>0</v>
      </c>
      <c r="BG233" s="204">
        <f t="shared" si="6"/>
        <v>0</v>
      </c>
      <c r="BH233" s="204">
        <f t="shared" si="7"/>
        <v>0</v>
      </c>
      <c r="BI233" s="204">
        <f t="shared" si="8"/>
        <v>0</v>
      </c>
      <c r="BJ233" s="16" t="s">
        <v>82</v>
      </c>
      <c r="BK233" s="204">
        <f t="shared" si="9"/>
        <v>0</v>
      </c>
      <c r="BL233" s="16" t="s">
        <v>144</v>
      </c>
      <c r="BM233" s="203" t="s">
        <v>250</v>
      </c>
    </row>
    <row r="234" spans="1:65" s="2" customFormat="1" ht="21.75" customHeight="1">
      <c r="A234" s="33"/>
      <c r="B234" s="34"/>
      <c r="C234" s="191" t="s">
        <v>149</v>
      </c>
      <c r="D234" s="191" t="s">
        <v>140</v>
      </c>
      <c r="E234" s="192" t="s">
        <v>251</v>
      </c>
      <c r="F234" s="193" t="s">
        <v>252</v>
      </c>
      <c r="G234" s="194" t="s">
        <v>253</v>
      </c>
      <c r="H234" s="195">
        <v>3</v>
      </c>
      <c r="I234" s="196"/>
      <c r="J234" s="197">
        <f t="shared" si="0"/>
        <v>0</v>
      </c>
      <c r="K234" s="198"/>
      <c r="L234" s="38"/>
      <c r="M234" s="199" t="s">
        <v>1</v>
      </c>
      <c r="N234" s="200" t="s">
        <v>40</v>
      </c>
      <c r="O234" s="70"/>
      <c r="P234" s="201">
        <f t="shared" si="1"/>
        <v>0</v>
      </c>
      <c r="Q234" s="201">
        <v>0</v>
      </c>
      <c r="R234" s="201">
        <f t="shared" si="2"/>
        <v>0</v>
      </c>
      <c r="S234" s="201">
        <v>0</v>
      </c>
      <c r="T234" s="202">
        <f t="shared" si="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03" t="s">
        <v>144</v>
      </c>
      <c r="AT234" s="203" t="s">
        <v>140</v>
      </c>
      <c r="AU234" s="203" t="s">
        <v>84</v>
      </c>
      <c r="AY234" s="16" t="s">
        <v>137</v>
      </c>
      <c r="BE234" s="204">
        <f t="shared" si="4"/>
        <v>0</v>
      </c>
      <c r="BF234" s="204">
        <f t="shared" si="5"/>
        <v>0</v>
      </c>
      <c r="BG234" s="204">
        <f t="shared" si="6"/>
        <v>0</v>
      </c>
      <c r="BH234" s="204">
        <f t="shared" si="7"/>
        <v>0</v>
      </c>
      <c r="BI234" s="204">
        <f t="shared" si="8"/>
        <v>0</v>
      </c>
      <c r="BJ234" s="16" t="s">
        <v>82</v>
      </c>
      <c r="BK234" s="204">
        <f t="shared" si="9"/>
        <v>0</v>
      </c>
      <c r="BL234" s="16" t="s">
        <v>144</v>
      </c>
      <c r="BM234" s="203" t="s">
        <v>254</v>
      </c>
    </row>
    <row r="235" spans="1:65" s="2" customFormat="1" ht="21.75" customHeight="1">
      <c r="A235" s="33"/>
      <c r="B235" s="34"/>
      <c r="C235" s="191" t="s">
        <v>144</v>
      </c>
      <c r="D235" s="191" t="s">
        <v>140</v>
      </c>
      <c r="E235" s="192" t="s">
        <v>255</v>
      </c>
      <c r="F235" s="193" t="s">
        <v>256</v>
      </c>
      <c r="G235" s="194" t="s">
        <v>257</v>
      </c>
      <c r="H235" s="195">
        <v>3</v>
      </c>
      <c r="I235" s="196"/>
      <c r="J235" s="197">
        <f t="shared" si="0"/>
        <v>0</v>
      </c>
      <c r="K235" s="198"/>
      <c r="L235" s="38"/>
      <c r="M235" s="199" t="s">
        <v>1</v>
      </c>
      <c r="N235" s="200" t="s">
        <v>40</v>
      </c>
      <c r="O235" s="70"/>
      <c r="P235" s="201">
        <f t="shared" si="1"/>
        <v>0</v>
      </c>
      <c r="Q235" s="201">
        <v>0</v>
      </c>
      <c r="R235" s="201">
        <f t="shared" si="2"/>
        <v>0</v>
      </c>
      <c r="S235" s="201">
        <v>0</v>
      </c>
      <c r="T235" s="202">
        <f t="shared" si="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03" t="s">
        <v>144</v>
      </c>
      <c r="AT235" s="203" t="s">
        <v>140</v>
      </c>
      <c r="AU235" s="203" t="s">
        <v>84</v>
      </c>
      <c r="AY235" s="16" t="s">
        <v>137</v>
      </c>
      <c r="BE235" s="204">
        <f t="shared" si="4"/>
        <v>0</v>
      </c>
      <c r="BF235" s="204">
        <f t="shared" si="5"/>
        <v>0</v>
      </c>
      <c r="BG235" s="204">
        <f t="shared" si="6"/>
        <v>0</v>
      </c>
      <c r="BH235" s="204">
        <f t="shared" si="7"/>
        <v>0</v>
      </c>
      <c r="BI235" s="204">
        <f t="shared" si="8"/>
        <v>0</v>
      </c>
      <c r="BJ235" s="16" t="s">
        <v>82</v>
      </c>
      <c r="BK235" s="204">
        <f t="shared" si="9"/>
        <v>0</v>
      </c>
      <c r="BL235" s="16" t="s">
        <v>144</v>
      </c>
      <c r="BM235" s="203" t="s">
        <v>258</v>
      </c>
    </row>
    <row r="236" spans="1:65" s="2" customFormat="1" ht="21.75" customHeight="1">
      <c r="A236" s="33"/>
      <c r="B236" s="34"/>
      <c r="C236" s="191" t="s">
        <v>136</v>
      </c>
      <c r="D236" s="191" t="s">
        <v>140</v>
      </c>
      <c r="E236" s="192" t="s">
        <v>259</v>
      </c>
      <c r="F236" s="193" t="s">
        <v>260</v>
      </c>
      <c r="G236" s="194" t="s">
        <v>261</v>
      </c>
      <c r="H236" s="195">
        <v>76.150000000000006</v>
      </c>
      <c r="I236" s="196"/>
      <c r="J236" s="197">
        <f t="shared" si="0"/>
        <v>0</v>
      </c>
      <c r="K236" s="198"/>
      <c r="L236" s="38"/>
      <c r="M236" s="199" t="s">
        <v>1</v>
      </c>
      <c r="N236" s="200" t="s">
        <v>40</v>
      </c>
      <c r="O236" s="70"/>
      <c r="P236" s="201">
        <f t="shared" si="1"/>
        <v>0</v>
      </c>
      <c r="Q236" s="201">
        <v>0</v>
      </c>
      <c r="R236" s="201">
        <f t="shared" si="2"/>
        <v>0</v>
      </c>
      <c r="S236" s="201">
        <v>0</v>
      </c>
      <c r="T236" s="202">
        <f t="shared" si="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03" t="s">
        <v>144</v>
      </c>
      <c r="AT236" s="203" t="s">
        <v>140</v>
      </c>
      <c r="AU236" s="203" t="s">
        <v>84</v>
      </c>
      <c r="AY236" s="16" t="s">
        <v>137</v>
      </c>
      <c r="BE236" s="204">
        <f t="shared" si="4"/>
        <v>0</v>
      </c>
      <c r="BF236" s="204">
        <f t="shared" si="5"/>
        <v>0</v>
      </c>
      <c r="BG236" s="204">
        <f t="shared" si="6"/>
        <v>0</v>
      </c>
      <c r="BH236" s="204">
        <f t="shared" si="7"/>
        <v>0</v>
      </c>
      <c r="BI236" s="204">
        <f t="shared" si="8"/>
        <v>0</v>
      </c>
      <c r="BJ236" s="16" t="s">
        <v>82</v>
      </c>
      <c r="BK236" s="204">
        <f t="shared" si="9"/>
        <v>0</v>
      </c>
      <c r="BL236" s="16" t="s">
        <v>144</v>
      </c>
      <c r="BM236" s="203" t="s">
        <v>262</v>
      </c>
    </row>
    <row r="237" spans="1:65" s="2" customFormat="1" ht="21.75" customHeight="1">
      <c r="A237" s="33"/>
      <c r="B237" s="34"/>
      <c r="C237" s="191" t="s">
        <v>161</v>
      </c>
      <c r="D237" s="191" t="s">
        <v>140</v>
      </c>
      <c r="E237" s="192" t="s">
        <v>263</v>
      </c>
      <c r="F237" s="193" t="s">
        <v>264</v>
      </c>
      <c r="G237" s="194" t="s">
        <v>261</v>
      </c>
      <c r="H237" s="195">
        <v>163.643</v>
      </c>
      <c r="I237" s="196"/>
      <c r="J237" s="197">
        <f t="shared" si="0"/>
        <v>0</v>
      </c>
      <c r="K237" s="198"/>
      <c r="L237" s="38"/>
      <c r="M237" s="199" t="s">
        <v>1</v>
      </c>
      <c r="N237" s="200" t="s">
        <v>40</v>
      </c>
      <c r="O237" s="70"/>
      <c r="P237" s="201">
        <f t="shared" si="1"/>
        <v>0</v>
      </c>
      <c r="Q237" s="201">
        <v>0</v>
      </c>
      <c r="R237" s="201">
        <f t="shared" si="2"/>
        <v>0</v>
      </c>
      <c r="S237" s="201">
        <v>0</v>
      </c>
      <c r="T237" s="202">
        <f t="shared" si="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03" t="s">
        <v>144</v>
      </c>
      <c r="AT237" s="203" t="s">
        <v>140</v>
      </c>
      <c r="AU237" s="203" t="s">
        <v>84</v>
      </c>
      <c r="AY237" s="16" t="s">
        <v>137</v>
      </c>
      <c r="BE237" s="204">
        <f t="shared" si="4"/>
        <v>0</v>
      </c>
      <c r="BF237" s="204">
        <f t="shared" si="5"/>
        <v>0</v>
      </c>
      <c r="BG237" s="204">
        <f t="shared" si="6"/>
        <v>0</v>
      </c>
      <c r="BH237" s="204">
        <f t="shared" si="7"/>
        <v>0</v>
      </c>
      <c r="BI237" s="204">
        <f t="shared" si="8"/>
        <v>0</v>
      </c>
      <c r="BJ237" s="16" t="s">
        <v>82</v>
      </c>
      <c r="BK237" s="204">
        <f t="shared" si="9"/>
        <v>0</v>
      </c>
      <c r="BL237" s="16" t="s">
        <v>144</v>
      </c>
      <c r="BM237" s="203" t="s">
        <v>265</v>
      </c>
    </row>
    <row r="238" spans="1:65" s="2" customFormat="1" ht="21.75" customHeight="1">
      <c r="A238" s="33"/>
      <c r="B238" s="34"/>
      <c r="C238" s="191" t="s">
        <v>167</v>
      </c>
      <c r="D238" s="191" t="s">
        <v>140</v>
      </c>
      <c r="E238" s="192" t="s">
        <v>266</v>
      </c>
      <c r="F238" s="193" t="s">
        <v>267</v>
      </c>
      <c r="G238" s="194" t="s">
        <v>246</v>
      </c>
      <c r="H238" s="195">
        <v>239.8</v>
      </c>
      <c r="I238" s="196"/>
      <c r="J238" s="197">
        <f t="shared" si="0"/>
        <v>0</v>
      </c>
      <c r="K238" s="198"/>
      <c r="L238" s="38"/>
      <c r="M238" s="199" t="s">
        <v>1</v>
      </c>
      <c r="N238" s="200" t="s">
        <v>40</v>
      </c>
      <c r="O238" s="70"/>
      <c r="P238" s="201">
        <f t="shared" si="1"/>
        <v>0</v>
      </c>
      <c r="Q238" s="201">
        <v>0</v>
      </c>
      <c r="R238" s="201">
        <f t="shared" si="2"/>
        <v>0</v>
      </c>
      <c r="S238" s="201">
        <v>0</v>
      </c>
      <c r="T238" s="202">
        <f t="shared" si="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03" t="s">
        <v>144</v>
      </c>
      <c r="AT238" s="203" t="s">
        <v>140</v>
      </c>
      <c r="AU238" s="203" t="s">
        <v>84</v>
      </c>
      <c r="AY238" s="16" t="s">
        <v>137</v>
      </c>
      <c r="BE238" s="204">
        <f t="shared" si="4"/>
        <v>0</v>
      </c>
      <c r="BF238" s="204">
        <f t="shared" si="5"/>
        <v>0</v>
      </c>
      <c r="BG238" s="204">
        <f t="shared" si="6"/>
        <v>0</v>
      </c>
      <c r="BH238" s="204">
        <f t="shared" si="7"/>
        <v>0</v>
      </c>
      <c r="BI238" s="204">
        <f t="shared" si="8"/>
        <v>0</v>
      </c>
      <c r="BJ238" s="16" t="s">
        <v>82</v>
      </c>
      <c r="BK238" s="204">
        <f t="shared" si="9"/>
        <v>0</v>
      </c>
      <c r="BL238" s="16" t="s">
        <v>144</v>
      </c>
      <c r="BM238" s="203" t="s">
        <v>268</v>
      </c>
    </row>
    <row r="239" spans="1:65" s="12" customFormat="1" ht="22.9" customHeight="1">
      <c r="B239" s="175"/>
      <c r="C239" s="176"/>
      <c r="D239" s="177" t="s">
        <v>74</v>
      </c>
      <c r="E239" s="189" t="s">
        <v>269</v>
      </c>
      <c r="F239" s="189" t="s">
        <v>270</v>
      </c>
      <c r="G239" s="176"/>
      <c r="H239" s="176"/>
      <c r="I239" s="179"/>
      <c r="J239" s="190">
        <f>BK239</f>
        <v>0</v>
      </c>
      <c r="K239" s="176"/>
      <c r="L239" s="181"/>
      <c r="M239" s="182"/>
      <c r="N239" s="183"/>
      <c r="O239" s="183"/>
      <c r="P239" s="184">
        <f>SUM(P240:P245)</f>
        <v>0</v>
      </c>
      <c r="Q239" s="183"/>
      <c r="R239" s="184">
        <f>SUM(R240:R245)</f>
        <v>0</v>
      </c>
      <c r="S239" s="183"/>
      <c r="T239" s="185">
        <f>SUM(T240:T245)</f>
        <v>0</v>
      </c>
      <c r="AR239" s="186" t="s">
        <v>82</v>
      </c>
      <c r="AT239" s="187" t="s">
        <v>74</v>
      </c>
      <c r="AU239" s="187" t="s">
        <v>82</v>
      </c>
      <c r="AY239" s="186" t="s">
        <v>137</v>
      </c>
      <c r="BK239" s="188">
        <f>SUM(BK240:BK245)</f>
        <v>0</v>
      </c>
    </row>
    <row r="240" spans="1:65" s="2" customFormat="1" ht="21.75" customHeight="1">
      <c r="A240" s="33"/>
      <c r="B240" s="34"/>
      <c r="C240" s="191" t="s">
        <v>171</v>
      </c>
      <c r="D240" s="191" t="s">
        <v>140</v>
      </c>
      <c r="E240" s="192" t="s">
        <v>271</v>
      </c>
      <c r="F240" s="193" t="s">
        <v>272</v>
      </c>
      <c r="G240" s="194" t="s">
        <v>273</v>
      </c>
      <c r="H240" s="195">
        <v>24</v>
      </c>
      <c r="I240" s="196"/>
      <c r="J240" s="197">
        <f t="shared" ref="J240:J245" si="10">ROUND(I240*H240,2)</f>
        <v>0</v>
      </c>
      <c r="K240" s="198"/>
      <c r="L240" s="38"/>
      <c r="M240" s="199" t="s">
        <v>1</v>
      </c>
      <c r="N240" s="200" t="s">
        <v>40</v>
      </c>
      <c r="O240" s="70"/>
      <c r="P240" s="201">
        <f t="shared" ref="P240:P245" si="11">O240*H240</f>
        <v>0</v>
      </c>
      <c r="Q240" s="201">
        <v>0</v>
      </c>
      <c r="R240" s="201">
        <f t="shared" ref="R240:R245" si="12">Q240*H240</f>
        <v>0</v>
      </c>
      <c r="S240" s="201">
        <v>0</v>
      </c>
      <c r="T240" s="202">
        <f t="shared" ref="T240:T245" si="13"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03" t="s">
        <v>144</v>
      </c>
      <c r="AT240" s="203" t="s">
        <v>140</v>
      </c>
      <c r="AU240" s="203" t="s">
        <v>84</v>
      </c>
      <c r="AY240" s="16" t="s">
        <v>137</v>
      </c>
      <c r="BE240" s="204">
        <f t="shared" ref="BE240:BE245" si="14">IF(N240="základní",J240,0)</f>
        <v>0</v>
      </c>
      <c r="BF240" s="204">
        <f t="shared" ref="BF240:BF245" si="15">IF(N240="snížená",J240,0)</f>
        <v>0</v>
      </c>
      <c r="BG240" s="204">
        <f t="shared" ref="BG240:BG245" si="16">IF(N240="zákl. přenesená",J240,0)</f>
        <v>0</v>
      </c>
      <c r="BH240" s="204">
        <f t="shared" ref="BH240:BH245" si="17">IF(N240="sníž. přenesená",J240,0)</f>
        <v>0</v>
      </c>
      <c r="BI240" s="204">
        <f t="shared" ref="BI240:BI245" si="18">IF(N240="nulová",J240,0)</f>
        <v>0</v>
      </c>
      <c r="BJ240" s="16" t="s">
        <v>82</v>
      </c>
      <c r="BK240" s="204">
        <f t="shared" ref="BK240:BK245" si="19">ROUND(I240*H240,2)</f>
        <v>0</v>
      </c>
      <c r="BL240" s="16" t="s">
        <v>144</v>
      </c>
      <c r="BM240" s="203" t="s">
        <v>274</v>
      </c>
    </row>
    <row r="241" spans="1:65" s="2" customFormat="1" ht="16.5" customHeight="1">
      <c r="A241" s="33"/>
      <c r="B241" s="34"/>
      <c r="C241" s="191" t="s">
        <v>177</v>
      </c>
      <c r="D241" s="191" t="s">
        <v>140</v>
      </c>
      <c r="E241" s="192" t="s">
        <v>275</v>
      </c>
      <c r="F241" s="193" t="s">
        <v>276</v>
      </c>
      <c r="G241" s="194" t="s">
        <v>273</v>
      </c>
      <c r="H241" s="195">
        <v>24</v>
      </c>
      <c r="I241" s="196"/>
      <c r="J241" s="197">
        <f t="shared" si="10"/>
        <v>0</v>
      </c>
      <c r="K241" s="198"/>
      <c r="L241" s="38"/>
      <c r="M241" s="199" t="s">
        <v>1</v>
      </c>
      <c r="N241" s="200" t="s">
        <v>40</v>
      </c>
      <c r="O241" s="70"/>
      <c r="P241" s="201">
        <f t="shared" si="11"/>
        <v>0</v>
      </c>
      <c r="Q241" s="201">
        <v>0</v>
      </c>
      <c r="R241" s="201">
        <f t="shared" si="12"/>
        <v>0</v>
      </c>
      <c r="S241" s="201">
        <v>0</v>
      </c>
      <c r="T241" s="202">
        <f t="shared" si="1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03" t="s">
        <v>144</v>
      </c>
      <c r="AT241" s="203" t="s">
        <v>140</v>
      </c>
      <c r="AU241" s="203" t="s">
        <v>84</v>
      </c>
      <c r="AY241" s="16" t="s">
        <v>137</v>
      </c>
      <c r="BE241" s="204">
        <f t="shared" si="14"/>
        <v>0</v>
      </c>
      <c r="BF241" s="204">
        <f t="shared" si="15"/>
        <v>0</v>
      </c>
      <c r="BG241" s="204">
        <f t="shared" si="16"/>
        <v>0</v>
      </c>
      <c r="BH241" s="204">
        <f t="shared" si="17"/>
        <v>0</v>
      </c>
      <c r="BI241" s="204">
        <f t="shared" si="18"/>
        <v>0</v>
      </c>
      <c r="BJ241" s="16" t="s">
        <v>82</v>
      </c>
      <c r="BK241" s="204">
        <f t="shared" si="19"/>
        <v>0</v>
      </c>
      <c r="BL241" s="16" t="s">
        <v>144</v>
      </c>
      <c r="BM241" s="203" t="s">
        <v>277</v>
      </c>
    </row>
    <row r="242" spans="1:65" s="2" customFormat="1" ht="21.75" customHeight="1">
      <c r="A242" s="33"/>
      <c r="B242" s="34"/>
      <c r="C242" s="191" t="s">
        <v>183</v>
      </c>
      <c r="D242" s="191" t="s">
        <v>140</v>
      </c>
      <c r="E242" s="192" t="s">
        <v>278</v>
      </c>
      <c r="F242" s="193" t="s">
        <v>279</v>
      </c>
      <c r="G242" s="194" t="s">
        <v>257</v>
      </c>
      <c r="H242" s="195">
        <v>3</v>
      </c>
      <c r="I242" s="196"/>
      <c r="J242" s="197">
        <f t="shared" si="10"/>
        <v>0</v>
      </c>
      <c r="K242" s="198"/>
      <c r="L242" s="38"/>
      <c r="M242" s="199" t="s">
        <v>1</v>
      </c>
      <c r="N242" s="200" t="s">
        <v>40</v>
      </c>
      <c r="O242" s="70"/>
      <c r="P242" s="201">
        <f t="shared" si="11"/>
        <v>0</v>
      </c>
      <c r="Q242" s="201">
        <v>0</v>
      </c>
      <c r="R242" s="201">
        <f t="shared" si="12"/>
        <v>0</v>
      </c>
      <c r="S242" s="201">
        <v>0</v>
      </c>
      <c r="T242" s="202">
        <f t="shared" si="1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03" t="s">
        <v>144</v>
      </c>
      <c r="AT242" s="203" t="s">
        <v>140</v>
      </c>
      <c r="AU242" s="203" t="s">
        <v>84</v>
      </c>
      <c r="AY242" s="16" t="s">
        <v>137</v>
      </c>
      <c r="BE242" s="204">
        <f t="shared" si="14"/>
        <v>0</v>
      </c>
      <c r="BF242" s="204">
        <f t="shared" si="15"/>
        <v>0</v>
      </c>
      <c r="BG242" s="204">
        <f t="shared" si="16"/>
        <v>0</v>
      </c>
      <c r="BH242" s="204">
        <f t="shared" si="17"/>
        <v>0</v>
      </c>
      <c r="BI242" s="204">
        <f t="shared" si="18"/>
        <v>0</v>
      </c>
      <c r="BJ242" s="16" t="s">
        <v>82</v>
      </c>
      <c r="BK242" s="204">
        <f t="shared" si="19"/>
        <v>0</v>
      </c>
      <c r="BL242" s="16" t="s">
        <v>144</v>
      </c>
      <c r="BM242" s="203" t="s">
        <v>280</v>
      </c>
    </row>
    <row r="243" spans="1:65" s="2" customFormat="1" ht="21.75" customHeight="1">
      <c r="A243" s="33"/>
      <c r="B243" s="34"/>
      <c r="C243" s="191" t="s">
        <v>281</v>
      </c>
      <c r="D243" s="191" t="s">
        <v>140</v>
      </c>
      <c r="E243" s="192" t="s">
        <v>282</v>
      </c>
      <c r="F243" s="193" t="s">
        <v>283</v>
      </c>
      <c r="G243" s="194" t="s">
        <v>257</v>
      </c>
      <c r="H243" s="195">
        <v>3</v>
      </c>
      <c r="I243" s="196"/>
      <c r="J243" s="197">
        <f t="shared" si="10"/>
        <v>0</v>
      </c>
      <c r="K243" s="198"/>
      <c r="L243" s="38"/>
      <c r="M243" s="199" t="s">
        <v>1</v>
      </c>
      <c r="N243" s="200" t="s">
        <v>40</v>
      </c>
      <c r="O243" s="70"/>
      <c r="P243" s="201">
        <f t="shared" si="11"/>
        <v>0</v>
      </c>
      <c r="Q243" s="201">
        <v>0</v>
      </c>
      <c r="R243" s="201">
        <f t="shared" si="12"/>
        <v>0</v>
      </c>
      <c r="S243" s="201">
        <v>0</v>
      </c>
      <c r="T243" s="202">
        <f t="shared" si="1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03" t="s">
        <v>144</v>
      </c>
      <c r="AT243" s="203" t="s">
        <v>140</v>
      </c>
      <c r="AU243" s="203" t="s">
        <v>84</v>
      </c>
      <c r="AY243" s="16" t="s">
        <v>137</v>
      </c>
      <c r="BE243" s="204">
        <f t="shared" si="14"/>
        <v>0</v>
      </c>
      <c r="BF243" s="204">
        <f t="shared" si="15"/>
        <v>0</v>
      </c>
      <c r="BG243" s="204">
        <f t="shared" si="16"/>
        <v>0</v>
      </c>
      <c r="BH243" s="204">
        <f t="shared" si="17"/>
        <v>0</v>
      </c>
      <c r="BI243" s="204">
        <f t="shared" si="18"/>
        <v>0</v>
      </c>
      <c r="BJ243" s="16" t="s">
        <v>82</v>
      </c>
      <c r="BK243" s="204">
        <f t="shared" si="19"/>
        <v>0</v>
      </c>
      <c r="BL243" s="16" t="s">
        <v>144</v>
      </c>
      <c r="BM243" s="203" t="s">
        <v>284</v>
      </c>
    </row>
    <row r="244" spans="1:65" s="2" customFormat="1" ht="21.75" customHeight="1">
      <c r="A244" s="33"/>
      <c r="B244" s="34"/>
      <c r="C244" s="191" t="s">
        <v>285</v>
      </c>
      <c r="D244" s="191" t="s">
        <v>140</v>
      </c>
      <c r="E244" s="192" t="s">
        <v>286</v>
      </c>
      <c r="F244" s="193" t="s">
        <v>287</v>
      </c>
      <c r="G244" s="194" t="s">
        <v>257</v>
      </c>
      <c r="H244" s="195">
        <v>3</v>
      </c>
      <c r="I244" s="196"/>
      <c r="J244" s="197">
        <f t="shared" si="10"/>
        <v>0</v>
      </c>
      <c r="K244" s="198"/>
      <c r="L244" s="38"/>
      <c r="M244" s="199" t="s">
        <v>1</v>
      </c>
      <c r="N244" s="200" t="s">
        <v>40</v>
      </c>
      <c r="O244" s="70"/>
      <c r="P244" s="201">
        <f t="shared" si="11"/>
        <v>0</v>
      </c>
      <c r="Q244" s="201">
        <v>0</v>
      </c>
      <c r="R244" s="201">
        <f t="shared" si="12"/>
        <v>0</v>
      </c>
      <c r="S244" s="201">
        <v>0</v>
      </c>
      <c r="T244" s="202">
        <f t="shared" si="1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03" t="s">
        <v>144</v>
      </c>
      <c r="AT244" s="203" t="s">
        <v>140</v>
      </c>
      <c r="AU244" s="203" t="s">
        <v>84</v>
      </c>
      <c r="AY244" s="16" t="s">
        <v>137</v>
      </c>
      <c r="BE244" s="204">
        <f t="shared" si="14"/>
        <v>0</v>
      </c>
      <c r="BF244" s="204">
        <f t="shared" si="15"/>
        <v>0</v>
      </c>
      <c r="BG244" s="204">
        <f t="shared" si="16"/>
        <v>0</v>
      </c>
      <c r="BH244" s="204">
        <f t="shared" si="17"/>
        <v>0</v>
      </c>
      <c r="BI244" s="204">
        <f t="shared" si="18"/>
        <v>0</v>
      </c>
      <c r="BJ244" s="16" t="s">
        <v>82</v>
      </c>
      <c r="BK244" s="204">
        <f t="shared" si="19"/>
        <v>0</v>
      </c>
      <c r="BL244" s="16" t="s">
        <v>144</v>
      </c>
      <c r="BM244" s="203" t="s">
        <v>288</v>
      </c>
    </row>
    <row r="245" spans="1:65" s="2" customFormat="1" ht="21.75" customHeight="1">
      <c r="A245" s="33"/>
      <c r="B245" s="34"/>
      <c r="C245" s="191" t="s">
        <v>289</v>
      </c>
      <c r="D245" s="191" t="s">
        <v>140</v>
      </c>
      <c r="E245" s="192" t="s">
        <v>290</v>
      </c>
      <c r="F245" s="193" t="s">
        <v>291</v>
      </c>
      <c r="G245" s="194" t="s">
        <v>273</v>
      </c>
      <c r="H245" s="195">
        <v>24</v>
      </c>
      <c r="I245" s="196"/>
      <c r="J245" s="197">
        <f t="shared" si="10"/>
        <v>0</v>
      </c>
      <c r="K245" s="198"/>
      <c r="L245" s="38"/>
      <c r="M245" s="199" t="s">
        <v>1</v>
      </c>
      <c r="N245" s="200" t="s">
        <v>40</v>
      </c>
      <c r="O245" s="70"/>
      <c r="P245" s="201">
        <f t="shared" si="11"/>
        <v>0</v>
      </c>
      <c r="Q245" s="201">
        <v>0</v>
      </c>
      <c r="R245" s="201">
        <f t="shared" si="12"/>
        <v>0</v>
      </c>
      <c r="S245" s="201">
        <v>0</v>
      </c>
      <c r="T245" s="202">
        <f t="shared" si="1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03" t="s">
        <v>144</v>
      </c>
      <c r="AT245" s="203" t="s">
        <v>140</v>
      </c>
      <c r="AU245" s="203" t="s">
        <v>84</v>
      </c>
      <c r="AY245" s="16" t="s">
        <v>137</v>
      </c>
      <c r="BE245" s="204">
        <f t="shared" si="14"/>
        <v>0</v>
      </c>
      <c r="BF245" s="204">
        <f t="shared" si="15"/>
        <v>0</v>
      </c>
      <c r="BG245" s="204">
        <f t="shared" si="16"/>
        <v>0</v>
      </c>
      <c r="BH245" s="204">
        <f t="shared" si="17"/>
        <v>0</v>
      </c>
      <c r="BI245" s="204">
        <f t="shared" si="18"/>
        <v>0</v>
      </c>
      <c r="BJ245" s="16" t="s">
        <v>82</v>
      </c>
      <c r="BK245" s="204">
        <f t="shared" si="19"/>
        <v>0</v>
      </c>
      <c r="BL245" s="16" t="s">
        <v>144</v>
      </c>
      <c r="BM245" s="203" t="s">
        <v>292</v>
      </c>
    </row>
    <row r="246" spans="1:65" s="12" customFormat="1" ht="22.9" customHeight="1">
      <c r="B246" s="175"/>
      <c r="C246" s="176"/>
      <c r="D246" s="177" t="s">
        <v>74</v>
      </c>
      <c r="E246" s="189" t="s">
        <v>293</v>
      </c>
      <c r="F246" s="189" t="s">
        <v>294</v>
      </c>
      <c r="G246" s="176"/>
      <c r="H246" s="176"/>
      <c r="I246" s="179"/>
      <c r="J246" s="190">
        <f>BK246</f>
        <v>0</v>
      </c>
      <c r="K246" s="176"/>
      <c r="L246" s="181"/>
      <c r="M246" s="182"/>
      <c r="N246" s="183"/>
      <c r="O246" s="183"/>
      <c r="P246" s="184">
        <f>P247</f>
        <v>0</v>
      </c>
      <c r="Q246" s="183"/>
      <c r="R246" s="184">
        <f>R247</f>
        <v>0</v>
      </c>
      <c r="S246" s="183"/>
      <c r="T246" s="185">
        <f>T247</f>
        <v>0</v>
      </c>
      <c r="AR246" s="186" t="s">
        <v>82</v>
      </c>
      <c r="AT246" s="187" t="s">
        <v>74</v>
      </c>
      <c r="AU246" s="187" t="s">
        <v>82</v>
      </c>
      <c r="AY246" s="186" t="s">
        <v>137</v>
      </c>
      <c r="BK246" s="188">
        <f>BK247</f>
        <v>0</v>
      </c>
    </row>
    <row r="247" spans="1:65" s="2" customFormat="1" ht="16.5" customHeight="1">
      <c r="A247" s="33"/>
      <c r="B247" s="34"/>
      <c r="C247" s="191" t="s">
        <v>295</v>
      </c>
      <c r="D247" s="191" t="s">
        <v>140</v>
      </c>
      <c r="E247" s="192" t="s">
        <v>296</v>
      </c>
      <c r="F247" s="193" t="s">
        <v>297</v>
      </c>
      <c r="G247" s="194" t="s">
        <v>298</v>
      </c>
      <c r="H247" s="195">
        <v>12.36</v>
      </c>
      <c r="I247" s="196"/>
      <c r="J247" s="197">
        <f>ROUND(I247*H247,2)</f>
        <v>0</v>
      </c>
      <c r="K247" s="198"/>
      <c r="L247" s="38"/>
      <c r="M247" s="199" t="s">
        <v>1</v>
      </c>
      <c r="N247" s="200" t="s">
        <v>40</v>
      </c>
      <c r="O247" s="70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03" t="s">
        <v>144</v>
      </c>
      <c r="AT247" s="203" t="s">
        <v>140</v>
      </c>
      <c r="AU247" s="203" t="s">
        <v>84</v>
      </c>
      <c r="AY247" s="16" t="s">
        <v>137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6" t="s">
        <v>82</v>
      </c>
      <c r="BK247" s="204">
        <f>ROUND(I247*H247,2)</f>
        <v>0</v>
      </c>
      <c r="BL247" s="16" t="s">
        <v>144</v>
      </c>
      <c r="BM247" s="203" t="s">
        <v>299</v>
      </c>
    </row>
    <row r="248" spans="1:65" s="12" customFormat="1" ht="22.9" customHeight="1">
      <c r="B248" s="175"/>
      <c r="C248" s="176"/>
      <c r="D248" s="177" t="s">
        <v>74</v>
      </c>
      <c r="E248" s="189" t="s">
        <v>300</v>
      </c>
      <c r="F248" s="189" t="s">
        <v>301</v>
      </c>
      <c r="G248" s="176"/>
      <c r="H248" s="176"/>
      <c r="I248" s="179"/>
      <c r="J248" s="190">
        <f>BK248</f>
        <v>0</v>
      </c>
      <c r="K248" s="176"/>
      <c r="L248" s="181"/>
      <c r="M248" s="182"/>
      <c r="N248" s="183"/>
      <c r="O248" s="183"/>
      <c r="P248" s="184">
        <f>SUM(P249:P251)</f>
        <v>0</v>
      </c>
      <c r="Q248" s="183"/>
      <c r="R248" s="184">
        <f>SUM(R249:R251)</f>
        <v>0</v>
      </c>
      <c r="S248" s="183"/>
      <c r="T248" s="185">
        <f>SUM(T249:T251)</f>
        <v>0</v>
      </c>
      <c r="AR248" s="186" t="s">
        <v>82</v>
      </c>
      <c r="AT248" s="187" t="s">
        <v>74</v>
      </c>
      <c r="AU248" s="187" t="s">
        <v>82</v>
      </c>
      <c r="AY248" s="186" t="s">
        <v>137</v>
      </c>
      <c r="BK248" s="188">
        <f>SUM(BK249:BK251)</f>
        <v>0</v>
      </c>
    </row>
    <row r="249" spans="1:65" s="2" customFormat="1" ht="21.75" customHeight="1">
      <c r="A249" s="33"/>
      <c r="B249" s="34"/>
      <c r="C249" s="191" t="s">
        <v>8</v>
      </c>
      <c r="D249" s="191" t="s">
        <v>140</v>
      </c>
      <c r="E249" s="192" t="s">
        <v>302</v>
      </c>
      <c r="F249" s="193" t="s">
        <v>303</v>
      </c>
      <c r="G249" s="194" t="s">
        <v>304</v>
      </c>
      <c r="H249" s="195">
        <v>17.399999999999999</v>
      </c>
      <c r="I249" s="196"/>
      <c r="J249" s="197">
        <f>ROUND(I249*H249,2)</f>
        <v>0</v>
      </c>
      <c r="K249" s="198"/>
      <c r="L249" s="38"/>
      <c r="M249" s="199" t="s">
        <v>1</v>
      </c>
      <c r="N249" s="200" t="s">
        <v>40</v>
      </c>
      <c r="O249" s="70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03" t="s">
        <v>144</v>
      </c>
      <c r="AT249" s="203" t="s">
        <v>140</v>
      </c>
      <c r="AU249" s="203" t="s">
        <v>84</v>
      </c>
      <c r="AY249" s="16" t="s">
        <v>137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6" t="s">
        <v>82</v>
      </c>
      <c r="BK249" s="204">
        <f>ROUND(I249*H249,2)</f>
        <v>0</v>
      </c>
      <c r="BL249" s="16" t="s">
        <v>144</v>
      </c>
      <c r="BM249" s="203" t="s">
        <v>305</v>
      </c>
    </row>
    <row r="250" spans="1:65" s="2" customFormat="1" ht="21.75" customHeight="1">
      <c r="A250" s="33"/>
      <c r="B250" s="34"/>
      <c r="C250" s="191" t="s">
        <v>306</v>
      </c>
      <c r="D250" s="191" t="s">
        <v>140</v>
      </c>
      <c r="E250" s="192" t="s">
        <v>307</v>
      </c>
      <c r="F250" s="193" t="s">
        <v>308</v>
      </c>
      <c r="G250" s="194" t="s">
        <v>309</v>
      </c>
      <c r="H250" s="195">
        <v>9.39</v>
      </c>
      <c r="I250" s="196"/>
      <c r="J250" s="197">
        <f>ROUND(I250*H250,2)</f>
        <v>0</v>
      </c>
      <c r="K250" s="198"/>
      <c r="L250" s="38"/>
      <c r="M250" s="199" t="s">
        <v>1</v>
      </c>
      <c r="N250" s="200" t="s">
        <v>40</v>
      </c>
      <c r="O250" s="70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03" t="s">
        <v>144</v>
      </c>
      <c r="AT250" s="203" t="s">
        <v>140</v>
      </c>
      <c r="AU250" s="203" t="s">
        <v>84</v>
      </c>
      <c r="AY250" s="16" t="s">
        <v>137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6" t="s">
        <v>82</v>
      </c>
      <c r="BK250" s="204">
        <f>ROUND(I250*H250,2)</f>
        <v>0</v>
      </c>
      <c r="BL250" s="16" t="s">
        <v>144</v>
      </c>
      <c r="BM250" s="203" t="s">
        <v>310</v>
      </c>
    </row>
    <row r="251" spans="1:65" s="2" customFormat="1" ht="16.5" customHeight="1">
      <c r="A251" s="33"/>
      <c r="B251" s="34"/>
      <c r="C251" s="191" t="s">
        <v>311</v>
      </c>
      <c r="D251" s="191" t="s">
        <v>140</v>
      </c>
      <c r="E251" s="192" t="s">
        <v>312</v>
      </c>
      <c r="F251" s="193" t="s">
        <v>313</v>
      </c>
      <c r="G251" s="194" t="s">
        <v>309</v>
      </c>
      <c r="H251" s="195">
        <v>20.010000000000002</v>
      </c>
      <c r="I251" s="196"/>
      <c r="J251" s="197">
        <f>ROUND(I251*H251,2)</f>
        <v>0</v>
      </c>
      <c r="K251" s="198"/>
      <c r="L251" s="38"/>
      <c r="M251" s="199" t="s">
        <v>1</v>
      </c>
      <c r="N251" s="200" t="s">
        <v>40</v>
      </c>
      <c r="O251" s="70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03" t="s">
        <v>144</v>
      </c>
      <c r="AT251" s="203" t="s">
        <v>140</v>
      </c>
      <c r="AU251" s="203" t="s">
        <v>84</v>
      </c>
      <c r="AY251" s="16" t="s">
        <v>137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6" t="s">
        <v>82</v>
      </c>
      <c r="BK251" s="204">
        <f>ROUND(I251*H251,2)</f>
        <v>0</v>
      </c>
      <c r="BL251" s="16" t="s">
        <v>144</v>
      </c>
      <c r="BM251" s="203" t="s">
        <v>314</v>
      </c>
    </row>
    <row r="252" spans="1:65" s="12" customFormat="1" ht="22.9" customHeight="1">
      <c r="B252" s="175"/>
      <c r="C252" s="176"/>
      <c r="D252" s="177" t="s">
        <v>74</v>
      </c>
      <c r="E252" s="189" t="s">
        <v>315</v>
      </c>
      <c r="F252" s="189" t="s">
        <v>316</v>
      </c>
      <c r="G252" s="176"/>
      <c r="H252" s="176"/>
      <c r="I252" s="179"/>
      <c r="J252" s="190">
        <f>BK252</f>
        <v>0</v>
      </c>
      <c r="K252" s="176"/>
      <c r="L252" s="181"/>
      <c r="M252" s="182"/>
      <c r="N252" s="183"/>
      <c r="O252" s="183"/>
      <c r="P252" s="184">
        <f>SUM(P253:P258)</f>
        <v>0</v>
      </c>
      <c r="Q252" s="183"/>
      <c r="R252" s="184">
        <f>SUM(R253:R258)</f>
        <v>0</v>
      </c>
      <c r="S252" s="183"/>
      <c r="T252" s="185">
        <f>SUM(T253:T258)</f>
        <v>0</v>
      </c>
      <c r="AR252" s="186" t="s">
        <v>82</v>
      </c>
      <c r="AT252" s="187" t="s">
        <v>74</v>
      </c>
      <c r="AU252" s="187" t="s">
        <v>82</v>
      </c>
      <c r="AY252" s="186" t="s">
        <v>137</v>
      </c>
      <c r="BK252" s="188">
        <f>SUM(BK253:BK258)</f>
        <v>0</v>
      </c>
    </row>
    <row r="253" spans="1:65" s="2" customFormat="1" ht="21.75" customHeight="1">
      <c r="A253" s="33"/>
      <c r="B253" s="34"/>
      <c r="C253" s="191" t="s">
        <v>317</v>
      </c>
      <c r="D253" s="191" t="s">
        <v>140</v>
      </c>
      <c r="E253" s="192" t="s">
        <v>318</v>
      </c>
      <c r="F253" s="193" t="s">
        <v>319</v>
      </c>
      <c r="G253" s="194" t="s">
        <v>320</v>
      </c>
      <c r="H253" s="195">
        <v>21.88</v>
      </c>
      <c r="I253" s="196"/>
      <c r="J253" s="197">
        <f t="shared" ref="J253:J258" si="20">ROUND(I253*H253,2)</f>
        <v>0</v>
      </c>
      <c r="K253" s="198"/>
      <c r="L253" s="38"/>
      <c r="M253" s="199" t="s">
        <v>1</v>
      </c>
      <c r="N253" s="200" t="s">
        <v>40</v>
      </c>
      <c r="O253" s="70"/>
      <c r="P253" s="201">
        <f t="shared" ref="P253:P258" si="21">O253*H253</f>
        <v>0</v>
      </c>
      <c r="Q253" s="201">
        <v>0</v>
      </c>
      <c r="R253" s="201">
        <f t="shared" ref="R253:R258" si="22">Q253*H253</f>
        <v>0</v>
      </c>
      <c r="S253" s="201">
        <v>0</v>
      </c>
      <c r="T253" s="202">
        <f t="shared" ref="T253:T258" si="23"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03" t="s">
        <v>144</v>
      </c>
      <c r="AT253" s="203" t="s">
        <v>140</v>
      </c>
      <c r="AU253" s="203" t="s">
        <v>84</v>
      </c>
      <c r="AY253" s="16" t="s">
        <v>137</v>
      </c>
      <c r="BE253" s="204">
        <f t="shared" ref="BE253:BE258" si="24">IF(N253="základní",J253,0)</f>
        <v>0</v>
      </c>
      <c r="BF253" s="204">
        <f t="shared" ref="BF253:BF258" si="25">IF(N253="snížená",J253,0)</f>
        <v>0</v>
      </c>
      <c r="BG253" s="204">
        <f t="shared" ref="BG253:BG258" si="26">IF(N253="zákl. přenesená",J253,0)</f>
        <v>0</v>
      </c>
      <c r="BH253" s="204">
        <f t="shared" ref="BH253:BH258" si="27">IF(N253="sníž. přenesená",J253,0)</f>
        <v>0</v>
      </c>
      <c r="BI253" s="204">
        <f t="shared" ref="BI253:BI258" si="28">IF(N253="nulová",J253,0)</f>
        <v>0</v>
      </c>
      <c r="BJ253" s="16" t="s">
        <v>82</v>
      </c>
      <c r="BK253" s="204">
        <f t="shared" ref="BK253:BK258" si="29">ROUND(I253*H253,2)</f>
        <v>0</v>
      </c>
      <c r="BL253" s="16" t="s">
        <v>144</v>
      </c>
      <c r="BM253" s="203" t="s">
        <v>321</v>
      </c>
    </row>
    <row r="254" spans="1:65" s="2" customFormat="1" ht="33" customHeight="1">
      <c r="A254" s="33"/>
      <c r="B254" s="34"/>
      <c r="C254" s="191" t="s">
        <v>322</v>
      </c>
      <c r="D254" s="191" t="s">
        <v>140</v>
      </c>
      <c r="E254" s="192" t="s">
        <v>323</v>
      </c>
      <c r="F254" s="193" t="s">
        <v>324</v>
      </c>
      <c r="G254" s="194" t="s">
        <v>320</v>
      </c>
      <c r="H254" s="195">
        <v>199.3</v>
      </c>
      <c r="I254" s="196"/>
      <c r="J254" s="197">
        <f t="shared" si="20"/>
        <v>0</v>
      </c>
      <c r="K254" s="198"/>
      <c r="L254" s="38"/>
      <c r="M254" s="199" t="s">
        <v>1</v>
      </c>
      <c r="N254" s="200" t="s">
        <v>40</v>
      </c>
      <c r="O254" s="70"/>
      <c r="P254" s="201">
        <f t="shared" si="21"/>
        <v>0</v>
      </c>
      <c r="Q254" s="201">
        <v>0</v>
      </c>
      <c r="R254" s="201">
        <f t="shared" si="22"/>
        <v>0</v>
      </c>
      <c r="S254" s="201">
        <v>0</v>
      </c>
      <c r="T254" s="202">
        <f t="shared" si="2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03" t="s">
        <v>144</v>
      </c>
      <c r="AT254" s="203" t="s">
        <v>140</v>
      </c>
      <c r="AU254" s="203" t="s">
        <v>84</v>
      </c>
      <c r="AY254" s="16" t="s">
        <v>137</v>
      </c>
      <c r="BE254" s="204">
        <f t="shared" si="24"/>
        <v>0</v>
      </c>
      <c r="BF254" s="204">
        <f t="shared" si="25"/>
        <v>0</v>
      </c>
      <c r="BG254" s="204">
        <f t="shared" si="26"/>
        <v>0</v>
      </c>
      <c r="BH254" s="204">
        <f t="shared" si="27"/>
        <v>0</v>
      </c>
      <c r="BI254" s="204">
        <f t="shared" si="28"/>
        <v>0</v>
      </c>
      <c r="BJ254" s="16" t="s">
        <v>82</v>
      </c>
      <c r="BK254" s="204">
        <f t="shared" si="29"/>
        <v>0</v>
      </c>
      <c r="BL254" s="16" t="s">
        <v>144</v>
      </c>
      <c r="BM254" s="203" t="s">
        <v>325</v>
      </c>
    </row>
    <row r="255" spans="1:65" s="2" customFormat="1" ht="21.75" customHeight="1">
      <c r="A255" s="33"/>
      <c r="B255" s="34"/>
      <c r="C255" s="191" t="s">
        <v>326</v>
      </c>
      <c r="D255" s="191" t="s">
        <v>140</v>
      </c>
      <c r="E255" s="192" t="s">
        <v>327</v>
      </c>
      <c r="F255" s="193" t="s">
        <v>328</v>
      </c>
      <c r="G255" s="194" t="s">
        <v>320</v>
      </c>
      <c r="H255" s="195">
        <v>17.98</v>
      </c>
      <c r="I255" s="196"/>
      <c r="J255" s="197">
        <f t="shared" si="20"/>
        <v>0</v>
      </c>
      <c r="K255" s="198"/>
      <c r="L255" s="38"/>
      <c r="M255" s="199" t="s">
        <v>1</v>
      </c>
      <c r="N255" s="200" t="s">
        <v>40</v>
      </c>
      <c r="O255" s="70"/>
      <c r="P255" s="201">
        <f t="shared" si="21"/>
        <v>0</v>
      </c>
      <c r="Q255" s="201">
        <v>0</v>
      </c>
      <c r="R255" s="201">
        <f t="shared" si="22"/>
        <v>0</v>
      </c>
      <c r="S255" s="201">
        <v>0</v>
      </c>
      <c r="T255" s="202">
        <f t="shared" si="2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03" t="s">
        <v>144</v>
      </c>
      <c r="AT255" s="203" t="s">
        <v>140</v>
      </c>
      <c r="AU255" s="203" t="s">
        <v>84</v>
      </c>
      <c r="AY255" s="16" t="s">
        <v>137</v>
      </c>
      <c r="BE255" s="204">
        <f t="shared" si="24"/>
        <v>0</v>
      </c>
      <c r="BF255" s="204">
        <f t="shared" si="25"/>
        <v>0</v>
      </c>
      <c r="BG255" s="204">
        <f t="shared" si="26"/>
        <v>0</v>
      </c>
      <c r="BH255" s="204">
        <f t="shared" si="27"/>
        <v>0</v>
      </c>
      <c r="BI255" s="204">
        <f t="shared" si="28"/>
        <v>0</v>
      </c>
      <c r="BJ255" s="16" t="s">
        <v>82</v>
      </c>
      <c r="BK255" s="204">
        <f t="shared" si="29"/>
        <v>0</v>
      </c>
      <c r="BL255" s="16" t="s">
        <v>144</v>
      </c>
      <c r="BM255" s="203" t="s">
        <v>329</v>
      </c>
    </row>
    <row r="256" spans="1:65" s="2" customFormat="1" ht="21.75" customHeight="1">
      <c r="A256" s="33"/>
      <c r="B256" s="34"/>
      <c r="C256" s="191" t="s">
        <v>7</v>
      </c>
      <c r="D256" s="191" t="s">
        <v>140</v>
      </c>
      <c r="E256" s="192" t="s">
        <v>330</v>
      </c>
      <c r="F256" s="193" t="s">
        <v>331</v>
      </c>
      <c r="G256" s="194" t="s">
        <v>332</v>
      </c>
      <c r="H256" s="195">
        <v>199.3</v>
      </c>
      <c r="I256" s="196"/>
      <c r="J256" s="197">
        <f t="shared" si="20"/>
        <v>0</v>
      </c>
      <c r="K256" s="198"/>
      <c r="L256" s="38"/>
      <c r="M256" s="199" t="s">
        <v>1</v>
      </c>
      <c r="N256" s="200" t="s">
        <v>40</v>
      </c>
      <c r="O256" s="70"/>
      <c r="P256" s="201">
        <f t="shared" si="21"/>
        <v>0</v>
      </c>
      <c r="Q256" s="201">
        <v>0</v>
      </c>
      <c r="R256" s="201">
        <f t="shared" si="22"/>
        <v>0</v>
      </c>
      <c r="S256" s="201">
        <v>0</v>
      </c>
      <c r="T256" s="202">
        <f t="shared" si="2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03" t="s">
        <v>144</v>
      </c>
      <c r="AT256" s="203" t="s">
        <v>140</v>
      </c>
      <c r="AU256" s="203" t="s">
        <v>84</v>
      </c>
      <c r="AY256" s="16" t="s">
        <v>137</v>
      </c>
      <c r="BE256" s="204">
        <f t="shared" si="24"/>
        <v>0</v>
      </c>
      <c r="BF256" s="204">
        <f t="shared" si="25"/>
        <v>0</v>
      </c>
      <c r="BG256" s="204">
        <f t="shared" si="26"/>
        <v>0</v>
      </c>
      <c r="BH256" s="204">
        <f t="shared" si="27"/>
        <v>0</v>
      </c>
      <c r="BI256" s="204">
        <f t="shared" si="28"/>
        <v>0</v>
      </c>
      <c r="BJ256" s="16" t="s">
        <v>82</v>
      </c>
      <c r="BK256" s="204">
        <f t="shared" si="29"/>
        <v>0</v>
      </c>
      <c r="BL256" s="16" t="s">
        <v>144</v>
      </c>
      <c r="BM256" s="203" t="s">
        <v>333</v>
      </c>
    </row>
    <row r="257" spans="1:65" s="2" customFormat="1" ht="21.75" customHeight="1">
      <c r="A257" s="33"/>
      <c r="B257" s="34"/>
      <c r="C257" s="191" t="s">
        <v>334</v>
      </c>
      <c r="D257" s="191" t="s">
        <v>140</v>
      </c>
      <c r="E257" s="192" t="s">
        <v>327</v>
      </c>
      <c r="F257" s="193" t="s">
        <v>328</v>
      </c>
      <c r="G257" s="194" t="s">
        <v>320</v>
      </c>
      <c r="H257" s="195">
        <v>761.24</v>
      </c>
      <c r="I257" s="196"/>
      <c r="J257" s="197">
        <f t="shared" si="20"/>
        <v>0</v>
      </c>
      <c r="K257" s="198"/>
      <c r="L257" s="38"/>
      <c r="M257" s="199" t="s">
        <v>1</v>
      </c>
      <c r="N257" s="200" t="s">
        <v>40</v>
      </c>
      <c r="O257" s="70"/>
      <c r="P257" s="201">
        <f t="shared" si="21"/>
        <v>0</v>
      </c>
      <c r="Q257" s="201">
        <v>0</v>
      </c>
      <c r="R257" s="201">
        <f t="shared" si="22"/>
        <v>0</v>
      </c>
      <c r="S257" s="201">
        <v>0</v>
      </c>
      <c r="T257" s="202">
        <f t="shared" si="2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03" t="s">
        <v>144</v>
      </c>
      <c r="AT257" s="203" t="s">
        <v>140</v>
      </c>
      <c r="AU257" s="203" t="s">
        <v>84</v>
      </c>
      <c r="AY257" s="16" t="s">
        <v>137</v>
      </c>
      <c r="BE257" s="204">
        <f t="shared" si="24"/>
        <v>0</v>
      </c>
      <c r="BF257" s="204">
        <f t="shared" si="25"/>
        <v>0</v>
      </c>
      <c r="BG257" s="204">
        <f t="shared" si="26"/>
        <v>0</v>
      </c>
      <c r="BH257" s="204">
        <f t="shared" si="27"/>
        <v>0</v>
      </c>
      <c r="BI257" s="204">
        <f t="shared" si="28"/>
        <v>0</v>
      </c>
      <c r="BJ257" s="16" t="s">
        <v>82</v>
      </c>
      <c r="BK257" s="204">
        <f t="shared" si="29"/>
        <v>0</v>
      </c>
      <c r="BL257" s="16" t="s">
        <v>144</v>
      </c>
      <c r="BM257" s="203" t="s">
        <v>335</v>
      </c>
    </row>
    <row r="258" spans="1:65" s="2" customFormat="1" ht="33" customHeight="1">
      <c r="A258" s="33"/>
      <c r="B258" s="34"/>
      <c r="C258" s="191" t="s">
        <v>336</v>
      </c>
      <c r="D258" s="191" t="s">
        <v>140</v>
      </c>
      <c r="E258" s="192" t="s">
        <v>337</v>
      </c>
      <c r="F258" s="193" t="s">
        <v>338</v>
      </c>
      <c r="G258" s="194" t="s">
        <v>332</v>
      </c>
      <c r="H258" s="195">
        <v>199.3</v>
      </c>
      <c r="I258" s="196"/>
      <c r="J258" s="197">
        <f t="shared" si="20"/>
        <v>0</v>
      </c>
      <c r="K258" s="198"/>
      <c r="L258" s="38"/>
      <c r="M258" s="199" t="s">
        <v>1</v>
      </c>
      <c r="N258" s="200" t="s">
        <v>40</v>
      </c>
      <c r="O258" s="70"/>
      <c r="P258" s="201">
        <f t="shared" si="21"/>
        <v>0</v>
      </c>
      <c r="Q258" s="201">
        <v>0</v>
      </c>
      <c r="R258" s="201">
        <f t="shared" si="22"/>
        <v>0</v>
      </c>
      <c r="S258" s="201">
        <v>0</v>
      </c>
      <c r="T258" s="202">
        <f t="shared" si="2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03" t="s">
        <v>144</v>
      </c>
      <c r="AT258" s="203" t="s">
        <v>140</v>
      </c>
      <c r="AU258" s="203" t="s">
        <v>84</v>
      </c>
      <c r="AY258" s="16" t="s">
        <v>137</v>
      </c>
      <c r="BE258" s="204">
        <f t="shared" si="24"/>
        <v>0</v>
      </c>
      <c r="BF258" s="204">
        <f t="shared" si="25"/>
        <v>0</v>
      </c>
      <c r="BG258" s="204">
        <f t="shared" si="26"/>
        <v>0</v>
      </c>
      <c r="BH258" s="204">
        <f t="shared" si="27"/>
        <v>0</v>
      </c>
      <c r="BI258" s="204">
        <f t="shared" si="28"/>
        <v>0</v>
      </c>
      <c r="BJ258" s="16" t="s">
        <v>82</v>
      </c>
      <c r="BK258" s="204">
        <f t="shared" si="29"/>
        <v>0</v>
      </c>
      <c r="BL258" s="16" t="s">
        <v>144</v>
      </c>
      <c r="BM258" s="203" t="s">
        <v>339</v>
      </c>
    </row>
    <row r="259" spans="1:65" s="12" customFormat="1" ht="25.9" customHeight="1">
      <c r="B259" s="175"/>
      <c r="C259" s="176"/>
      <c r="D259" s="177" t="s">
        <v>74</v>
      </c>
      <c r="E259" s="178" t="s">
        <v>340</v>
      </c>
      <c r="F259" s="178" t="s">
        <v>341</v>
      </c>
      <c r="G259" s="176"/>
      <c r="H259" s="176"/>
      <c r="I259" s="179"/>
      <c r="J259" s="180">
        <f>BK259</f>
        <v>0</v>
      </c>
      <c r="K259" s="176"/>
      <c r="L259" s="181"/>
      <c r="M259" s="182"/>
      <c r="N259" s="183"/>
      <c r="O259" s="183"/>
      <c r="P259" s="184">
        <f>P260+P268+P270+P272+P276</f>
        <v>0</v>
      </c>
      <c r="Q259" s="183"/>
      <c r="R259" s="184">
        <f>R260+R268+R270+R272+R276</f>
        <v>0</v>
      </c>
      <c r="S259" s="183"/>
      <c r="T259" s="185">
        <f>T260+T268+T270+T272+T276</f>
        <v>0</v>
      </c>
      <c r="AR259" s="186" t="s">
        <v>82</v>
      </c>
      <c r="AT259" s="187" t="s">
        <v>74</v>
      </c>
      <c r="AU259" s="187" t="s">
        <v>75</v>
      </c>
      <c r="AY259" s="186" t="s">
        <v>137</v>
      </c>
      <c r="BK259" s="188">
        <f>BK260+BK268+BK270+BK272+BK276</f>
        <v>0</v>
      </c>
    </row>
    <row r="260" spans="1:65" s="12" customFormat="1" ht="22.9" customHeight="1">
      <c r="B260" s="175"/>
      <c r="C260" s="176"/>
      <c r="D260" s="177" t="s">
        <v>74</v>
      </c>
      <c r="E260" s="189" t="s">
        <v>242</v>
      </c>
      <c r="F260" s="189" t="s">
        <v>243</v>
      </c>
      <c r="G260" s="176"/>
      <c r="H260" s="176"/>
      <c r="I260" s="179"/>
      <c r="J260" s="190">
        <f>BK260</f>
        <v>0</v>
      </c>
      <c r="K260" s="176"/>
      <c r="L260" s="181"/>
      <c r="M260" s="182"/>
      <c r="N260" s="183"/>
      <c r="O260" s="183"/>
      <c r="P260" s="184">
        <f>SUM(P261:P267)</f>
        <v>0</v>
      </c>
      <c r="Q260" s="183"/>
      <c r="R260" s="184">
        <f>SUM(R261:R267)</f>
        <v>0</v>
      </c>
      <c r="S260" s="183"/>
      <c r="T260" s="185">
        <f>SUM(T261:T267)</f>
        <v>0</v>
      </c>
      <c r="AR260" s="186" t="s">
        <v>82</v>
      </c>
      <c r="AT260" s="187" t="s">
        <v>74</v>
      </c>
      <c r="AU260" s="187" t="s">
        <v>82</v>
      </c>
      <c r="AY260" s="186" t="s">
        <v>137</v>
      </c>
      <c r="BK260" s="188">
        <f>SUM(BK261:BK267)</f>
        <v>0</v>
      </c>
    </row>
    <row r="261" spans="1:65" s="2" customFormat="1" ht="21.75" customHeight="1">
      <c r="A261" s="33"/>
      <c r="B261" s="34"/>
      <c r="C261" s="191" t="s">
        <v>342</v>
      </c>
      <c r="D261" s="191" t="s">
        <v>140</v>
      </c>
      <c r="E261" s="192" t="s">
        <v>263</v>
      </c>
      <c r="F261" s="193" t="s">
        <v>264</v>
      </c>
      <c r="G261" s="194" t="s">
        <v>261</v>
      </c>
      <c r="H261" s="195">
        <v>465.57</v>
      </c>
      <c r="I261" s="196"/>
      <c r="J261" s="197">
        <f t="shared" ref="J261:J267" si="30">ROUND(I261*H261,2)</f>
        <v>0</v>
      </c>
      <c r="K261" s="198"/>
      <c r="L261" s="38"/>
      <c r="M261" s="199" t="s">
        <v>1</v>
      </c>
      <c r="N261" s="200" t="s">
        <v>40</v>
      </c>
      <c r="O261" s="70"/>
      <c r="P261" s="201">
        <f t="shared" ref="P261:P267" si="31">O261*H261</f>
        <v>0</v>
      </c>
      <c r="Q261" s="201">
        <v>0</v>
      </c>
      <c r="R261" s="201">
        <f t="shared" ref="R261:R267" si="32">Q261*H261</f>
        <v>0</v>
      </c>
      <c r="S261" s="201">
        <v>0</v>
      </c>
      <c r="T261" s="202">
        <f t="shared" ref="T261:T267" si="33"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03" t="s">
        <v>144</v>
      </c>
      <c r="AT261" s="203" t="s">
        <v>140</v>
      </c>
      <c r="AU261" s="203" t="s">
        <v>84</v>
      </c>
      <c r="AY261" s="16" t="s">
        <v>137</v>
      </c>
      <c r="BE261" s="204">
        <f t="shared" ref="BE261:BE267" si="34">IF(N261="základní",J261,0)</f>
        <v>0</v>
      </c>
      <c r="BF261" s="204">
        <f t="shared" ref="BF261:BF267" si="35">IF(N261="snížená",J261,0)</f>
        <v>0</v>
      </c>
      <c r="BG261" s="204">
        <f t="shared" ref="BG261:BG267" si="36">IF(N261="zákl. přenesená",J261,0)</f>
        <v>0</v>
      </c>
      <c r="BH261" s="204">
        <f t="shared" ref="BH261:BH267" si="37">IF(N261="sníž. přenesená",J261,0)</f>
        <v>0</v>
      </c>
      <c r="BI261" s="204">
        <f t="shared" ref="BI261:BI267" si="38">IF(N261="nulová",J261,0)</f>
        <v>0</v>
      </c>
      <c r="BJ261" s="16" t="s">
        <v>82</v>
      </c>
      <c r="BK261" s="204">
        <f t="shared" ref="BK261:BK267" si="39">ROUND(I261*H261,2)</f>
        <v>0</v>
      </c>
      <c r="BL261" s="16" t="s">
        <v>144</v>
      </c>
      <c r="BM261" s="203" t="s">
        <v>343</v>
      </c>
    </row>
    <row r="262" spans="1:65" s="2" customFormat="1" ht="33" customHeight="1">
      <c r="A262" s="33"/>
      <c r="B262" s="34"/>
      <c r="C262" s="191" t="s">
        <v>344</v>
      </c>
      <c r="D262" s="191" t="s">
        <v>140</v>
      </c>
      <c r="E262" s="192" t="s">
        <v>345</v>
      </c>
      <c r="F262" s="193" t="s">
        <v>346</v>
      </c>
      <c r="G262" s="194" t="s">
        <v>246</v>
      </c>
      <c r="H262" s="195">
        <v>23.550999999999998</v>
      </c>
      <c r="I262" s="196"/>
      <c r="J262" s="197">
        <f t="shared" si="30"/>
        <v>0</v>
      </c>
      <c r="K262" s="198"/>
      <c r="L262" s="38"/>
      <c r="M262" s="199" t="s">
        <v>1</v>
      </c>
      <c r="N262" s="200" t="s">
        <v>40</v>
      </c>
      <c r="O262" s="70"/>
      <c r="P262" s="201">
        <f t="shared" si="31"/>
        <v>0</v>
      </c>
      <c r="Q262" s="201">
        <v>0</v>
      </c>
      <c r="R262" s="201">
        <f t="shared" si="32"/>
        <v>0</v>
      </c>
      <c r="S262" s="201">
        <v>0</v>
      </c>
      <c r="T262" s="202">
        <f t="shared" si="3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203" t="s">
        <v>144</v>
      </c>
      <c r="AT262" s="203" t="s">
        <v>140</v>
      </c>
      <c r="AU262" s="203" t="s">
        <v>84</v>
      </c>
      <c r="AY262" s="16" t="s">
        <v>137</v>
      </c>
      <c r="BE262" s="204">
        <f t="shared" si="34"/>
        <v>0</v>
      </c>
      <c r="BF262" s="204">
        <f t="shared" si="35"/>
        <v>0</v>
      </c>
      <c r="BG262" s="204">
        <f t="shared" si="36"/>
        <v>0</v>
      </c>
      <c r="BH262" s="204">
        <f t="shared" si="37"/>
        <v>0</v>
      </c>
      <c r="BI262" s="204">
        <f t="shared" si="38"/>
        <v>0</v>
      </c>
      <c r="BJ262" s="16" t="s">
        <v>82</v>
      </c>
      <c r="BK262" s="204">
        <f t="shared" si="39"/>
        <v>0</v>
      </c>
      <c r="BL262" s="16" t="s">
        <v>144</v>
      </c>
      <c r="BM262" s="203" t="s">
        <v>347</v>
      </c>
    </row>
    <row r="263" spans="1:65" s="2" customFormat="1" ht="21.75" customHeight="1">
      <c r="A263" s="33"/>
      <c r="B263" s="34"/>
      <c r="C263" s="191" t="s">
        <v>348</v>
      </c>
      <c r="D263" s="191" t="s">
        <v>140</v>
      </c>
      <c r="E263" s="192" t="s">
        <v>266</v>
      </c>
      <c r="F263" s="193" t="s">
        <v>267</v>
      </c>
      <c r="G263" s="194" t="s">
        <v>246</v>
      </c>
      <c r="H263" s="195">
        <v>489.13</v>
      </c>
      <c r="I263" s="196"/>
      <c r="J263" s="197">
        <f t="shared" si="30"/>
        <v>0</v>
      </c>
      <c r="K263" s="198"/>
      <c r="L263" s="38"/>
      <c r="M263" s="199" t="s">
        <v>1</v>
      </c>
      <c r="N263" s="200" t="s">
        <v>40</v>
      </c>
      <c r="O263" s="70"/>
      <c r="P263" s="201">
        <f t="shared" si="31"/>
        <v>0</v>
      </c>
      <c r="Q263" s="201">
        <v>0</v>
      </c>
      <c r="R263" s="201">
        <f t="shared" si="32"/>
        <v>0</v>
      </c>
      <c r="S263" s="201">
        <v>0</v>
      </c>
      <c r="T263" s="202">
        <f t="shared" si="3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03" t="s">
        <v>144</v>
      </c>
      <c r="AT263" s="203" t="s">
        <v>140</v>
      </c>
      <c r="AU263" s="203" t="s">
        <v>84</v>
      </c>
      <c r="AY263" s="16" t="s">
        <v>137</v>
      </c>
      <c r="BE263" s="204">
        <f t="shared" si="34"/>
        <v>0</v>
      </c>
      <c r="BF263" s="204">
        <f t="shared" si="35"/>
        <v>0</v>
      </c>
      <c r="BG263" s="204">
        <f t="shared" si="36"/>
        <v>0</v>
      </c>
      <c r="BH263" s="204">
        <f t="shared" si="37"/>
        <v>0</v>
      </c>
      <c r="BI263" s="204">
        <f t="shared" si="38"/>
        <v>0</v>
      </c>
      <c r="BJ263" s="16" t="s">
        <v>82</v>
      </c>
      <c r="BK263" s="204">
        <f t="shared" si="39"/>
        <v>0</v>
      </c>
      <c r="BL263" s="16" t="s">
        <v>144</v>
      </c>
      <c r="BM263" s="203" t="s">
        <v>349</v>
      </c>
    </row>
    <row r="264" spans="1:65" s="2" customFormat="1" ht="21.75" customHeight="1">
      <c r="A264" s="33"/>
      <c r="B264" s="34"/>
      <c r="C264" s="191" t="s">
        <v>350</v>
      </c>
      <c r="D264" s="191" t="s">
        <v>140</v>
      </c>
      <c r="E264" s="192" t="s">
        <v>244</v>
      </c>
      <c r="F264" s="193" t="s">
        <v>245</v>
      </c>
      <c r="G264" s="194" t="s">
        <v>246</v>
      </c>
      <c r="H264" s="195">
        <v>3.6</v>
      </c>
      <c r="I264" s="196"/>
      <c r="J264" s="197">
        <f t="shared" si="30"/>
        <v>0</v>
      </c>
      <c r="K264" s="198"/>
      <c r="L264" s="38"/>
      <c r="M264" s="199" t="s">
        <v>1</v>
      </c>
      <c r="N264" s="200" t="s">
        <v>40</v>
      </c>
      <c r="O264" s="70"/>
      <c r="P264" s="201">
        <f t="shared" si="31"/>
        <v>0</v>
      </c>
      <c r="Q264" s="201">
        <v>0</v>
      </c>
      <c r="R264" s="201">
        <f t="shared" si="32"/>
        <v>0</v>
      </c>
      <c r="S264" s="201">
        <v>0</v>
      </c>
      <c r="T264" s="202">
        <f t="shared" si="3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03" t="s">
        <v>144</v>
      </c>
      <c r="AT264" s="203" t="s">
        <v>140</v>
      </c>
      <c r="AU264" s="203" t="s">
        <v>84</v>
      </c>
      <c r="AY264" s="16" t="s">
        <v>137</v>
      </c>
      <c r="BE264" s="204">
        <f t="shared" si="34"/>
        <v>0</v>
      </c>
      <c r="BF264" s="204">
        <f t="shared" si="35"/>
        <v>0</v>
      </c>
      <c r="BG264" s="204">
        <f t="shared" si="36"/>
        <v>0</v>
      </c>
      <c r="BH264" s="204">
        <f t="shared" si="37"/>
        <v>0</v>
      </c>
      <c r="BI264" s="204">
        <f t="shared" si="38"/>
        <v>0</v>
      </c>
      <c r="BJ264" s="16" t="s">
        <v>82</v>
      </c>
      <c r="BK264" s="204">
        <f t="shared" si="39"/>
        <v>0</v>
      </c>
      <c r="BL264" s="16" t="s">
        <v>144</v>
      </c>
      <c r="BM264" s="203" t="s">
        <v>351</v>
      </c>
    </row>
    <row r="265" spans="1:65" s="2" customFormat="1" ht="16.5" customHeight="1">
      <c r="A265" s="33"/>
      <c r="B265" s="34"/>
      <c r="C265" s="191" t="s">
        <v>352</v>
      </c>
      <c r="D265" s="191" t="s">
        <v>140</v>
      </c>
      <c r="E265" s="192" t="s">
        <v>353</v>
      </c>
      <c r="F265" s="193" t="s">
        <v>354</v>
      </c>
      <c r="G265" s="194" t="s">
        <v>304</v>
      </c>
      <c r="H265" s="195">
        <v>11.86</v>
      </c>
      <c r="I265" s="196"/>
      <c r="J265" s="197">
        <f t="shared" si="30"/>
        <v>0</v>
      </c>
      <c r="K265" s="198"/>
      <c r="L265" s="38"/>
      <c r="M265" s="199" t="s">
        <v>1</v>
      </c>
      <c r="N265" s="200" t="s">
        <v>40</v>
      </c>
      <c r="O265" s="70"/>
      <c r="P265" s="201">
        <f t="shared" si="31"/>
        <v>0</v>
      </c>
      <c r="Q265" s="201">
        <v>0</v>
      </c>
      <c r="R265" s="201">
        <f t="shared" si="32"/>
        <v>0</v>
      </c>
      <c r="S265" s="201">
        <v>0</v>
      </c>
      <c r="T265" s="202">
        <f t="shared" si="3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03" t="s">
        <v>144</v>
      </c>
      <c r="AT265" s="203" t="s">
        <v>140</v>
      </c>
      <c r="AU265" s="203" t="s">
        <v>84</v>
      </c>
      <c r="AY265" s="16" t="s">
        <v>137</v>
      </c>
      <c r="BE265" s="204">
        <f t="shared" si="34"/>
        <v>0</v>
      </c>
      <c r="BF265" s="204">
        <f t="shared" si="35"/>
        <v>0</v>
      </c>
      <c r="BG265" s="204">
        <f t="shared" si="36"/>
        <v>0</v>
      </c>
      <c r="BH265" s="204">
        <f t="shared" si="37"/>
        <v>0</v>
      </c>
      <c r="BI265" s="204">
        <f t="shared" si="38"/>
        <v>0</v>
      </c>
      <c r="BJ265" s="16" t="s">
        <v>82</v>
      </c>
      <c r="BK265" s="204">
        <f t="shared" si="39"/>
        <v>0</v>
      </c>
      <c r="BL265" s="16" t="s">
        <v>144</v>
      </c>
      <c r="BM265" s="203" t="s">
        <v>355</v>
      </c>
    </row>
    <row r="266" spans="1:65" s="2" customFormat="1" ht="21.75" customHeight="1">
      <c r="A266" s="33"/>
      <c r="B266" s="34"/>
      <c r="C266" s="191" t="s">
        <v>356</v>
      </c>
      <c r="D266" s="191" t="s">
        <v>140</v>
      </c>
      <c r="E266" s="192" t="s">
        <v>259</v>
      </c>
      <c r="F266" s="193" t="s">
        <v>260</v>
      </c>
      <c r="G266" s="194" t="s">
        <v>261</v>
      </c>
      <c r="H266" s="195">
        <v>6.1539999999999999</v>
      </c>
      <c r="I266" s="196"/>
      <c r="J266" s="197">
        <f t="shared" si="30"/>
        <v>0</v>
      </c>
      <c r="K266" s="198"/>
      <c r="L266" s="38"/>
      <c r="M266" s="199" t="s">
        <v>1</v>
      </c>
      <c r="N266" s="200" t="s">
        <v>40</v>
      </c>
      <c r="O266" s="70"/>
      <c r="P266" s="201">
        <f t="shared" si="31"/>
        <v>0</v>
      </c>
      <c r="Q266" s="201">
        <v>0</v>
      </c>
      <c r="R266" s="201">
        <f t="shared" si="32"/>
        <v>0</v>
      </c>
      <c r="S266" s="201">
        <v>0</v>
      </c>
      <c r="T266" s="202">
        <f t="shared" si="3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03" t="s">
        <v>144</v>
      </c>
      <c r="AT266" s="203" t="s">
        <v>140</v>
      </c>
      <c r="AU266" s="203" t="s">
        <v>84</v>
      </c>
      <c r="AY266" s="16" t="s">
        <v>137</v>
      </c>
      <c r="BE266" s="204">
        <f t="shared" si="34"/>
        <v>0</v>
      </c>
      <c r="BF266" s="204">
        <f t="shared" si="35"/>
        <v>0</v>
      </c>
      <c r="BG266" s="204">
        <f t="shared" si="36"/>
        <v>0</v>
      </c>
      <c r="BH266" s="204">
        <f t="shared" si="37"/>
        <v>0</v>
      </c>
      <c r="BI266" s="204">
        <f t="shared" si="38"/>
        <v>0</v>
      </c>
      <c r="BJ266" s="16" t="s">
        <v>82</v>
      </c>
      <c r="BK266" s="204">
        <f t="shared" si="39"/>
        <v>0</v>
      </c>
      <c r="BL266" s="16" t="s">
        <v>144</v>
      </c>
      <c r="BM266" s="203" t="s">
        <v>357</v>
      </c>
    </row>
    <row r="267" spans="1:65" s="2" customFormat="1" ht="21.75" customHeight="1">
      <c r="A267" s="33"/>
      <c r="B267" s="34"/>
      <c r="C267" s="191" t="s">
        <v>358</v>
      </c>
      <c r="D267" s="191" t="s">
        <v>140</v>
      </c>
      <c r="E267" s="192" t="s">
        <v>359</v>
      </c>
      <c r="F267" s="193" t="s">
        <v>360</v>
      </c>
      <c r="G267" s="194" t="s">
        <v>261</v>
      </c>
      <c r="H267" s="195">
        <v>20.518999999999998</v>
      </c>
      <c r="I267" s="196"/>
      <c r="J267" s="197">
        <f t="shared" si="30"/>
        <v>0</v>
      </c>
      <c r="K267" s="198"/>
      <c r="L267" s="38"/>
      <c r="M267" s="199" t="s">
        <v>1</v>
      </c>
      <c r="N267" s="200" t="s">
        <v>40</v>
      </c>
      <c r="O267" s="70"/>
      <c r="P267" s="201">
        <f t="shared" si="31"/>
        <v>0</v>
      </c>
      <c r="Q267" s="201">
        <v>0</v>
      </c>
      <c r="R267" s="201">
        <f t="shared" si="32"/>
        <v>0</v>
      </c>
      <c r="S267" s="201">
        <v>0</v>
      </c>
      <c r="T267" s="202">
        <f t="shared" si="3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203" t="s">
        <v>144</v>
      </c>
      <c r="AT267" s="203" t="s">
        <v>140</v>
      </c>
      <c r="AU267" s="203" t="s">
        <v>84</v>
      </c>
      <c r="AY267" s="16" t="s">
        <v>137</v>
      </c>
      <c r="BE267" s="204">
        <f t="shared" si="34"/>
        <v>0</v>
      </c>
      <c r="BF267" s="204">
        <f t="shared" si="35"/>
        <v>0</v>
      </c>
      <c r="BG267" s="204">
        <f t="shared" si="36"/>
        <v>0</v>
      </c>
      <c r="BH267" s="204">
        <f t="shared" si="37"/>
        <v>0</v>
      </c>
      <c r="BI267" s="204">
        <f t="shared" si="38"/>
        <v>0</v>
      </c>
      <c r="BJ267" s="16" t="s">
        <v>82</v>
      </c>
      <c r="BK267" s="204">
        <f t="shared" si="39"/>
        <v>0</v>
      </c>
      <c r="BL267" s="16" t="s">
        <v>144</v>
      </c>
      <c r="BM267" s="203" t="s">
        <v>361</v>
      </c>
    </row>
    <row r="268" spans="1:65" s="12" customFormat="1" ht="22.9" customHeight="1">
      <c r="B268" s="175"/>
      <c r="C268" s="176"/>
      <c r="D268" s="177" t="s">
        <v>74</v>
      </c>
      <c r="E268" s="189" t="s">
        <v>362</v>
      </c>
      <c r="F268" s="189" t="s">
        <v>363</v>
      </c>
      <c r="G268" s="176"/>
      <c r="H268" s="176"/>
      <c r="I268" s="179"/>
      <c r="J268" s="190">
        <f>BK268</f>
        <v>0</v>
      </c>
      <c r="K268" s="176"/>
      <c r="L268" s="181"/>
      <c r="M268" s="182"/>
      <c r="N268" s="183"/>
      <c r="O268" s="183"/>
      <c r="P268" s="184">
        <f>P269</f>
        <v>0</v>
      </c>
      <c r="Q268" s="183"/>
      <c r="R268" s="184">
        <f>R269</f>
        <v>0</v>
      </c>
      <c r="S268" s="183"/>
      <c r="T268" s="185">
        <f>T269</f>
        <v>0</v>
      </c>
      <c r="AR268" s="186" t="s">
        <v>82</v>
      </c>
      <c r="AT268" s="187" t="s">
        <v>74</v>
      </c>
      <c r="AU268" s="187" t="s">
        <v>82</v>
      </c>
      <c r="AY268" s="186" t="s">
        <v>137</v>
      </c>
      <c r="BK268" s="188">
        <f>BK269</f>
        <v>0</v>
      </c>
    </row>
    <row r="269" spans="1:65" s="2" customFormat="1" ht="21.75" customHeight="1">
      <c r="A269" s="33"/>
      <c r="B269" s="34"/>
      <c r="C269" s="191" t="s">
        <v>364</v>
      </c>
      <c r="D269" s="191" t="s">
        <v>140</v>
      </c>
      <c r="E269" s="192" t="s">
        <v>365</v>
      </c>
      <c r="F269" s="193" t="s">
        <v>366</v>
      </c>
      <c r="G269" s="194" t="s">
        <v>304</v>
      </c>
      <c r="H269" s="195">
        <v>10.5</v>
      </c>
      <c r="I269" s="196"/>
      <c r="J269" s="197">
        <f>ROUND(I269*H269,2)</f>
        <v>0</v>
      </c>
      <c r="K269" s="198"/>
      <c r="L269" s="38"/>
      <c r="M269" s="199" t="s">
        <v>1</v>
      </c>
      <c r="N269" s="200" t="s">
        <v>40</v>
      </c>
      <c r="O269" s="70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03" t="s">
        <v>144</v>
      </c>
      <c r="AT269" s="203" t="s">
        <v>140</v>
      </c>
      <c r="AU269" s="203" t="s">
        <v>84</v>
      </c>
      <c r="AY269" s="16" t="s">
        <v>137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6" t="s">
        <v>82</v>
      </c>
      <c r="BK269" s="204">
        <f>ROUND(I269*H269,2)</f>
        <v>0</v>
      </c>
      <c r="BL269" s="16" t="s">
        <v>144</v>
      </c>
      <c r="BM269" s="203" t="s">
        <v>367</v>
      </c>
    </row>
    <row r="270" spans="1:65" s="12" customFormat="1" ht="22.9" customHeight="1">
      <c r="B270" s="175"/>
      <c r="C270" s="176"/>
      <c r="D270" s="177" t="s">
        <v>74</v>
      </c>
      <c r="E270" s="189" t="s">
        <v>293</v>
      </c>
      <c r="F270" s="189" t="s">
        <v>294</v>
      </c>
      <c r="G270" s="176"/>
      <c r="H270" s="176"/>
      <c r="I270" s="179"/>
      <c r="J270" s="190">
        <f>BK270</f>
        <v>0</v>
      </c>
      <c r="K270" s="176"/>
      <c r="L270" s="181"/>
      <c r="M270" s="182"/>
      <c r="N270" s="183"/>
      <c r="O270" s="183"/>
      <c r="P270" s="184">
        <f>P271</f>
        <v>0</v>
      </c>
      <c r="Q270" s="183"/>
      <c r="R270" s="184">
        <f>R271</f>
        <v>0</v>
      </c>
      <c r="S270" s="183"/>
      <c r="T270" s="185">
        <f>T271</f>
        <v>0</v>
      </c>
      <c r="AR270" s="186" t="s">
        <v>82</v>
      </c>
      <c r="AT270" s="187" t="s">
        <v>74</v>
      </c>
      <c r="AU270" s="187" t="s">
        <v>82</v>
      </c>
      <c r="AY270" s="186" t="s">
        <v>137</v>
      </c>
      <c r="BK270" s="188">
        <f>BK271</f>
        <v>0</v>
      </c>
    </row>
    <row r="271" spans="1:65" s="2" customFormat="1" ht="16.5" customHeight="1">
      <c r="A271" s="33"/>
      <c r="B271" s="34"/>
      <c r="C271" s="191" t="s">
        <v>368</v>
      </c>
      <c r="D271" s="191" t="s">
        <v>140</v>
      </c>
      <c r="E271" s="192" t="s">
        <v>296</v>
      </c>
      <c r="F271" s="193" t="s">
        <v>297</v>
      </c>
      <c r="G271" s="194" t="s">
        <v>298</v>
      </c>
      <c r="H271" s="195">
        <v>7.9</v>
      </c>
      <c r="I271" s="196"/>
      <c r="J271" s="197">
        <f>ROUND(I271*H271,2)</f>
        <v>0</v>
      </c>
      <c r="K271" s="198"/>
      <c r="L271" s="38"/>
      <c r="M271" s="199" t="s">
        <v>1</v>
      </c>
      <c r="N271" s="200" t="s">
        <v>40</v>
      </c>
      <c r="O271" s="70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03" t="s">
        <v>144</v>
      </c>
      <c r="AT271" s="203" t="s">
        <v>140</v>
      </c>
      <c r="AU271" s="203" t="s">
        <v>84</v>
      </c>
      <c r="AY271" s="16" t="s">
        <v>137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6" t="s">
        <v>82</v>
      </c>
      <c r="BK271" s="204">
        <f>ROUND(I271*H271,2)</f>
        <v>0</v>
      </c>
      <c r="BL271" s="16" t="s">
        <v>144</v>
      </c>
      <c r="BM271" s="203" t="s">
        <v>369</v>
      </c>
    </row>
    <row r="272" spans="1:65" s="12" customFormat="1" ht="22.9" customHeight="1">
      <c r="B272" s="175"/>
      <c r="C272" s="176"/>
      <c r="D272" s="177" t="s">
        <v>74</v>
      </c>
      <c r="E272" s="189" t="s">
        <v>300</v>
      </c>
      <c r="F272" s="189" t="s">
        <v>301</v>
      </c>
      <c r="G272" s="176"/>
      <c r="H272" s="176"/>
      <c r="I272" s="179"/>
      <c r="J272" s="190">
        <f>BK272</f>
        <v>0</v>
      </c>
      <c r="K272" s="176"/>
      <c r="L272" s="181"/>
      <c r="M272" s="182"/>
      <c r="N272" s="183"/>
      <c r="O272" s="183"/>
      <c r="P272" s="184">
        <f>SUM(P273:P275)</f>
        <v>0</v>
      </c>
      <c r="Q272" s="183"/>
      <c r="R272" s="184">
        <f>SUM(R273:R275)</f>
        <v>0</v>
      </c>
      <c r="S272" s="183"/>
      <c r="T272" s="185">
        <f>SUM(T273:T275)</f>
        <v>0</v>
      </c>
      <c r="AR272" s="186" t="s">
        <v>82</v>
      </c>
      <c r="AT272" s="187" t="s">
        <v>74</v>
      </c>
      <c r="AU272" s="187" t="s">
        <v>82</v>
      </c>
      <c r="AY272" s="186" t="s">
        <v>137</v>
      </c>
      <c r="BK272" s="188">
        <f>SUM(BK273:BK275)</f>
        <v>0</v>
      </c>
    </row>
    <row r="273" spans="1:65" s="2" customFormat="1" ht="21.75" customHeight="1">
      <c r="A273" s="33"/>
      <c r="B273" s="34"/>
      <c r="C273" s="191" t="s">
        <v>370</v>
      </c>
      <c r="D273" s="191" t="s">
        <v>140</v>
      </c>
      <c r="E273" s="192" t="s">
        <v>307</v>
      </c>
      <c r="F273" s="193" t="s">
        <v>308</v>
      </c>
      <c r="G273" s="194" t="s">
        <v>309</v>
      </c>
      <c r="H273" s="195">
        <v>0.56000000000000005</v>
      </c>
      <c r="I273" s="196"/>
      <c r="J273" s="197">
        <f>ROUND(I273*H273,2)</f>
        <v>0</v>
      </c>
      <c r="K273" s="198"/>
      <c r="L273" s="38"/>
      <c r="M273" s="199" t="s">
        <v>1</v>
      </c>
      <c r="N273" s="200" t="s">
        <v>40</v>
      </c>
      <c r="O273" s="70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203" t="s">
        <v>144</v>
      </c>
      <c r="AT273" s="203" t="s">
        <v>140</v>
      </c>
      <c r="AU273" s="203" t="s">
        <v>84</v>
      </c>
      <c r="AY273" s="16" t="s">
        <v>137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16" t="s">
        <v>82</v>
      </c>
      <c r="BK273" s="204">
        <f>ROUND(I273*H273,2)</f>
        <v>0</v>
      </c>
      <c r="BL273" s="16" t="s">
        <v>144</v>
      </c>
      <c r="BM273" s="203" t="s">
        <v>371</v>
      </c>
    </row>
    <row r="274" spans="1:65" s="2" customFormat="1" ht="16.5" customHeight="1">
      <c r="A274" s="33"/>
      <c r="B274" s="34"/>
      <c r="C274" s="191" t="s">
        <v>372</v>
      </c>
      <c r="D274" s="191" t="s">
        <v>140</v>
      </c>
      <c r="E274" s="192" t="s">
        <v>312</v>
      </c>
      <c r="F274" s="193" t="s">
        <v>313</v>
      </c>
      <c r="G274" s="194" t="s">
        <v>309</v>
      </c>
      <c r="H274" s="195">
        <v>2.5920000000000001</v>
      </c>
      <c r="I274" s="196"/>
      <c r="J274" s="197">
        <f>ROUND(I274*H274,2)</f>
        <v>0</v>
      </c>
      <c r="K274" s="198"/>
      <c r="L274" s="38"/>
      <c r="M274" s="199" t="s">
        <v>1</v>
      </c>
      <c r="N274" s="200" t="s">
        <v>40</v>
      </c>
      <c r="O274" s="70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03" t="s">
        <v>144</v>
      </c>
      <c r="AT274" s="203" t="s">
        <v>140</v>
      </c>
      <c r="AU274" s="203" t="s">
        <v>84</v>
      </c>
      <c r="AY274" s="16" t="s">
        <v>137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6" t="s">
        <v>82</v>
      </c>
      <c r="BK274" s="204">
        <f>ROUND(I274*H274,2)</f>
        <v>0</v>
      </c>
      <c r="BL274" s="16" t="s">
        <v>144</v>
      </c>
      <c r="BM274" s="203" t="s">
        <v>373</v>
      </c>
    </row>
    <row r="275" spans="1:65" s="2" customFormat="1" ht="21.75" customHeight="1">
      <c r="A275" s="33"/>
      <c r="B275" s="34"/>
      <c r="C275" s="191" t="s">
        <v>374</v>
      </c>
      <c r="D275" s="191" t="s">
        <v>140</v>
      </c>
      <c r="E275" s="192" t="s">
        <v>375</v>
      </c>
      <c r="F275" s="193" t="s">
        <v>376</v>
      </c>
      <c r="G275" s="194" t="s">
        <v>246</v>
      </c>
      <c r="H275" s="195">
        <v>4.25</v>
      </c>
      <c r="I275" s="196"/>
      <c r="J275" s="197">
        <f>ROUND(I275*H275,2)</f>
        <v>0</v>
      </c>
      <c r="K275" s="198"/>
      <c r="L275" s="38"/>
      <c r="M275" s="199" t="s">
        <v>1</v>
      </c>
      <c r="N275" s="200" t="s">
        <v>40</v>
      </c>
      <c r="O275" s="70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03" t="s">
        <v>144</v>
      </c>
      <c r="AT275" s="203" t="s">
        <v>140</v>
      </c>
      <c r="AU275" s="203" t="s">
        <v>84</v>
      </c>
      <c r="AY275" s="16" t="s">
        <v>137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16" t="s">
        <v>82</v>
      </c>
      <c r="BK275" s="204">
        <f>ROUND(I275*H275,2)</f>
        <v>0</v>
      </c>
      <c r="BL275" s="16" t="s">
        <v>144</v>
      </c>
      <c r="BM275" s="203" t="s">
        <v>377</v>
      </c>
    </row>
    <row r="276" spans="1:65" s="12" customFormat="1" ht="22.9" customHeight="1">
      <c r="B276" s="175"/>
      <c r="C276" s="176"/>
      <c r="D276" s="177" t="s">
        <v>74</v>
      </c>
      <c r="E276" s="189" t="s">
        <v>315</v>
      </c>
      <c r="F276" s="189" t="s">
        <v>316</v>
      </c>
      <c r="G276" s="176"/>
      <c r="H276" s="176"/>
      <c r="I276" s="179"/>
      <c r="J276" s="190">
        <f>BK276</f>
        <v>0</v>
      </c>
      <c r="K276" s="176"/>
      <c r="L276" s="181"/>
      <c r="M276" s="182"/>
      <c r="N276" s="183"/>
      <c r="O276" s="183"/>
      <c r="P276" s="184">
        <f>SUM(P277:P283)</f>
        <v>0</v>
      </c>
      <c r="Q276" s="183"/>
      <c r="R276" s="184">
        <f>SUM(R277:R283)</f>
        <v>0</v>
      </c>
      <c r="S276" s="183"/>
      <c r="T276" s="185">
        <f>SUM(T277:T283)</f>
        <v>0</v>
      </c>
      <c r="AR276" s="186" t="s">
        <v>82</v>
      </c>
      <c r="AT276" s="187" t="s">
        <v>74</v>
      </c>
      <c r="AU276" s="187" t="s">
        <v>82</v>
      </c>
      <c r="AY276" s="186" t="s">
        <v>137</v>
      </c>
      <c r="BK276" s="188">
        <f>SUM(BK277:BK283)</f>
        <v>0</v>
      </c>
    </row>
    <row r="277" spans="1:65" s="2" customFormat="1" ht="21.75" customHeight="1">
      <c r="A277" s="33"/>
      <c r="B277" s="34"/>
      <c r="C277" s="191" t="s">
        <v>378</v>
      </c>
      <c r="D277" s="191" t="s">
        <v>140</v>
      </c>
      <c r="E277" s="192" t="s">
        <v>318</v>
      </c>
      <c r="F277" s="193" t="s">
        <v>319</v>
      </c>
      <c r="G277" s="194" t="s">
        <v>320</v>
      </c>
      <c r="H277" s="195">
        <v>82.6</v>
      </c>
      <c r="I277" s="196"/>
      <c r="J277" s="197">
        <f t="shared" ref="J277:J283" si="40">ROUND(I277*H277,2)</f>
        <v>0</v>
      </c>
      <c r="K277" s="198"/>
      <c r="L277" s="38"/>
      <c r="M277" s="199" t="s">
        <v>1</v>
      </c>
      <c r="N277" s="200" t="s">
        <v>40</v>
      </c>
      <c r="O277" s="70"/>
      <c r="P277" s="201">
        <f t="shared" ref="P277:P283" si="41">O277*H277</f>
        <v>0</v>
      </c>
      <c r="Q277" s="201">
        <v>0</v>
      </c>
      <c r="R277" s="201">
        <f t="shared" ref="R277:R283" si="42">Q277*H277</f>
        <v>0</v>
      </c>
      <c r="S277" s="201">
        <v>0</v>
      </c>
      <c r="T277" s="202">
        <f t="shared" ref="T277:T283" si="43"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03" t="s">
        <v>144</v>
      </c>
      <c r="AT277" s="203" t="s">
        <v>140</v>
      </c>
      <c r="AU277" s="203" t="s">
        <v>84</v>
      </c>
      <c r="AY277" s="16" t="s">
        <v>137</v>
      </c>
      <c r="BE277" s="204">
        <f t="shared" ref="BE277:BE283" si="44">IF(N277="základní",J277,0)</f>
        <v>0</v>
      </c>
      <c r="BF277" s="204">
        <f t="shared" ref="BF277:BF283" si="45">IF(N277="snížená",J277,0)</f>
        <v>0</v>
      </c>
      <c r="BG277" s="204">
        <f t="shared" ref="BG277:BG283" si="46">IF(N277="zákl. přenesená",J277,0)</f>
        <v>0</v>
      </c>
      <c r="BH277" s="204">
        <f t="shared" ref="BH277:BH283" si="47">IF(N277="sníž. přenesená",J277,0)</f>
        <v>0</v>
      </c>
      <c r="BI277" s="204">
        <f t="shared" ref="BI277:BI283" si="48">IF(N277="nulová",J277,0)</f>
        <v>0</v>
      </c>
      <c r="BJ277" s="16" t="s">
        <v>82</v>
      </c>
      <c r="BK277" s="204">
        <f t="shared" ref="BK277:BK283" si="49">ROUND(I277*H277,2)</f>
        <v>0</v>
      </c>
      <c r="BL277" s="16" t="s">
        <v>144</v>
      </c>
      <c r="BM277" s="203" t="s">
        <v>379</v>
      </c>
    </row>
    <row r="278" spans="1:65" s="2" customFormat="1" ht="33" customHeight="1">
      <c r="A278" s="33"/>
      <c r="B278" s="34"/>
      <c r="C278" s="191" t="s">
        <v>380</v>
      </c>
      <c r="D278" s="191" t="s">
        <v>140</v>
      </c>
      <c r="E278" s="192" t="s">
        <v>381</v>
      </c>
      <c r="F278" s="193" t="s">
        <v>382</v>
      </c>
      <c r="G278" s="194" t="s">
        <v>320</v>
      </c>
      <c r="H278" s="195">
        <v>165.2</v>
      </c>
      <c r="I278" s="196"/>
      <c r="J278" s="197">
        <f t="shared" si="40"/>
        <v>0</v>
      </c>
      <c r="K278" s="198"/>
      <c r="L278" s="38"/>
      <c r="M278" s="199" t="s">
        <v>1</v>
      </c>
      <c r="N278" s="200" t="s">
        <v>40</v>
      </c>
      <c r="O278" s="70"/>
      <c r="P278" s="201">
        <f t="shared" si="41"/>
        <v>0</v>
      </c>
      <c r="Q278" s="201">
        <v>0</v>
      </c>
      <c r="R278" s="201">
        <f t="shared" si="42"/>
        <v>0</v>
      </c>
      <c r="S278" s="201">
        <v>0</v>
      </c>
      <c r="T278" s="202">
        <f t="shared" si="4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203" t="s">
        <v>144</v>
      </c>
      <c r="AT278" s="203" t="s">
        <v>140</v>
      </c>
      <c r="AU278" s="203" t="s">
        <v>84</v>
      </c>
      <c r="AY278" s="16" t="s">
        <v>137</v>
      </c>
      <c r="BE278" s="204">
        <f t="shared" si="44"/>
        <v>0</v>
      </c>
      <c r="BF278" s="204">
        <f t="shared" si="45"/>
        <v>0</v>
      </c>
      <c r="BG278" s="204">
        <f t="shared" si="46"/>
        <v>0</v>
      </c>
      <c r="BH278" s="204">
        <f t="shared" si="47"/>
        <v>0</v>
      </c>
      <c r="BI278" s="204">
        <f t="shared" si="48"/>
        <v>0</v>
      </c>
      <c r="BJ278" s="16" t="s">
        <v>82</v>
      </c>
      <c r="BK278" s="204">
        <f t="shared" si="49"/>
        <v>0</v>
      </c>
      <c r="BL278" s="16" t="s">
        <v>144</v>
      </c>
      <c r="BM278" s="203" t="s">
        <v>383</v>
      </c>
    </row>
    <row r="279" spans="1:65" s="2" customFormat="1" ht="33" customHeight="1">
      <c r="A279" s="33"/>
      <c r="B279" s="34"/>
      <c r="C279" s="191" t="s">
        <v>384</v>
      </c>
      <c r="D279" s="191" t="s">
        <v>140</v>
      </c>
      <c r="E279" s="192" t="s">
        <v>323</v>
      </c>
      <c r="F279" s="193" t="s">
        <v>324</v>
      </c>
      <c r="G279" s="194" t="s">
        <v>320</v>
      </c>
      <c r="H279" s="195">
        <v>306.64</v>
      </c>
      <c r="I279" s="196"/>
      <c r="J279" s="197">
        <f t="shared" si="40"/>
        <v>0</v>
      </c>
      <c r="K279" s="198"/>
      <c r="L279" s="38"/>
      <c r="M279" s="199" t="s">
        <v>1</v>
      </c>
      <c r="N279" s="200" t="s">
        <v>40</v>
      </c>
      <c r="O279" s="70"/>
      <c r="P279" s="201">
        <f t="shared" si="41"/>
        <v>0</v>
      </c>
      <c r="Q279" s="201">
        <v>0</v>
      </c>
      <c r="R279" s="201">
        <f t="shared" si="42"/>
        <v>0</v>
      </c>
      <c r="S279" s="201">
        <v>0</v>
      </c>
      <c r="T279" s="202">
        <f t="shared" si="4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03" t="s">
        <v>144</v>
      </c>
      <c r="AT279" s="203" t="s">
        <v>140</v>
      </c>
      <c r="AU279" s="203" t="s">
        <v>84</v>
      </c>
      <c r="AY279" s="16" t="s">
        <v>137</v>
      </c>
      <c r="BE279" s="204">
        <f t="shared" si="44"/>
        <v>0</v>
      </c>
      <c r="BF279" s="204">
        <f t="shared" si="45"/>
        <v>0</v>
      </c>
      <c r="BG279" s="204">
        <f t="shared" si="46"/>
        <v>0</v>
      </c>
      <c r="BH279" s="204">
        <f t="shared" si="47"/>
        <v>0</v>
      </c>
      <c r="BI279" s="204">
        <f t="shared" si="48"/>
        <v>0</v>
      </c>
      <c r="BJ279" s="16" t="s">
        <v>82</v>
      </c>
      <c r="BK279" s="204">
        <f t="shared" si="49"/>
        <v>0</v>
      </c>
      <c r="BL279" s="16" t="s">
        <v>144</v>
      </c>
      <c r="BM279" s="203" t="s">
        <v>385</v>
      </c>
    </row>
    <row r="280" spans="1:65" s="2" customFormat="1" ht="21.75" customHeight="1">
      <c r="A280" s="33"/>
      <c r="B280" s="34"/>
      <c r="C280" s="191" t="s">
        <v>386</v>
      </c>
      <c r="D280" s="191" t="s">
        <v>140</v>
      </c>
      <c r="E280" s="192" t="s">
        <v>330</v>
      </c>
      <c r="F280" s="193" t="s">
        <v>331</v>
      </c>
      <c r="G280" s="194" t="s">
        <v>332</v>
      </c>
      <c r="H280" s="195">
        <v>306.64</v>
      </c>
      <c r="I280" s="196"/>
      <c r="J280" s="197">
        <f t="shared" si="40"/>
        <v>0</v>
      </c>
      <c r="K280" s="198"/>
      <c r="L280" s="38"/>
      <c r="M280" s="199" t="s">
        <v>1</v>
      </c>
      <c r="N280" s="200" t="s">
        <v>40</v>
      </c>
      <c r="O280" s="70"/>
      <c r="P280" s="201">
        <f t="shared" si="41"/>
        <v>0</v>
      </c>
      <c r="Q280" s="201">
        <v>0</v>
      </c>
      <c r="R280" s="201">
        <f t="shared" si="42"/>
        <v>0</v>
      </c>
      <c r="S280" s="201">
        <v>0</v>
      </c>
      <c r="T280" s="202">
        <f t="shared" si="4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03" t="s">
        <v>144</v>
      </c>
      <c r="AT280" s="203" t="s">
        <v>140</v>
      </c>
      <c r="AU280" s="203" t="s">
        <v>84</v>
      </c>
      <c r="AY280" s="16" t="s">
        <v>137</v>
      </c>
      <c r="BE280" s="204">
        <f t="shared" si="44"/>
        <v>0</v>
      </c>
      <c r="BF280" s="204">
        <f t="shared" si="45"/>
        <v>0</v>
      </c>
      <c r="BG280" s="204">
        <f t="shared" si="46"/>
        <v>0</v>
      </c>
      <c r="BH280" s="204">
        <f t="shared" si="47"/>
        <v>0</v>
      </c>
      <c r="BI280" s="204">
        <f t="shared" si="48"/>
        <v>0</v>
      </c>
      <c r="BJ280" s="16" t="s">
        <v>82</v>
      </c>
      <c r="BK280" s="204">
        <f t="shared" si="49"/>
        <v>0</v>
      </c>
      <c r="BL280" s="16" t="s">
        <v>144</v>
      </c>
      <c r="BM280" s="203" t="s">
        <v>387</v>
      </c>
    </row>
    <row r="281" spans="1:65" s="2" customFormat="1" ht="21.75" customHeight="1">
      <c r="A281" s="33"/>
      <c r="B281" s="34"/>
      <c r="C281" s="191" t="s">
        <v>388</v>
      </c>
      <c r="D281" s="191" t="s">
        <v>140</v>
      </c>
      <c r="E281" s="192" t="s">
        <v>327</v>
      </c>
      <c r="F281" s="193" t="s">
        <v>328</v>
      </c>
      <c r="G281" s="194" t="s">
        <v>320</v>
      </c>
      <c r="H281" s="195">
        <v>1223.6600000000001</v>
      </c>
      <c r="I281" s="196"/>
      <c r="J281" s="197">
        <f t="shared" si="40"/>
        <v>0</v>
      </c>
      <c r="K281" s="198"/>
      <c r="L281" s="38"/>
      <c r="M281" s="199" t="s">
        <v>1</v>
      </c>
      <c r="N281" s="200" t="s">
        <v>40</v>
      </c>
      <c r="O281" s="70"/>
      <c r="P281" s="201">
        <f t="shared" si="41"/>
        <v>0</v>
      </c>
      <c r="Q281" s="201">
        <v>0</v>
      </c>
      <c r="R281" s="201">
        <f t="shared" si="42"/>
        <v>0</v>
      </c>
      <c r="S281" s="201">
        <v>0</v>
      </c>
      <c r="T281" s="202">
        <f t="shared" si="4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203" t="s">
        <v>144</v>
      </c>
      <c r="AT281" s="203" t="s">
        <v>140</v>
      </c>
      <c r="AU281" s="203" t="s">
        <v>84</v>
      </c>
      <c r="AY281" s="16" t="s">
        <v>137</v>
      </c>
      <c r="BE281" s="204">
        <f t="shared" si="44"/>
        <v>0</v>
      </c>
      <c r="BF281" s="204">
        <f t="shared" si="45"/>
        <v>0</v>
      </c>
      <c r="BG281" s="204">
        <f t="shared" si="46"/>
        <v>0</v>
      </c>
      <c r="BH281" s="204">
        <f t="shared" si="47"/>
        <v>0</v>
      </c>
      <c r="BI281" s="204">
        <f t="shared" si="48"/>
        <v>0</v>
      </c>
      <c r="BJ281" s="16" t="s">
        <v>82</v>
      </c>
      <c r="BK281" s="204">
        <f t="shared" si="49"/>
        <v>0</v>
      </c>
      <c r="BL281" s="16" t="s">
        <v>144</v>
      </c>
      <c r="BM281" s="203" t="s">
        <v>389</v>
      </c>
    </row>
    <row r="282" spans="1:65" s="2" customFormat="1" ht="33" customHeight="1">
      <c r="A282" s="33"/>
      <c r="B282" s="34"/>
      <c r="C282" s="191" t="s">
        <v>390</v>
      </c>
      <c r="D282" s="191" t="s">
        <v>140</v>
      </c>
      <c r="E282" s="192" t="s">
        <v>337</v>
      </c>
      <c r="F282" s="193" t="s">
        <v>338</v>
      </c>
      <c r="G282" s="194" t="s">
        <v>332</v>
      </c>
      <c r="H282" s="195">
        <v>306.64</v>
      </c>
      <c r="I282" s="196"/>
      <c r="J282" s="197">
        <f t="shared" si="40"/>
        <v>0</v>
      </c>
      <c r="K282" s="198"/>
      <c r="L282" s="38"/>
      <c r="M282" s="199" t="s">
        <v>1</v>
      </c>
      <c r="N282" s="200" t="s">
        <v>40</v>
      </c>
      <c r="O282" s="70"/>
      <c r="P282" s="201">
        <f t="shared" si="41"/>
        <v>0</v>
      </c>
      <c r="Q282" s="201">
        <v>0</v>
      </c>
      <c r="R282" s="201">
        <f t="shared" si="42"/>
        <v>0</v>
      </c>
      <c r="S282" s="201">
        <v>0</v>
      </c>
      <c r="T282" s="202">
        <f t="shared" si="4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03" t="s">
        <v>144</v>
      </c>
      <c r="AT282" s="203" t="s">
        <v>140</v>
      </c>
      <c r="AU282" s="203" t="s">
        <v>84</v>
      </c>
      <c r="AY282" s="16" t="s">
        <v>137</v>
      </c>
      <c r="BE282" s="204">
        <f t="shared" si="44"/>
        <v>0</v>
      </c>
      <c r="BF282" s="204">
        <f t="shared" si="45"/>
        <v>0</v>
      </c>
      <c r="BG282" s="204">
        <f t="shared" si="46"/>
        <v>0</v>
      </c>
      <c r="BH282" s="204">
        <f t="shared" si="47"/>
        <v>0</v>
      </c>
      <c r="BI282" s="204">
        <f t="shared" si="48"/>
        <v>0</v>
      </c>
      <c r="BJ282" s="16" t="s">
        <v>82</v>
      </c>
      <c r="BK282" s="204">
        <f t="shared" si="49"/>
        <v>0</v>
      </c>
      <c r="BL282" s="16" t="s">
        <v>144</v>
      </c>
      <c r="BM282" s="203" t="s">
        <v>391</v>
      </c>
    </row>
    <row r="283" spans="1:65" s="2" customFormat="1" ht="21.75" customHeight="1">
      <c r="A283" s="33"/>
      <c r="B283" s="34"/>
      <c r="C283" s="191" t="s">
        <v>392</v>
      </c>
      <c r="D283" s="191" t="s">
        <v>140</v>
      </c>
      <c r="E283" s="192" t="s">
        <v>393</v>
      </c>
      <c r="F283" s="193" t="s">
        <v>394</v>
      </c>
      <c r="G283" s="194" t="s">
        <v>332</v>
      </c>
      <c r="H283" s="195">
        <v>0.11</v>
      </c>
      <c r="I283" s="196"/>
      <c r="J283" s="197">
        <f t="shared" si="40"/>
        <v>0</v>
      </c>
      <c r="K283" s="198"/>
      <c r="L283" s="38"/>
      <c r="M283" s="199" t="s">
        <v>1</v>
      </c>
      <c r="N283" s="200" t="s">
        <v>40</v>
      </c>
      <c r="O283" s="70"/>
      <c r="P283" s="201">
        <f t="shared" si="41"/>
        <v>0</v>
      </c>
      <c r="Q283" s="201">
        <v>0</v>
      </c>
      <c r="R283" s="201">
        <f t="shared" si="42"/>
        <v>0</v>
      </c>
      <c r="S283" s="201">
        <v>0</v>
      </c>
      <c r="T283" s="202">
        <f t="shared" si="4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203" t="s">
        <v>144</v>
      </c>
      <c r="AT283" s="203" t="s">
        <v>140</v>
      </c>
      <c r="AU283" s="203" t="s">
        <v>84</v>
      </c>
      <c r="AY283" s="16" t="s">
        <v>137</v>
      </c>
      <c r="BE283" s="204">
        <f t="shared" si="44"/>
        <v>0</v>
      </c>
      <c r="BF283" s="204">
        <f t="shared" si="45"/>
        <v>0</v>
      </c>
      <c r="BG283" s="204">
        <f t="shared" si="46"/>
        <v>0</v>
      </c>
      <c r="BH283" s="204">
        <f t="shared" si="47"/>
        <v>0</v>
      </c>
      <c r="BI283" s="204">
        <f t="shared" si="48"/>
        <v>0</v>
      </c>
      <c r="BJ283" s="16" t="s">
        <v>82</v>
      </c>
      <c r="BK283" s="204">
        <f t="shared" si="49"/>
        <v>0</v>
      </c>
      <c r="BL283" s="16" t="s">
        <v>144</v>
      </c>
      <c r="BM283" s="203" t="s">
        <v>395</v>
      </c>
    </row>
    <row r="284" spans="1:65" s="12" customFormat="1" ht="25.9" customHeight="1">
      <c r="B284" s="175"/>
      <c r="C284" s="176"/>
      <c r="D284" s="177" t="s">
        <v>74</v>
      </c>
      <c r="E284" s="178" t="s">
        <v>396</v>
      </c>
      <c r="F284" s="178" t="s">
        <v>397</v>
      </c>
      <c r="G284" s="176"/>
      <c r="H284" s="176"/>
      <c r="I284" s="179"/>
      <c r="J284" s="180">
        <f>BK284</f>
        <v>0</v>
      </c>
      <c r="K284" s="176"/>
      <c r="L284" s="181"/>
      <c r="M284" s="182"/>
      <c r="N284" s="183"/>
      <c r="O284" s="183"/>
      <c r="P284" s="184">
        <f>P285+P290+P292+P294+P302+P304</f>
        <v>0</v>
      </c>
      <c r="Q284" s="183"/>
      <c r="R284" s="184">
        <f>R285+R290+R292+R294+R302+R304</f>
        <v>0</v>
      </c>
      <c r="S284" s="183"/>
      <c r="T284" s="185">
        <f>T285+T290+T292+T294+T302+T304</f>
        <v>0</v>
      </c>
      <c r="AR284" s="186" t="s">
        <v>82</v>
      </c>
      <c r="AT284" s="187" t="s">
        <v>74</v>
      </c>
      <c r="AU284" s="187" t="s">
        <v>75</v>
      </c>
      <c r="AY284" s="186" t="s">
        <v>137</v>
      </c>
      <c r="BK284" s="188">
        <f>BK285+BK290+BK292+BK294+BK302+BK304</f>
        <v>0</v>
      </c>
    </row>
    <row r="285" spans="1:65" s="12" customFormat="1" ht="22.9" customHeight="1">
      <c r="B285" s="175"/>
      <c r="C285" s="176"/>
      <c r="D285" s="177" t="s">
        <v>74</v>
      </c>
      <c r="E285" s="189" t="s">
        <v>242</v>
      </c>
      <c r="F285" s="189" t="s">
        <v>243</v>
      </c>
      <c r="G285" s="176"/>
      <c r="H285" s="176"/>
      <c r="I285" s="179"/>
      <c r="J285" s="190">
        <f>BK285</f>
        <v>0</v>
      </c>
      <c r="K285" s="176"/>
      <c r="L285" s="181"/>
      <c r="M285" s="182"/>
      <c r="N285" s="183"/>
      <c r="O285" s="183"/>
      <c r="P285" s="184">
        <f>SUM(P286:P289)</f>
        <v>0</v>
      </c>
      <c r="Q285" s="183"/>
      <c r="R285" s="184">
        <f>SUM(R286:R289)</f>
        <v>0</v>
      </c>
      <c r="S285" s="183"/>
      <c r="T285" s="185">
        <f>SUM(T286:T289)</f>
        <v>0</v>
      </c>
      <c r="AR285" s="186" t="s">
        <v>82</v>
      </c>
      <c r="AT285" s="187" t="s">
        <v>74</v>
      </c>
      <c r="AU285" s="187" t="s">
        <v>82</v>
      </c>
      <c r="AY285" s="186" t="s">
        <v>137</v>
      </c>
      <c r="BK285" s="188">
        <f>SUM(BK286:BK289)</f>
        <v>0</v>
      </c>
    </row>
    <row r="286" spans="1:65" s="2" customFormat="1" ht="16.5" customHeight="1">
      <c r="A286" s="33"/>
      <c r="B286" s="34"/>
      <c r="C286" s="191" t="s">
        <v>398</v>
      </c>
      <c r="D286" s="191" t="s">
        <v>140</v>
      </c>
      <c r="E286" s="192" t="s">
        <v>353</v>
      </c>
      <c r="F286" s="193" t="s">
        <v>354</v>
      </c>
      <c r="G286" s="194" t="s">
        <v>304</v>
      </c>
      <c r="H286" s="195">
        <v>2.2599999999999998</v>
      </c>
      <c r="I286" s="196"/>
      <c r="J286" s="197">
        <f>ROUND(I286*H286,2)</f>
        <v>0</v>
      </c>
      <c r="K286" s="198"/>
      <c r="L286" s="38"/>
      <c r="M286" s="199" t="s">
        <v>1</v>
      </c>
      <c r="N286" s="200" t="s">
        <v>40</v>
      </c>
      <c r="O286" s="70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203" t="s">
        <v>144</v>
      </c>
      <c r="AT286" s="203" t="s">
        <v>140</v>
      </c>
      <c r="AU286" s="203" t="s">
        <v>84</v>
      </c>
      <c r="AY286" s="16" t="s">
        <v>137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6" t="s">
        <v>82</v>
      </c>
      <c r="BK286" s="204">
        <f>ROUND(I286*H286,2)</f>
        <v>0</v>
      </c>
      <c r="BL286" s="16" t="s">
        <v>144</v>
      </c>
      <c r="BM286" s="203" t="s">
        <v>399</v>
      </c>
    </row>
    <row r="287" spans="1:65" s="2" customFormat="1" ht="21.75" customHeight="1">
      <c r="A287" s="33"/>
      <c r="B287" s="34"/>
      <c r="C287" s="191" t="s">
        <v>400</v>
      </c>
      <c r="D287" s="191" t="s">
        <v>140</v>
      </c>
      <c r="E287" s="192" t="s">
        <v>259</v>
      </c>
      <c r="F287" s="193" t="s">
        <v>260</v>
      </c>
      <c r="G287" s="194" t="s">
        <v>261</v>
      </c>
      <c r="H287" s="195">
        <v>3.4620000000000002</v>
      </c>
      <c r="I287" s="196"/>
      <c r="J287" s="197">
        <f>ROUND(I287*H287,2)</f>
        <v>0</v>
      </c>
      <c r="K287" s="198"/>
      <c r="L287" s="38"/>
      <c r="M287" s="199" t="s">
        <v>1</v>
      </c>
      <c r="N287" s="200" t="s">
        <v>40</v>
      </c>
      <c r="O287" s="70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203" t="s">
        <v>144</v>
      </c>
      <c r="AT287" s="203" t="s">
        <v>140</v>
      </c>
      <c r="AU287" s="203" t="s">
        <v>84</v>
      </c>
      <c r="AY287" s="16" t="s">
        <v>137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6" t="s">
        <v>82</v>
      </c>
      <c r="BK287" s="204">
        <f>ROUND(I287*H287,2)</f>
        <v>0</v>
      </c>
      <c r="BL287" s="16" t="s">
        <v>144</v>
      </c>
      <c r="BM287" s="203" t="s">
        <v>401</v>
      </c>
    </row>
    <row r="288" spans="1:65" s="2" customFormat="1" ht="21.75" customHeight="1">
      <c r="A288" s="33"/>
      <c r="B288" s="34"/>
      <c r="C288" s="191" t="s">
        <v>402</v>
      </c>
      <c r="D288" s="191" t="s">
        <v>140</v>
      </c>
      <c r="E288" s="192" t="s">
        <v>263</v>
      </c>
      <c r="F288" s="193" t="s">
        <v>264</v>
      </c>
      <c r="G288" s="194" t="s">
        <v>261</v>
      </c>
      <c r="H288" s="195">
        <v>216.79599999999999</v>
      </c>
      <c r="I288" s="196"/>
      <c r="J288" s="197">
        <f>ROUND(I288*H288,2)</f>
        <v>0</v>
      </c>
      <c r="K288" s="198"/>
      <c r="L288" s="38"/>
      <c r="M288" s="199" t="s">
        <v>1</v>
      </c>
      <c r="N288" s="200" t="s">
        <v>40</v>
      </c>
      <c r="O288" s="70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203" t="s">
        <v>144</v>
      </c>
      <c r="AT288" s="203" t="s">
        <v>140</v>
      </c>
      <c r="AU288" s="203" t="s">
        <v>84</v>
      </c>
      <c r="AY288" s="16" t="s">
        <v>137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6" t="s">
        <v>82</v>
      </c>
      <c r="BK288" s="204">
        <f>ROUND(I288*H288,2)</f>
        <v>0</v>
      </c>
      <c r="BL288" s="16" t="s">
        <v>144</v>
      </c>
      <c r="BM288" s="203" t="s">
        <v>403</v>
      </c>
    </row>
    <row r="289" spans="1:65" s="2" customFormat="1" ht="21.75" customHeight="1">
      <c r="A289" s="33"/>
      <c r="B289" s="34"/>
      <c r="C289" s="191" t="s">
        <v>404</v>
      </c>
      <c r="D289" s="191" t="s">
        <v>140</v>
      </c>
      <c r="E289" s="192" t="s">
        <v>266</v>
      </c>
      <c r="F289" s="193" t="s">
        <v>267</v>
      </c>
      <c r="G289" s="194" t="s">
        <v>246</v>
      </c>
      <c r="H289" s="195">
        <v>216.79599999999999</v>
      </c>
      <c r="I289" s="196"/>
      <c r="J289" s="197">
        <f>ROUND(I289*H289,2)</f>
        <v>0</v>
      </c>
      <c r="K289" s="198"/>
      <c r="L289" s="38"/>
      <c r="M289" s="199" t="s">
        <v>1</v>
      </c>
      <c r="N289" s="200" t="s">
        <v>40</v>
      </c>
      <c r="O289" s="70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203" t="s">
        <v>144</v>
      </c>
      <c r="AT289" s="203" t="s">
        <v>140</v>
      </c>
      <c r="AU289" s="203" t="s">
        <v>84</v>
      </c>
      <c r="AY289" s="16" t="s">
        <v>137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6" t="s">
        <v>82</v>
      </c>
      <c r="BK289" s="204">
        <f>ROUND(I289*H289,2)</f>
        <v>0</v>
      </c>
      <c r="BL289" s="16" t="s">
        <v>144</v>
      </c>
      <c r="BM289" s="203" t="s">
        <v>405</v>
      </c>
    </row>
    <row r="290" spans="1:65" s="12" customFormat="1" ht="22.9" customHeight="1">
      <c r="B290" s="175"/>
      <c r="C290" s="176"/>
      <c r="D290" s="177" t="s">
        <v>74</v>
      </c>
      <c r="E290" s="189" t="s">
        <v>362</v>
      </c>
      <c r="F290" s="189" t="s">
        <v>363</v>
      </c>
      <c r="G290" s="176"/>
      <c r="H290" s="176"/>
      <c r="I290" s="179"/>
      <c r="J290" s="190">
        <f>BK290</f>
        <v>0</v>
      </c>
      <c r="K290" s="176"/>
      <c r="L290" s="181"/>
      <c r="M290" s="182"/>
      <c r="N290" s="183"/>
      <c r="O290" s="183"/>
      <c r="P290" s="184">
        <f>P291</f>
        <v>0</v>
      </c>
      <c r="Q290" s="183"/>
      <c r="R290" s="184">
        <f>R291</f>
        <v>0</v>
      </c>
      <c r="S290" s="183"/>
      <c r="T290" s="185">
        <f>T291</f>
        <v>0</v>
      </c>
      <c r="AR290" s="186" t="s">
        <v>82</v>
      </c>
      <c r="AT290" s="187" t="s">
        <v>74</v>
      </c>
      <c r="AU290" s="187" t="s">
        <v>82</v>
      </c>
      <c r="AY290" s="186" t="s">
        <v>137</v>
      </c>
      <c r="BK290" s="188">
        <f>BK291</f>
        <v>0</v>
      </c>
    </row>
    <row r="291" spans="1:65" s="2" customFormat="1" ht="21.75" customHeight="1">
      <c r="A291" s="33"/>
      <c r="B291" s="34"/>
      <c r="C291" s="191" t="s">
        <v>406</v>
      </c>
      <c r="D291" s="191" t="s">
        <v>140</v>
      </c>
      <c r="E291" s="192" t="s">
        <v>365</v>
      </c>
      <c r="F291" s="193" t="s">
        <v>366</v>
      </c>
      <c r="G291" s="194" t="s">
        <v>304</v>
      </c>
      <c r="H291" s="195">
        <v>3.5</v>
      </c>
      <c r="I291" s="196"/>
      <c r="J291" s="197">
        <f>ROUND(I291*H291,2)</f>
        <v>0</v>
      </c>
      <c r="K291" s="198"/>
      <c r="L291" s="38"/>
      <c r="M291" s="199" t="s">
        <v>1</v>
      </c>
      <c r="N291" s="200" t="s">
        <v>40</v>
      </c>
      <c r="O291" s="70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203" t="s">
        <v>144</v>
      </c>
      <c r="AT291" s="203" t="s">
        <v>140</v>
      </c>
      <c r="AU291" s="203" t="s">
        <v>84</v>
      </c>
      <c r="AY291" s="16" t="s">
        <v>137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6" t="s">
        <v>82</v>
      </c>
      <c r="BK291" s="204">
        <f>ROUND(I291*H291,2)</f>
        <v>0</v>
      </c>
      <c r="BL291" s="16" t="s">
        <v>144</v>
      </c>
      <c r="BM291" s="203" t="s">
        <v>407</v>
      </c>
    </row>
    <row r="292" spans="1:65" s="12" customFormat="1" ht="22.9" customHeight="1">
      <c r="B292" s="175"/>
      <c r="C292" s="176"/>
      <c r="D292" s="177" t="s">
        <v>74</v>
      </c>
      <c r="E292" s="189" t="s">
        <v>293</v>
      </c>
      <c r="F292" s="189" t="s">
        <v>294</v>
      </c>
      <c r="G292" s="176"/>
      <c r="H292" s="176"/>
      <c r="I292" s="179"/>
      <c r="J292" s="190">
        <f>BK292</f>
        <v>0</v>
      </c>
      <c r="K292" s="176"/>
      <c r="L292" s="181"/>
      <c r="M292" s="182"/>
      <c r="N292" s="183"/>
      <c r="O292" s="183"/>
      <c r="P292" s="184">
        <f>P293</f>
        <v>0</v>
      </c>
      <c r="Q292" s="183"/>
      <c r="R292" s="184">
        <f>R293</f>
        <v>0</v>
      </c>
      <c r="S292" s="183"/>
      <c r="T292" s="185">
        <f>T293</f>
        <v>0</v>
      </c>
      <c r="AR292" s="186" t="s">
        <v>82</v>
      </c>
      <c r="AT292" s="187" t="s">
        <v>74</v>
      </c>
      <c r="AU292" s="187" t="s">
        <v>82</v>
      </c>
      <c r="AY292" s="186" t="s">
        <v>137</v>
      </c>
      <c r="BK292" s="188">
        <f>BK293</f>
        <v>0</v>
      </c>
    </row>
    <row r="293" spans="1:65" s="2" customFormat="1" ht="16.5" customHeight="1">
      <c r="A293" s="33"/>
      <c r="B293" s="34"/>
      <c r="C293" s="191" t="s">
        <v>408</v>
      </c>
      <c r="D293" s="191" t="s">
        <v>140</v>
      </c>
      <c r="E293" s="192" t="s">
        <v>296</v>
      </c>
      <c r="F293" s="193" t="s">
        <v>297</v>
      </c>
      <c r="G293" s="194" t="s">
        <v>298</v>
      </c>
      <c r="H293" s="195">
        <v>3</v>
      </c>
      <c r="I293" s="196"/>
      <c r="J293" s="197">
        <f>ROUND(I293*H293,2)</f>
        <v>0</v>
      </c>
      <c r="K293" s="198"/>
      <c r="L293" s="38"/>
      <c r="M293" s="199" t="s">
        <v>1</v>
      </c>
      <c r="N293" s="200" t="s">
        <v>40</v>
      </c>
      <c r="O293" s="70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203" t="s">
        <v>144</v>
      </c>
      <c r="AT293" s="203" t="s">
        <v>140</v>
      </c>
      <c r="AU293" s="203" t="s">
        <v>84</v>
      </c>
      <c r="AY293" s="16" t="s">
        <v>137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6" t="s">
        <v>82</v>
      </c>
      <c r="BK293" s="204">
        <f>ROUND(I293*H293,2)</f>
        <v>0</v>
      </c>
      <c r="BL293" s="16" t="s">
        <v>144</v>
      </c>
      <c r="BM293" s="203" t="s">
        <v>409</v>
      </c>
    </row>
    <row r="294" spans="1:65" s="12" customFormat="1" ht="22.9" customHeight="1">
      <c r="B294" s="175"/>
      <c r="C294" s="176"/>
      <c r="D294" s="177" t="s">
        <v>74</v>
      </c>
      <c r="E294" s="189" t="s">
        <v>300</v>
      </c>
      <c r="F294" s="189" t="s">
        <v>301</v>
      </c>
      <c r="G294" s="176"/>
      <c r="H294" s="176"/>
      <c r="I294" s="179"/>
      <c r="J294" s="190">
        <f>BK294</f>
        <v>0</v>
      </c>
      <c r="K294" s="176"/>
      <c r="L294" s="181"/>
      <c r="M294" s="182"/>
      <c r="N294" s="183"/>
      <c r="O294" s="183"/>
      <c r="P294" s="184">
        <f>SUM(P295:P301)</f>
        <v>0</v>
      </c>
      <c r="Q294" s="183"/>
      <c r="R294" s="184">
        <f>SUM(R295:R301)</f>
        <v>0</v>
      </c>
      <c r="S294" s="183"/>
      <c r="T294" s="185">
        <f>SUM(T295:T301)</f>
        <v>0</v>
      </c>
      <c r="AR294" s="186" t="s">
        <v>82</v>
      </c>
      <c r="AT294" s="187" t="s">
        <v>74</v>
      </c>
      <c r="AU294" s="187" t="s">
        <v>82</v>
      </c>
      <c r="AY294" s="186" t="s">
        <v>137</v>
      </c>
      <c r="BK294" s="188">
        <f>SUM(BK295:BK301)</f>
        <v>0</v>
      </c>
    </row>
    <row r="295" spans="1:65" s="2" customFormat="1" ht="21.75" customHeight="1">
      <c r="A295" s="33"/>
      <c r="B295" s="34"/>
      <c r="C295" s="191" t="s">
        <v>410</v>
      </c>
      <c r="D295" s="191" t="s">
        <v>140</v>
      </c>
      <c r="E295" s="192" t="s">
        <v>302</v>
      </c>
      <c r="F295" s="193" t="s">
        <v>303</v>
      </c>
      <c r="G295" s="194" t="s">
        <v>304</v>
      </c>
      <c r="H295" s="195">
        <v>6.84</v>
      </c>
      <c r="I295" s="196"/>
      <c r="J295" s="197">
        <f t="shared" ref="J295:J301" si="50">ROUND(I295*H295,2)</f>
        <v>0</v>
      </c>
      <c r="K295" s="198"/>
      <c r="L295" s="38"/>
      <c r="M295" s="199" t="s">
        <v>1</v>
      </c>
      <c r="N295" s="200" t="s">
        <v>40</v>
      </c>
      <c r="O295" s="70"/>
      <c r="P295" s="201">
        <f t="shared" ref="P295:P301" si="51">O295*H295</f>
        <v>0</v>
      </c>
      <c r="Q295" s="201">
        <v>0</v>
      </c>
      <c r="R295" s="201">
        <f t="shared" ref="R295:R301" si="52">Q295*H295</f>
        <v>0</v>
      </c>
      <c r="S295" s="201">
        <v>0</v>
      </c>
      <c r="T295" s="202">
        <f t="shared" ref="T295:T301" si="53"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203" t="s">
        <v>144</v>
      </c>
      <c r="AT295" s="203" t="s">
        <v>140</v>
      </c>
      <c r="AU295" s="203" t="s">
        <v>84</v>
      </c>
      <c r="AY295" s="16" t="s">
        <v>137</v>
      </c>
      <c r="BE295" s="204">
        <f t="shared" ref="BE295:BE301" si="54">IF(N295="základní",J295,0)</f>
        <v>0</v>
      </c>
      <c r="BF295" s="204">
        <f t="shared" ref="BF295:BF301" si="55">IF(N295="snížená",J295,0)</f>
        <v>0</v>
      </c>
      <c r="BG295" s="204">
        <f t="shared" ref="BG295:BG301" si="56">IF(N295="zákl. přenesená",J295,0)</f>
        <v>0</v>
      </c>
      <c r="BH295" s="204">
        <f t="shared" ref="BH295:BH301" si="57">IF(N295="sníž. přenesená",J295,0)</f>
        <v>0</v>
      </c>
      <c r="BI295" s="204">
        <f t="shared" ref="BI295:BI301" si="58">IF(N295="nulová",J295,0)</f>
        <v>0</v>
      </c>
      <c r="BJ295" s="16" t="s">
        <v>82</v>
      </c>
      <c r="BK295" s="204">
        <f t="shared" ref="BK295:BK301" si="59">ROUND(I295*H295,2)</f>
        <v>0</v>
      </c>
      <c r="BL295" s="16" t="s">
        <v>144</v>
      </c>
      <c r="BM295" s="203" t="s">
        <v>411</v>
      </c>
    </row>
    <row r="296" spans="1:65" s="2" customFormat="1" ht="21.75" customHeight="1">
      <c r="A296" s="33"/>
      <c r="B296" s="34"/>
      <c r="C296" s="191" t="s">
        <v>412</v>
      </c>
      <c r="D296" s="191" t="s">
        <v>140</v>
      </c>
      <c r="E296" s="192" t="s">
        <v>375</v>
      </c>
      <c r="F296" s="193" t="s">
        <v>376</v>
      </c>
      <c r="G296" s="194" t="s">
        <v>246</v>
      </c>
      <c r="H296" s="195">
        <v>65</v>
      </c>
      <c r="I296" s="196"/>
      <c r="J296" s="197">
        <f t="shared" si="50"/>
        <v>0</v>
      </c>
      <c r="K296" s="198"/>
      <c r="L296" s="38"/>
      <c r="M296" s="199" t="s">
        <v>1</v>
      </c>
      <c r="N296" s="200" t="s">
        <v>40</v>
      </c>
      <c r="O296" s="70"/>
      <c r="P296" s="201">
        <f t="shared" si="51"/>
        <v>0</v>
      </c>
      <c r="Q296" s="201">
        <v>0</v>
      </c>
      <c r="R296" s="201">
        <f t="shared" si="52"/>
        <v>0</v>
      </c>
      <c r="S296" s="201">
        <v>0</v>
      </c>
      <c r="T296" s="202">
        <f t="shared" si="5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203" t="s">
        <v>144</v>
      </c>
      <c r="AT296" s="203" t="s">
        <v>140</v>
      </c>
      <c r="AU296" s="203" t="s">
        <v>84</v>
      </c>
      <c r="AY296" s="16" t="s">
        <v>137</v>
      </c>
      <c r="BE296" s="204">
        <f t="shared" si="54"/>
        <v>0</v>
      </c>
      <c r="BF296" s="204">
        <f t="shared" si="55"/>
        <v>0</v>
      </c>
      <c r="BG296" s="204">
        <f t="shared" si="56"/>
        <v>0</v>
      </c>
      <c r="BH296" s="204">
        <f t="shared" si="57"/>
        <v>0</v>
      </c>
      <c r="BI296" s="204">
        <f t="shared" si="58"/>
        <v>0</v>
      </c>
      <c r="BJ296" s="16" t="s">
        <v>82</v>
      </c>
      <c r="BK296" s="204">
        <f t="shared" si="59"/>
        <v>0</v>
      </c>
      <c r="BL296" s="16" t="s">
        <v>144</v>
      </c>
      <c r="BM296" s="203" t="s">
        <v>413</v>
      </c>
    </row>
    <row r="297" spans="1:65" s="2" customFormat="1" ht="21.75" customHeight="1">
      <c r="A297" s="33"/>
      <c r="B297" s="34"/>
      <c r="C297" s="191" t="s">
        <v>414</v>
      </c>
      <c r="D297" s="191" t="s">
        <v>140</v>
      </c>
      <c r="E297" s="192" t="s">
        <v>307</v>
      </c>
      <c r="F297" s="193" t="s">
        <v>308</v>
      </c>
      <c r="G297" s="194" t="s">
        <v>309</v>
      </c>
      <c r="H297" s="195">
        <v>1.8080000000000001</v>
      </c>
      <c r="I297" s="196"/>
      <c r="J297" s="197">
        <f t="shared" si="50"/>
        <v>0</v>
      </c>
      <c r="K297" s="198"/>
      <c r="L297" s="38"/>
      <c r="M297" s="199" t="s">
        <v>1</v>
      </c>
      <c r="N297" s="200" t="s">
        <v>40</v>
      </c>
      <c r="O297" s="70"/>
      <c r="P297" s="201">
        <f t="shared" si="51"/>
        <v>0</v>
      </c>
      <c r="Q297" s="201">
        <v>0</v>
      </c>
      <c r="R297" s="201">
        <f t="shared" si="52"/>
        <v>0</v>
      </c>
      <c r="S297" s="201">
        <v>0</v>
      </c>
      <c r="T297" s="202">
        <f t="shared" si="5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203" t="s">
        <v>144</v>
      </c>
      <c r="AT297" s="203" t="s">
        <v>140</v>
      </c>
      <c r="AU297" s="203" t="s">
        <v>84</v>
      </c>
      <c r="AY297" s="16" t="s">
        <v>137</v>
      </c>
      <c r="BE297" s="204">
        <f t="shared" si="54"/>
        <v>0</v>
      </c>
      <c r="BF297" s="204">
        <f t="shared" si="55"/>
        <v>0</v>
      </c>
      <c r="BG297" s="204">
        <f t="shared" si="56"/>
        <v>0</v>
      </c>
      <c r="BH297" s="204">
        <f t="shared" si="57"/>
        <v>0</v>
      </c>
      <c r="BI297" s="204">
        <f t="shared" si="58"/>
        <v>0</v>
      </c>
      <c r="BJ297" s="16" t="s">
        <v>82</v>
      </c>
      <c r="BK297" s="204">
        <f t="shared" si="59"/>
        <v>0</v>
      </c>
      <c r="BL297" s="16" t="s">
        <v>144</v>
      </c>
      <c r="BM297" s="203" t="s">
        <v>415</v>
      </c>
    </row>
    <row r="298" spans="1:65" s="2" customFormat="1" ht="16.5" customHeight="1">
      <c r="A298" s="33"/>
      <c r="B298" s="34"/>
      <c r="C298" s="191" t="s">
        <v>416</v>
      </c>
      <c r="D298" s="191" t="s">
        <v>140</v>
      </c>
      <c r="E298" s="192" t="s">
        <v>312</v>
      </c>
      <c r="F298" s="193" t="s">
        <v>313</v>
      </c>
      <c r="G298" s="194" t="s">
        <v>309</v>
      </c>
      <c r="H298" s="195">
        <v>0.93600000000000005</v>
      </c>
      <c r="I298" s="196"/>
      <c r="J298" s="197">
        <f t="shared" si="50"/>
        <v>0</v>
      </c>
      <c r="K298" s="198"/>
      <c r="L298" s="38"/>
      <c r="M298" s="199" t="s">
        <v>1</v>
      </c>
      <c r="N298" s="200" t="s">
        <v>40</v>
      </c>
      <c r="O298" s="70"/>
      <c r="P298" s="201">
        <f t="shared" si="51"/>
        <v>0</v>
      </c>
      <c r="Q298" s="201">
        <v>0</v>
      </c>
      <c r="R298" s="201">
        <f t="shared" si="52"/>
        <v>0</v>
      </c>
      <c r="S298" s="201">
        <v>0</v>
      </c>
      <c r="T298" s="202">
        <f t="shared" si="5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203" t="s">
        <v>144</v>
      </c>
      <c r="AT298" s="203" t="s">
        <v>140</v>
      </c>
      <c r="AU298" s="203" t="s">
        <v>84</v>
      </c>
      <c r="AY298" s="16" t="s">
        <v>137</v>
      </c>
      <c r="BE298" s="204">
        <f t="shared" si="54"/>
        <v>0</v>
      </c>
      <c r="BF298" s="204">
        <f t="shared" si="55"/>
        <v>0</v>
      </c>
      <c r="BG298" s="204">
        <f t="shared" si="56"/>
        <v>0</v>
      </c>
      <c r="BH298" s="204">
        <f t="shared" si="57"/>
        <v>0</v>
      </c>
      <c r="BI298" s="204">
        <f t="shared" si="58"/>
        <v>0</v>
      </c>
      <c r="BJ298" s="16" t="s">
        <v>82</v>
      </c>
      <c r="BK298" s="204">
        <f t="shared" si="59"/>
        <v>0</v>
      </c>
      <c r="BL298" s="16" t="s">
        <v>144</v>
      </c>
      <c r="BM298" s="203" t="s">
        <v>417</v>
      </c>
    </row>
    <row r="299" spans="1:65" s="2" customFormat="1" ht="21.75" customHeight="1">
      <c r="A299" s="33"/>
      <c r="B299" s="34"/>
      <c r="C299" s="191" t="s">
        <v>418</v>
      </c>
      <c r="D299" s="191" t="s">
        <v>140</v>
      </c>
      <c r="E299" s="192" t="s">
        <v>419</v>
      </c>
      <c r="F299" s="193" t="s">
        <v>420</v>
      </c>
      <c r="G299" s="194" t="s">
        <v>298</v>
      </c>
      <c r="H299" s="195">
        <v>11.6</v>
      </c>
      <c r="I299" s="196"/>
      <c r="J299" s="197">
        <f t="shared" si="50"/>
        <v>0</v>
      </c>
      <c r="K299" s="198"/>
      <c r="L299" s="38"/>
      <c r="M299" s="199" t="s">
        <v>1</v>
      </c>
      <c r="N299" s="200" t="s">
        <v>40</v>
      </c>
      <c r="O299" s="70"/>
      <c r="P299" s="201">
        <f t="shared" si="51"/>
        <v>0</v>
      </c>
      <c r="Q299" s="201">
        <v>0</v>
      </c>
      <c r="R299" s="201">
        <f t="shared" si="52"/>
        <v>0</v>
      </c>
      <c r="S299" s="201">
        <v>0</v>
      </c>
      <c r="T299" s="202">
        <f t="shared" si="5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203" t="s">
        <v>144</v>
      </c>
      <c r="AT299" s="203" t="s">
        <v>140</v>
      </c>
      <c r="AU299" s="203" t="s">
        <v>84</v>
      </c>
      <c r="AY299" s="16" t="s">
        <v>137</v>
      </c>
      <c r="BE299" s="204">
        <f t="shared" si="54"/>
        <v>0</v>
      </c>
      <c r="BF299" s="204">
        <f t="shared" si="55"/>
        <v>0</v>
      </c>
      <c r="BG299" s="204">
        <f t="shared" si="56"/>
        <v>0</v>
      </c>
      <c r="BH299" s="204">
        <f t="shared" si="57"/>
        <v>0</v>
      </c>
      <c r="BI299" s="204">
        <f t="shared" si="58"/>
        <v>0</v>
      </c>
      <c r="BJ299" s="16" t="s">
        <v>82</v>
      </c>
      <c r="BK299" s="204">
        <f t="shared" si="59"/>
        <v>0</v>
      </c>
      <c r="BL299" s="16" t="s">
        <v>144</v>
      </c>
      <c r="BM299" s="203" t="s">
        <v>421</v>
      </c>
    </row>
    <row r="300" spans="1:65" s="2" customFormat="1" ht="33" customHeight="1">
      <c r="A300" s="33"/>
      <c r="B300" s="34"/>
      <c r="C300" s="191" t="s">
        <v>422</v>
      </c>
      <c r="D300" s="191" t="s">
        <v>140</v>
      </c>
      <c r="E300" s="192" t="s">
        <v>423</v>
      </c>
      <c r="F300" s="193" t="s">
        <v>424</v>
      </c>
      <c r="G300" s="194" t="s">
        <v>309</v>
      </c>
      <c r="H300" s="195">
        <v>1.1599999999999999</v>
      </c>
      <c r="I300" s="196"/>
      <c r="J300" s="197">
        <f t="shared" si="50"/>
        <v>0</v>
      </c>
      <c r="K300" s="198"/>
      <c r="L300" s="38"/>
      <c r="M300" s="199" t="s">
        <v>1</v>
      </c>
      <c r="N300" s="200" t="s">
        <v>40</v>
      </c>
      <c r="O300" s="70"/>
      <c r="P300" s="201">
        <f t="shared" si="51"/>
        <v>0</v>
      </c>
      <c r="Q300" s="201">
        <v>0</v>
      </c>
      <c r="R300" s="201">
        <f t="shared" si="52"/>
        <v>0</v>
      </c>
      <c r="S300" s="201">
        <v>0</v>
      </c>
      <c r="T300" s="202">
        <f t="shared" si="5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203" t="s">
        <v>144</v>
      </c>
      <c r="AT300" s="203" t="s">
        <v>140</v>
      </c>
      <c r="AU300" s="203" t="s">
        <v>84</v>
      </c>
      <c r="AY300" s="16" t="s">
        <v>137</v>
      </c>
      <c r="BE300" s="204">
        <f t="shared" si="54"/>
        <v>0</v>
      </c>
      <c r="BF300" s="204">
        <f t="shared" si="55"/>
        <v>0</v>
      </c>
      <c r="BG300" s="204">
        <f t="shared" si="56"/>
        <v>0</v>
      </c>
      <c r="BH300" s="204">
        <f t="shared" si="57"/>
        <v>0</v>
      </c>
      <c r="BI300" s="204">
        <f t="shared" si="58"/>
        <v>0</v>
      </c>
      <c r="BJ300" s="16" t="s">
        <v>82</v>
      </c>
      <c r="BK300" s="204">
        <f t="shared" si="59"/>
        <v>0</v>
      </c>
      <c r="BL300" s="16" t="s">
        <v>144</v>
      </c>
      <c r="BM300" s="203" t="s">
        <v>425</v>
      </c>
    </row>
    <row r="301" spans="1:65" s="2" customFormat="1" ht="33" customHeight="1">
      <c r="A301" s="33"/>
      <c r="B301" s="34"/>
      <c r="C301" s="191" t="s">
        <v>426</v>
      </c>
      <c r="D301" s="191" t="s">
        <v>140</v>
      </c>
      <c r="E301" s="192" t="s">
        <v>427</v>
      </c>
      <c r="F301" s="193" t="s">
        <v>428</v>
      </c>
      <c r="G301" s="194" t="s">
        <v>309</v>
      </c>
      <c r="H301" s="195">
        <v>0.70399999999999996</v>
      </c>
      <c r="I301" s="196"/>
      <c r="J301" s="197">
        <f t="shared" si="50"/>
        <v>0</v>
      </c>
      <c r="K301" s="198"/>
      <c r="L301" s="38"/>
      <c r="M301" s="199" t="s">
        <v>1</v>
      </c>
      <c r="N301" s="200" t="s">
        <v>40</v>
      </c>
      <c r="O301" s="70"/>
      <c r="P301" s="201">
        <f t="shared" si="51"/>
        <v>0</v>
      </c>
      <c r="Q301" s="201">
        <v>0</v>
      </c>
      <c r="R301" s="201">
        <f t="shared" si="52"/>
        <v>0</v>
      </c>
      <c r="S301" s="201">
        <v>0</v>
      </c>
      <c r="T301" s="202">
        <f t="shared" si="5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203" t="s">
        <v>144</v>
      </c>
      <c r="AT301" s="203" t="s">
        <v>140</v>
      </c>
      <c r="AU301" s="203" t="s">
        <v>84</v>
      </c>
      <c r="AY301" s="16" t="s">
        <v>137</v>
      </c>
      <c r="BE301" s="204">
        <f t="shared" si="54"/>
        <v>0</v>
      </c>
      <c r="BF301" s="204">
        <f t="shared" si="55"/>
        <v>0</v>
      </c>
      <c r="BG301" s="204">
        <f t="shared" si="56"/>
        <v>0</v>
      </c>
      <c r="BH301" s="204">
        <f t="shared" si="57"/>
        <v>0</v>
      </c>
      <c r="BI301" s="204">
        <f t="shared" si="58"/>
        <v>0</v>
      </c>
      <c r="BJ301" s="16" t="s">
        <v>82</v>
      </c>
      <c r="BK301" s="204">
        <f t="shared" si="59"/>
        <v>0</v>
      </c>
      <c r="BL301" s="16" t="s">
        <v>144</v>
      </c>
      <c r="BM301" s="203" t="s">
        <v>429</v>
      </c>
    </row>
    <row r="302" spans="1:65" s="12" customFormat="1" ht="22.9" customHeight="1">
      <c r="B302" s="175"/>
      <c r="C302" s="176"/>
      <c r="D302" s="177" t="s">
        <v>74</v>
      </c>
      <c r="E302" s="189" t="s">
        <v>430</v>
      </c>
      <c r="F302" s="189" t="s">
        <v>431</v>
      </c>
      <c r="G302" s="176"/>
      <c r="H302" s="176"/>
      <c r="I302" s="179"/>
      <c r="J302" s="190">
        <f>BK302</f>
        <v>0</v>
      </c>
      <c r="K302" s="176"/>
      <c r="L302" s="181"/>
      <c r="M302" s="182"/>
      <c r="N302" s="183"/>
      <c r="O302" s="183"/>
      <c r="P302" s="184">
        <f>P303</f>
        <v>0</v>
      </c>
      <c r="Q302" s="183"/>
      <c r="R302" s="184">
        <f>R303</f>
        <v>0</v>
      </c>
      <c r="S302" s="183"/>
      <c r="T302" s="185">
        <f>T303</f>
        <v>0</v>
      </c>
      <c r="AR302" s="186" t="s">
        <v>82</v>
      </c>
      <c r="AT302" s="187" t="s">
        <v>74</v>
      </c>
      <c r="AU302" s="187" t="s">
        <v>82</v>
      </c>
      <c r="AY302" s="186" t="s">
        <v>137</v>
      </c>
      <c r="BK302" s="188">
        <f>BK303</f>
        <v>0</v>
      </c>
    </row>
    <row r="303" spans="1:65" s="2" customFormat="1" ht="21.75" customHeight="1">
      <c r="A303" s="33"/>
      <c r="B303" s="34"/>
      <c r="C303" s="191" t="s">
        <v>432</v>
      </c>
      <c r="D303" s="191" t="s">
        <v>140</v>
      </c>
      <c r="E303" s="192" t="s">
        <v>433</v>
      </c>
      <c r="F303" s="193" t="s">
        <v>434</v>
      </c>
      <c r="G303" s="194" t="s">
        <v>253</v>
      </c>
      <c r="H303" s="195">
        <v>1</v>
      </c>
      <c r="I303" s="196"/>
      <c r="J303" s="197">
        <f>ROUND(I303*H303,2)</f>
        <v>0</v>
      </c>
      <c r="K303" s="198"/>
      <c r="L303" s="38"/>
      <c r="M303" s="199" t="s">
        <v>1</v>
      </c>
      <c r="N303" s="200" t="s">
        <v>40</v>
      </c>
      <c r="O303" s="70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203" t="s">
        <v>144</v>
      </c>
      <c r="AT303" s="203" t="s">
        <v>140</v>
      </c>
      <c r="AU303" s="203" t="s">
        <v>84</v>
      </c>
      <c r="AY303" s="16" t="s">
        <v>137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6" t="s">
        <v>82</v>
      </c>
      <c r="BK303" s="204">
        <f>ROUND(I303*H303,2)</f>
        <v>0</v>
      </c>
      <c r="BL303" s="16" t="s">
        <v>144</v>
      </c>
      <c r="BM303" s="203" t="s">
        <v>435</v>
      </c>
    </row>
    <row r="304" spans="1:65" s="12" customFormat="1" ht="22.9" customHeight="1">
      <c r="B304" s="175"/>
      <c r="C304" s="176"/>
      <c r="D304" s="177" t="s">
        <v>74</v>
      </c>
      <c r="E304" s="189" t="s">
        <v>315</v>
      </c>
      <c r="F304" s="189" t="s">
        <v>316</v>
      </c>
      <c r="G304" s="176"/>
      <c r="H304" s="176"/>
      <c r="I304" s="179"/>
      <c r="J304" s="190">
        <f>BK304</f>
        <v>0</v>
      </c>
      <c r="K304" s="176"/>
      <c r="L304" s="181"/>
      <c r="M304" s="182"/>
      <c r="N304" s="183"/>
      <c r="O304" s="183"/>
      <c r="P304" s="184">
        <f>SUM(P305:P313)</f>
        <v>0</v>
      </c>
      <c r="Q304" s="183"/>
      <c r="R304" s="184">
        <f>SUM(R305:R313)</f>
        <v>0</v>
      </c>
      <c r="S304" s="183"/>
      <c r="T304" s="185">
        <f>SUM(T305:T313)</f>
        <v>0</v>
      </c>
      <c r="AR304" s="186" t="s">
        <v>82</v>
      </c>
      <c r="AT304" s="187" t="s">
        <v>74</v>
      </c>
      <c r="AU304" s="187" t="s">
        <v>82</v>
      </c>
      <c r="AY304" s="186" t="s">
        <v>137</v>
      </c>
      <c r="BK304" s="188">
        <f>SUM(BK305:BK313)</f>
        <v>0</v>
      </c>
    </row>
    <row r="305" spans="1:65" s="2" customFormat="1" ht="21.75" customHeight="1">
      <c r="A305" s="33"/>
      <c r="B305" s="34"/>
      <c r="C305" s="191" t="s">
        <v>436</v>
      </c>
      <c r="D305" s="191" t="s">
        <v>140</v>
      </c>
      <c r="E305" s="192" t="s">
        <v>318</v>
      </c>
      <c r="F305" s="193" t="s">
        <v>319</v>
      </c>
      <c r="G305" s="194" t="s">
        <v>320</v>
      </c>
      <c r="H305" s="195">
        <v>8.2100000000000009</v>
      </c>
      <c r="I305" s="196"/>
      <c r="J305" s="197">
        <f t="shared" ref="J305:J313" si="60">ROUND(I305*H305,2)</f>
        <v>0</v>
      </c>
      <c r="K305" s="198"/>
      <c r="L305" s="38"/>
      <c r="M305" s="199" t="s">
        <v>1</v>
      </c>
      <c r="N305" s="200" t="s">
        <v>40</v>
      </c>
      <c r="O305" s="70"/>
      <c r="P305" s="201">
        <f t="shared" ref="P305:P313" si="61">O305*H305</f>
        <v>0</v>
      </c>
      <c r="Q305" s="201">
        <v>0</v>
      </c>
      <c r="R305" s="201">
        <f t="shared" ref="R305:R313" si="62">Q305*H305</f>
        <v>0</v>
      </c>
      <c r="S305" s="201">
        <v>0</v>
      </c>
      <c r="T305" s="202">
        <f t="shared" ref="T305:T313" si="63"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203" t="s">
        <v>144</v>
      </c>
      <c r="AT305" s="203" t="s">
        <v>140</v>
      </c>
      <c r="AU305" s="203" t="s">
        <v>84</v>
      </c>
      <c r="AY305" s="16" t="s">
        <v>137</v>
      </c>
      <c r="BE305" s="204">
        <f t="shared" ref="BE305:BE313" si="64">IF(N305="základní",J305,0)</f>
        <v>0</v>
      </c>
      <c r="BF305" s="204">
        <f t="shared" ref="BF305:BF313" si="65">IF(N305="snížená",J305,0)</f>
        <v>0</v>
      </c>
      <c r="BG305" s="204">
        <f t="shared" ref="BG305:BG313" si="66">IF(N305="zákl. přenesená",J305,0)</f>
        <v>0</v>
      </c>
      <c r="BH305" s="204">
        <f t="shared" ref="BH305:BH313" si="67">IF(N305="sníž. přenesená",J305,0)</f>
        <v>0</v>
      </c>
      <c r="BI305" s="204">
        <f t="shared" ref="BI305:BI313" si="68">IF(N305="nulová",J305,0)</f>
        <v>0</v>
      </c>
      <c r="BJ305" s="16" t="s">
        <v>82</v>
      </c>
      <c r="BK305" s="204">
        <f t="shared" ref="BK305:BK313" si="69">ROUND(I305*H305,2)</f>
        <v>0</v>
      </c>
      <c r="BL305" s="16" t="s">
        <v>144</v>
      </c>
      <c r="BM305" s="203" t="s">
        <v>437</v>
      </c>
    </row>
    <row r="306" spans="1:65" s="2" customFormat="1" ht="33" customHeight="1">
      <c r="A306" s="33"/>
      <c r="B306" s="34"/>
      <c r="C306" s="191" t="s">
        <v>438</v>
      </c>
      <c r="D306" s="191" t="s">
        <v>140</v>
      </c>
      <c r="E306" s="192" t="s">
        <v>381</v>
      </c>
      <c r="F306" s="193" t="s">
        <v>382</v>
      </c>
      <c r="G306" s="194" t="s">
        <v>320</v>
      </c>
      <c r="H306" s="195">
        <v>16.41</v>
      </c>
      <c r="I306" s="196"/>
      <c r="J306" s="197">
        <f t="shared" si="60"/>
        <v>0</v>
      </c>
      <c r="K306" s="198"/>
      <c r="L306" s="38"/>
      <c r="M306" s="199" t="s">
        <v>1</v>
      </c>
      <c r="N306" s="200" t="s">
        <v>40</v>
      </c>
      <c r="O306" s="70"/>
      <c r="P306" s="201">
        <f t="shared" si="61"/>
        <v>0</v>
      </c>
      <c r="Q306" s="201">
        <v>0</v>
      </c>
      <c r="R306" s="201">
        <f t="shared" si="62"/>
        <v>0</v>
      </c>
      <c r="S306" s="201">
        <v>0</v>
      </c>
      <c r="T306" s="202">
        <f t="shared" si="63"/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203" t="s">
        <v>144</v>
      </c>
      <c r="AT306" s="203" t="s">
        <v>140</v>
      </c>
      <c r="AU306" s="203" t="s">
        <v>84</v>
      </c>
      <c r="AY306" s="16" t="s">
        <v>137</v>
      </c>
      <c r="BE306" s="204">
        <f t="shared" si="64"/>
        <v>0</v>
      </c>
      <c r="BF306" s="204">
        <f t="shared" si="65"/>
        <v>0</v>
      </c>
      <c r="BG306" s="204">
        <f t="shared" si="66"/>
        <v>0</v>
      </c>
      <c r="BH306" s="204">
        <f t="shared" si="67"/>
        <v>0</v>
      </c>
      <c r="BI306" s="204">
        <f t="shared" si="68"/>
        <v>0</v>
      </c>
      <c r="BJ306" s="16" t="s">
        <v>82</v>
      </c>
      <c r="BK306" s="204">
        <f t="shared" si="69"/>
        <v>0</v>
      </c>
      <c r="BL306" s="16" t="s">
        <v>144</v>
      </c>
      <c r="BM306" s="203" t="s">
        <v>439</v>
      </c>
    </row>
    <row r="307" spans="1:65" s="2" customFormat="1" ht="33" customHeight="1">
      <c r="A307" s="33"/>
      <c r="B307" s="34"/>
      <c r="C307" s="191" t="s">
        <v>440</v>
      </c>
      <c r="D307" s="191" t="s">
        <v>140</v>
      </c>
      <c r="E307" s="192" t="s">
        <v>323</v>
      </c>
      <c r="F307" s="193" t="s">
        <v>324</v>
      </c>
      <c r="G307" s="194" t="s">
        <v>320</v>
      </c>
      <c r="H307" s="195">
        <v>137.85</v>
      </c>
      <c r="I307" s="196"/>
      <c r="J307" s="197">
        <f t="shared" si="60"/>
        <v>0</v>
      </c>
      <c r="K307" s="198"/>
      <c r="L307" s="38"/>
      <c r="M307" s="199" t="s">
        <v>1</v>
      </c>
      <c r="N307" s="200" t="s">
        <v>40</v>
      </c>
      <c r="O307" s="70"/>
      <c r="P307" s="201">
        <f t="shared" si="61"/>
        <v>0</v>
      </c>
      <c r="Q307" s="201">
        <v>0</v>
      </c>
      <c r="R307" s="201">
        <f t="shared" si="62"/>
        <v>0</v>
      </c>
      <c r="S307" s="201">
        <v>0</v>
      </c>
      <c r="T307" s="202">
        <f t="shared" si="63"/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203" t="s">
        <v>144</v>
      </c>
      <c r="AT307" s="203" t="s">
        <v>140</v>
      </c>
      <c r="AU307" s="203" t="s">
        <v>84</v>
      </c>
      <c r="AY307" s="16" t="s">
        <v>137</v>
      </c>
      <c r="BE307" s="204">
        <f t="shared" si="64"/>
        <v>0</v>
      </c>
      <c r="BF307" s="204">
        <f t="shared" si="65"/>
        <v>0</v>
      </c>
      <c r="BG307" s="204">
        <f t="shared" si="66"/>
        <v>0</v>
      </c>
      <c r="BH307" s="204">
        <f t="shared" si="67"/>
        <v>0</v>
      </c>
      <c r="BI307" s="204">
        <f t="shared" si="68"/>
        <v>0</v>
      </c>
      <c r="BJ307" s="16" t="s">
        <v>82</v>
      </c>
      <c r="BK307" s="204">
        <f t="shared" si="69"/>
        <v>0</v>
      </c>
      <c r="BL307" s="16" t="s">
        <v>144</v>
      </c>
      <c r="BM307" s="203" t="s">
        <v>441</v>
      </c>
    </row>
    <row r="308" spans="1:65" s="2" customFormat="1" ht="21.75" customHeight="1">
      <c r="A308" s="33"/>
      <c r="B308" s="34"/>
      <c r="C308" s="191" t="s">
        <v>442</v>
      </c>
      <c r="D308" s="191" t="s">
        <v>140</v>
      </c>
      <c r="E308" s="192" t="s">
        <v>330</v>
      </c>
      <c r="F308" s="193" t="s">
        <v>331</v>
      </c>
      <c r="G308" s="194" t="s">
        <v>332</v>
      </c>
      <c r="H308" s="195">
        <v>137.85</v>
      </c>
      <c r="I308" s="196"/>
      <c r="J308" s="197">
        <f t="shared" si="60"/>
        <v>0</v>
      </c>
      <c r="K308" s="198"/>
      <c r="L308" s="38"/>
      <c r="M308" s="199" t="s">
        <v>1</v>
      </c>
      <c r="N308" s="200" t="s">
        <v>40</v>
      </c>
      <c r="O308" s="70"/>
      <c r="P308" s="201">
        <f t="shared" si="61"/>
        <v>0</v>
      </c>
      <c r="Q308" s="201">
        <v>0</v>
      </c>
      <c r="R308" s="201">
        <f t="shared" si="62"/>
        <v>0</v>
      </c>
      <c r="S308" s="201">
        <v>0</v>
      </c>
      <c r="T308" s="202">
        <f t="shared" si="63"/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203" t="s">
        <v>144</v>
      </c>
      <c r="AT308" s="203" t="s">
        <v>140</v>
      </c>
      <c r="AU308" s="203" t="s">
        <v>84</v>
      </c>
      <c r="AY308" s="16" t="s">
        <v>137</v>
      </c>
      <c r="BE308" s="204">
        <f t="shared" si="64"/>
        <v>0</v>
      </c>
      <c r="BF308" s="204">
        <f t="shared" si="65"/>
        <v>0</v>
      </c>
      <c r="BG308" s="204">
        <f t="shared" si="66"/>
        <v>0</v>
      </c>
      <c r="BH308" s="204">
        <f t="shared" si="67"/>
        <v>0</v>
      </c>
      <c r="BI308" s="204">
        <f t="shared" si="68"/>
        <v>0</v>
      </c>
      <c r="BJ308" s="16" t="s">
        <v>82</v>
      </c>
      <c r="BK308" s="204">
        <f t="shared" si="69"/>
        <v>0</v>
      </c>
      <c r="BL308" s="16" t="s">
        <v>144</v>
      </c>
      <c r="BM308" s="203" t="s">
        <v>443</v>
      </c>
    </row>
    <row r="309" spans="1:65" s="2" customFormat="1" ht="21.75" customHeight="1">
      <c r="A309" s="33"/>
      <c r="B309" s="34"/>
      <c r="C309" s="191" t="s">
        <v>444</v>
      </c>
      <c r="D309" s="191" t="s">
        <v>140</v>
      </c>
      <c r="E309" s="192" t="s">
        <v>327</v>
      </c>
      <c r="F309" s="193" t="s">
        <v>328</v>
      </c>
      <c r="G309" s="194" t="s">
        <v>320</v>
      </c>
      <c r="H309" s="195">
        <v>0.82</v>
      </c>
      <c r="I309" s="196"/>
      <c r="J309" s="197">
        <f t="shared" si="60"/>
        <v>0</v>
      </c>
      <c r="K309" s="198"/>
      <c r="L309" s="38"/>
      <c r="M309" s="199" t="s">
        <v>1</v>
      </c>
      <c r="N309" s="200" t="s">
        <v>40</v>
      </c>
      <c r="O309" s="70"/>
      <c r="P309" s="201">
        <f t="shared" si="61"/>
        <v>0</v>
      </c>
      <c r="Q309" s="201">
        <v>0</v>
      </c>
      <c r="R309" s="201">
        <f t="shared" si="62"/>
        <v>0</v>
      </c>
      <c r="S309" s="201">
        <v>0</v>
      </c>
      <c r="T309" s="202">
        <f t="shared" si="63"/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203" t="s">
        <v>144</v>
      </c>
      <c r="AT309" s="203" t="s">
        <v>140</v>
      </c>
      <c r="AU309" s="203" t="s">
        <v>84</v>
      </c>
      <c r="AY309" s="16" t="s">
        <v>137</v>
      </c>
      <c r="BE309" s="204">
        <f t="shared" si="64"/>
        <v>0</v>
      </c>
      <c r="BF309" s="204">
        <f t="shared" si="65"/>
        <v>0</v>
      </c>
      <c r="BG309" s="204">
        <f t="shared" si="66"/>
        <v>0</v>
      </c>
      <c r="BH309" s="204">
        <f t="shared" si="67"/>
        <v>0</v>
      </c>
      <c r="BI309" s="204">
        <f t="shared" si="68"/>
        <v>0</v>
      </c>
      <c r="BJ309" s="16" t="s">
        <v>82</v>
      </c>
      <c r="BK309" s="204">
        <f t="shared" si="69"/>
        <v>0</v>
      </c>
      <c r="BL309" s="16" t="s">
        <v>144</v>
      </c>
      <c r="BM309" s="203" t="s">
        <v>445</v>
      </c>
    </row>
    <row r="310" spans="1:65" s="2" customFormat="1" ht="21.75" customHeight="1">
      <c r="A310" s="33"/>
      <c r="B310" s="34"/>
      <c r="C310" s="191" t="s">
        <v>446</v>
      </c>
      <c r="D310" s="191" t="s">
        <v>140</v>
      </c>
      <c r="E310" s="192" t="s">
        <v>327</v>
      </c>
      <c r="F310" s="193" t="s">
        <v>328</v>
      </c>
      <c r="G310" s="194" t="s">
        <v>320</v>
      </c>
      <c r="H310" s="195">
        <v>547.19000000000005</v>
      </c>
      <c r="I310" s="196"/>
      <c r="J310" s="197">
        <f t="shared" si="60"/>
        <v>0</v>
      </c>
      <c r="K310" s="198"/>
      <c r="L310" s="38"/>
      <c r="M310" s="199" t="s">
        <v>1</v>
      </c>
      <c r="N310" s="200" t="s">
        <v>40</v>
      </c>
      <c r="O310" s="70"/>
      <c r="P310" s="201">
        <f t="shared" si="61"/>
        <v>0</v>
      </c>
      <c r="Q310" s="201">
        <v>0</v>
      </c>
      <c r="R310" s="201">
        <f t="shared" si="62"/>
        <v>0</v>
      </c>
      <c r="S310" s="201">
        <v>0</v>
      </c>
      <c r="T310" s="202">
        <f t="shared" si="63"/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203" t="s">
        <v>144</v>
      </c>
      <c r="AT310" s="203" t="s">
        <v>140</v>
      </c>
      <c r="AU310" s="203" t="s">
        <v>84</v>
      </c>
      <c r="AY310" s="16" t="s">
        <v>137</v>
      </c>
      <c r="BE310" s="204">
        <f t="shared" si="64"/>
        <v>0</v>
      </c>
      <c r="BF310" s="204">
        <f t="shared" si="65"/>
        <v>0</v>
      </c>
      <c r="BG310" s="204">
        <f t="shared" si="66"/>
        <v>0</v>
      </c>
      <c r="BH310" s="204">
        <f t="shared" si="67"/>
        <v>0</v>
      </c>
      <c r="BI310" s="204">
        <f t="shared" si="68"/>
        <v>0</v>
      </c>
      <c r="BJ310" s="16" t="s">
        <v>82</v>
      </c>
      <c r="BK310" s="204">
        <f t="shared" si="69"/>
        <v>0</v>
      </c>
      <c r="BL310" s="16" t="s">
        <v>144</v>
      </c>
      <c r="BM310" s="203" t="s">
        <v>447</v>
      </c>
    </row>
    <row r="311" spans="1:65" s="2" customFormat="1" ht="21.75" customHeight="1">
      <c r="A311" s="33"/>
      <c r="B311" s="34"/>
      <c r="C311" s="191" t="s">
        <v>448</v>
      </c>
      <c r="D311" s="191" t="s">
        <v>140</v>
      </c>
      <c r="E311" s="192" t="s">
        <v>393</v>
      </c>
      <c r="F311" s="193" t="s">
        <v>394</v>
      </c>
      <c r="G311" s="194" t="s">
        <v>332</v>
      </c>
      <c r="H311" s="195">
        <v>1.7</v>
      </c>
      <c r="I311" s="196"/>
      <c r="J311" s="197">
        <f t="shared" si="60"/>
        <v>0</v>
      </c>
      <c r="K311" s="198"/>
      <c r="L311" s="38"/>
      <c r="M311" s="199" t="s">
        <v>1</v>
      </c>
      <c r="N311" s="200" t="s">
        <v>40</v>
      </c>
      <c r="O311" s="70"/>
      <c r="P311" s="201">
        <f t="shared" si="61"/>
        <v>0</v>
      </c>
      <c r="Q311" s="201">
        <v>0</v>
      </c>
      <c r="R311" s="201">
        <f t="shared" si="62"/>
        <v>0</v>
      </c>
      <c r="S311" s="201">
        <v>0</v>
      </c>
      <c r="T311" s="202">
        <f t="shared" si="6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203" t="s">
        <v>144</v>
      </c>
      <c r="AT311" s="203" t="s">
        <v>140</v>
      </c>
      <c r="AU311" s="203" t="s">
        <v>84</v>
      </c>
      <c r="AY311" s="16" t="s">
        <v>137</v>
      </c>
      <c r="BE311" s="204">
        <f t="shared" si="64"/>
        <v>0</v>
      </c>
      <c r="BF311" s="204">
        <f t="shared" si="65"/>
        <v>0</v>
      </c>
      <c r="BG311" s="204">
        <f t="shared" si="66"/>
        <v>0</v>
      </c>
      <c r="BH311" s="204">
        <f t="shared" si="67"/>
        <v>0</v>
      </c>
      <c r="BI311" s="204">
        <f t="shared" si="68"/>
        <v>0</v>
      </c>
      <c r="BJ311" s="16" t="s">
        <v>82</v>
      </c>
      <c r="BK311" s="204">
        <f t="shared" si="69"/>
        <v>0</v>
      </c>
      <c r="BL311" s="16" t="s">
        <v>144</v>
      </c>
      <c r="BM311" s="203" t="s">
        <v>449</v>
      </c>
    </row>
    <row r="312" spans="1:65" s="2" customFormat="1" ht="33" customHeight="1">
      <c r="A312" s="33"/>
      <c r="B312" s="34"/>
      <c r="C312" s="191" t="s">
        <v>450</v>
      </c>
      <c r="D312" s="191" t="s">
        <v>140</v>
      </c>
      <c r="E312" s="192" t="s">
        <v>337</v>
      </c>
      <c r="F312" s="193" t="s">
        <v>338</v>
      </c>
      <c r="G312" s="194" t="s">
        <v>332</v>
      </c>
      <c r="H312" s="195">
        <v>134.38</v>
      </c>
      <c r="I312" s="196"/>
      <c r="J312" s="197">
        <f t="shared" si="60"/>
        <v>0</v>
      </c>
      <c r="K312" s="198"/>
      <c r="L312" s="38"/>
      <c r="M312" s="199" t="s">
        <v>1</v>
      </c>
      <c r="N312" s="200" t="s">
        <v>40</v>
      </c>
      <c r="O312" s="70"/>
      <c r="P312" s="201">
        <f t="shared" si="61"/>
        <v>0</v>
      </c>
      <c r="Q312" s="201">
        <v>0</v>
      </c>
      <c r="R312" s="201">
        <f t="shared" si="62"/>
        <v>0</v>
      </c>
      <c r="S312" s="201">
        <v>0</v>
      </c>
      <c r="T312" s="202">
        <f t="shared" si="6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203" t="s">
        <v>144</v>
      </c>
      <c r="AT312" s="203" t="s">
        <v>140</v>
      </c>
      <c r="AU312" s="203" t="s">
        <v>84</v>
      </c>
      <c r="AY312" s="16" t="s">
        <v>137</v>
      </c>
      <c r="BE312" s="204">
        <f t="shared" si="64"/>
        <v>0</v>
      </c>
      <c r="BF312" s="204">
        <f t="shared" si="65"/>
        <v>0</v>
      </c>
      <c r="BG312" s="204">
        <f t="shared" si="66"/>
        <v>0</v>
      </c>
      <c r="BH312" s="204">
        <f t="shared" si="67"/>
        <v>0</v>
      </c>
      <c r="BI312" s="204">
        <f t="shared" si="68"/>
        <v>0</v>
      </c>
      <c r="BJ312" s="16" t="s">
        <v>82</v>
      </c>
      <c r="BK312" s="204">
        <f t="shared" si="69"/>
        <v>0</v>
      </c>
      <c r="BL312" s="16" t="s">
        <v>144</v>
      </c>
      <c r="BM312" s="203" t="s">
        <v>451</v>
      </c>
    </row>
    <row r="313" spans="1:65" s="2" customFormat="1" ht="33" customHeight="1">
      <c r="A313" s="33"/>
      <c r="B313" s="34"/>
      <c r="C313" s="191" t="s">
        <v>452</v>
      </c>
      <c r="D313" s="191" t="s">
        <v>140</v>
      </c>
      <c r="E313" s="192" t="s">
        <v>453</v>
      </c>
      <c r="F313" s="193" t="s">
        <v>454</v>
      </c>
      <c r="G313" s="194" t="s">
        <v>332</v>
      </c>
      <c r="H313" s="195">
        <v>1.36</v>
      </c>
      <c r="I313" s="196"/>
      <c r="J313" s="197">
        <f t="shared" si="60"/>
        <v>0</v>
      </c>
      <c r="K313" s="198"/>
      <c r="L313" s="38"/>
      <c r="M313" s="199" t="s">
        <v>1</v>
      </c>
      <c r="N313" s="200" t="s">
        <v>40</v>
      </c>
      <c r="O313" s="70"/>
      <c r="P313" s="201">
        <f t="shared" si="61"/>
        <v>0</v>
      </c>
      <c r="Q313" s="201">
        <v>0</v>
      </c>
      <c r="R313" s="201">
        <f t="shared" si="62"/>
        <v>0</v>
      </c>
      <c r="S313" s="201">
        <v>0</v>
      </c>
      <c r="T313" s="202">
        <f t="shared" si="6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203" t="s">
        <v>144</v>
      </c>
      <c r="AT313" s="203" t="s">
        <v>140</v>
      </c>
      <c r="AU313" s="203" t="s">
        <v>84</v>
      </c>
      <c r="AY313" s="16" t="s">
        <v>137</v>
      </c>
      <c r="BE313" s="204">
        <f t="shared" si="64"/>
        <v>0</v>
      </c>
      <c r="BF313" s="204">
        <f t="shared" si="65"/>
        <v>0</v>
      </c>
      <c r="BG313" s="204">
        <f t="shared" si="66"/>
        <v>0</v>
      </c>
      <c r="BH313" s="204">
        <f t="shared" si="67"/>
        <v>0</v>
      </c>
      <c r="BI313" s="204">
        <f t="shared" si="68"/>
        <v>0</v>
      </c>
      <c r="BJ313" s="16" t="s">
        <v>82</v>
      </c>
      <c r="BK313" s="204">
        <f t="shared" si="69"/>
        <v>0</v>
      </c>
      <c r="BL313" s="16" t="s">
        <v>144</v>
      </c>
      <c r="BM313" s="203" t="s">
        <v>455</v>
      </c>
    </row>
    <row r="314" spans="1:65" s="12" customFormat="1" ht="25.9" customHeight="1">
      <c r="B314" s="175"/>
      <c r="C314" s="176"/>
      <c r="D314" s="177" t="s">
        <v>74</v>
      </c>
      <c r="E314" s="178" t="s">
        <v>456</v>
      </c>
      <c r="F314" s="178" t="s">
        <v>457</v>
      </c>
      <c r="G314" s="176"/>
      <c r="H314" s="176"/>
      <c r="I314" s="179"/>
      <c r="J314" s="180">
        <f>BK314</f>
        <v>0</v>
      </c>
      <c r="K314" s="176"/>
      <c r="L314" s="181"/>
      <c r="M314" s="182"/>
      <c r="N314" s="183"/>
      <c r="O314" s="183"/>
      <c r="P314" s="184">
        <f>P315+P322+P328+P330</f>
        <v>0</v>
      </c>
      <c r="Q314" s="183"/>
      <c r="R314" s="184">
        <f>R315+R322+R328+R330</f>
        <v>0</v>
      </c>
      <c r="S314" s="183"/>
      <c r="T314" s="185">
        <f>T315+T322+T328+T330</f>
        <v>0</v>
      </c>
      <c r="AR314" s="186" t="s">
        <v>82</v>
      </c>
      <c r="AT314" s="187" t="s">
        <v>74</v>
      </c>
      <c r="AU314" s="187" t="s">
        <v>75</v>
      </c>
      <c r="AY314" s="186" t="s">
        <v>137</v>
      </c>
      <c r="BK314" s="188">
        <f>BK315+BK322+BK328+BK330</f>
        <v>0</v>
      </c>
    </row>
    <row r="315" spans="1:65" s="12" customFormat="1" ht="22.9" customHeight="1">
      <c r="B315" s="175"/>
      <c r="C315" s="176"/>
      <c r="D315" s="177" t="s">
        <v>74</v>
      </c>
      <c r="E315" s="189" t="s">
        <v>242</v>
      </c>
      <c r="F315" s="189" t="s">
        <v>243</v>
      </c>
      <c r="G315" s="176"/>
      <c r="H315" s="176"/>
      <c r="I315" s="179"/>
      <c r="J315" s="190">
        <f>BK315</f>
        <v>0</v>
      </c>
      <c r="K315" s="176"/>
      <c r="L315" s="181"/>
      <c r="M315" s="182"/>
      <c r="N315" s="183"/>
      <c r="O315" s="183"/>
      <c r="P315" s="184">
        <f>SUM(P316:P321)</f>
        <v>0</v>
      </c>
      <c r="Q315" s="183"/>
      <c r="R315" s="184">
        <f>SUM(R316:R321)</f>
        <v>0</v>
      </c>
      <c r="S315" s="183"/>
      <c r="T315" s="185">
        <f>SUM(T316:T321)</f>
        <v>0</v>
      </c>
      <c r="AR315" s="186" t="s">
        <v>82</v>
      </c>
      <c r="AT315" s="187" t="s">
        <v>74</v>
      </c>
      <c r="AU315" s="187" t="s">
        <v>82</v>
      </c>
      <c r="AY315" s="186" t="s">
        <v>137</v>
      </c>
      <c r="BK315" s="188">
        <f>SUM(BK316:BK321)</f>
        <v>0</v>
      </c>
    </row>
    <row r="316" spans="1:65" s="2" customFormat="1" ht="21.75" customHeight="1">
      <c r="A316" s="33"/>
      <c r="B316" s="34"/>
      <c r="C316" s="191" t="s">
        <v>458</v>
      </c>
      <c r="D316" s="191" t="s">
        <v>140</v>
      </c>
      <c r="E316" s="192" t="s">
        <v>244</v>
      </c>
      <c r="F316" s="193" t="s">
        <v>245</v>
      </c>
      <c r="G316" s="194" t="s">
        <v>246</v>
      </c>
      <c r="H316" s="195">
        <v>8.6</v>
      </c>
      <c r="I316" s="196"/>
      <c r="J316" s="197">
        <f t="shared" ref="J316:J321" si="70">ROUND(I316*H316,2)</f>
        <v>0</v>
      </c>
      <c r="K316" s="198"/>
      <c r="L316" s="38"/>
      <c r="M316" s="199" t="s">
        <v>1</v>
      </c>
      <c r="N316" s="200" t="s">
        <v>40</v>
      </c>
      <c r="O316" s="70"/>
      <c r="P316" s="201">
        <f t="shared" ref="P316:P321" si="71">O316*H316</f>
        <v>0</v>
      </c>
      <c r="Q316" s="201">
        <v>0</v>
      </c>
      <c r="R316" s="201">
        <f t="shared" ref="R316:R321" si="72">Q316*H316</f>
        <v>0</v>
      </c>
      <c r="S316" s="201">
        <v>0</v>
      </c>
      <c r="T316" s="202">
        <f t="shared" ref="T316:T321" si="73"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203" t="s">
        <v>144</v>
      </c>
      <c r="AT316" s="203" t="s">
        <v>140</v>
      </c>
      <c r="AU316" s="203" t="s">
        <v>84</v>
      </c>
      <c r="AY316" s="16" t="s">
        <v>137</v>
      </c>
      <c r="BE316" s="204">
        <f t="shared" ref="BE316:BE321" si="74">IF(N316="základní",J316,0)</f>
        <v>0</v>
      </c>
      <c r="BF316" s="204">
        <f t="shared" ref="BF316:BF321" si="75">IF(N316="snížená",J316,0)</f>
        <v>0</v>
      </c>
      <c r="BG316" s="204">
        <f t="shared" ref="BG316:BG321" si="76">IF(N316="zákl. přenesená",J316,0)</f>
        <v>0</v>
      </c>
      <c r="BH316" s="204">
        <f t="shared" ref="BH316:BH321" si="77">IF(N316="sníž. přenesená",J316,0)</f>
        <v>0</v>
      </c>
      <c r="BI316" s="204">
        <f t="shared" ref="BI316:BI321" si="78">IF(N316="nulová",J316,0)</f>
        <v>0</v>
      </c>
      <c r="BJ316" s="16" t="s">
        <v>82</v>
      </c>
      <c r="BK316" s="204">
        <f t="shared" ref="BK316:BK321" si="79">ROUND(I316*H316,2)</f>
        <v>0</v>
      </c>
      <c r="BL316" s="16" t="s">
        <v>144</v>
      </c>
      <c r="BM316" s="203" t="s">
        <v>459</v>
      </c>
    </row>
    <row r="317" spans="1:65" s="2" customFormat="1" ht="21.75" customHeight="1">
      <c r="A317" s="33"/>
      <c r="B317" s="34"/>
      <c r="C317" s="191" t="s">
        <v>460</v>
      </c>
      <c r="D317" s="191" t="s">
        <v>140</v>
      </c>
      <c r="E317" s="192" t="s">
        <v>248</v>
      </c>
      <c r="F317" s="193" t="s">
        <v>249</v>
      </c>
      <c r="G317" s="194" t="s">
        <v>246</v>
      </c>
      <c r="H317" s="195">
        <v>8.6</v>
      </c>
      <c r="I317" s="196"/>
      <c r="J317" s="197">
        <f t="shared" si="70"/>
        <v>0</v>
      </c>
      <c r="K317" s="198"/>
      <c r="L317" s="38"/>
      <c r="M317" s="199" t="s">
        <v>1</v>
      </c>
      <c r="N317" s="200" t="s">
        <v>40</v>
      </c>
      <c r="O317" s="70"/>
      <c r="P317" s="201">
        <f t="shared" si="71"/>
        <v>0</v>
      </c>
      <c r="Q317" s="201">
        <v>0</v>
      </c>
      <c r="R317" s="201">
        <f t="shared" si="72"/>
        <v>0</v>
      </c>
      <c r="S317" s="201">
        <v>0</v>
      </c>
      <c r="T317" s="202">
        <f t="shared" si="73"/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203" t="s">
        <v>144</v>
      </c>
      <c r="AT317" s="203" t="s">
        <v>140</v>
      </c>
      <c r="AU317" s="203" t="s">
        <v>84</v>
      </c>
      <c r="AY317" s="16" t="s">
        <v>137</v>
      </c>
      <c r="BE317" s="204">
        <f t="shared" si="74"/>
        <v>0</v>
      </c>
      <c r="BF317" s="204">
        <f t="shared" si="75"/>
        <v>0</v>
      </c>
      <c r="BG317" s="204">
        <f t="shared" si="76"/>
        <v>0</v>
      </c>
      <c r="BH317" s="204">
        <f t="shared" si="77"/>
        <v>0</v>
      </c>
      <c r="BI317" s="204">
        <f t="shared" si="78"/>
        <v>0</v>
      </c>
      <c r="BJ317" s="16" t="s">
        <v>82</v>
      </c>
      <c r="BK317" s="204">
        <f t="shared" si="79"/>
        <v>0</v>
      </c>
      <c r="BL317" s="16" t="s">
        <v>144</v>
      </c>
      <c r="BM317" s="203" t="s">
        <v>461</v>
      </c>
    </row>
    <row r="318" spans="1:65" s="2" customFormat="1" ht="21.75" customHeight="1">
      <c r="A318" s="33"/>
      <c r="B318" s="34"/>
      <c r="C318" s="191" t="s">
        <v>462</v>
      </c>
      <c r="D318" s="191" t="s">
        <v>140</v>
      </c>
      <c r="E318" s="192" t="s">
        <v>463</v>
      </c>
      <c r="F318" s="193" t="s">
        <v>464</v>
      </c>
      <c r="G318" s="194" t="s">
        <v>253</v>
      </c>
      <c r="H318" s="195">
        <v>1</v>
      </c>
      <c r="I318" s="196"/>
      <c r="J318" s="197">
        <f t="shared" si="70"/>
        <v>0</v>
      </c>
      <c r="K318" s="198"/>
      <c r="L318" s="38"/>
      <c r="M318" s="199" t="s">
        <v>1</v>
      </c>
      <c r="N318" s="200" t="s">
        <v>40</v>
      </c>
      <c r="O318" s="70"/>
      <c r="P318" s="201">
        <f t="shared" si="71"/>
        <v>0</v>
      </c>
      <c r="Q318" s="201">
        <v>0</v>
      </c>
      <c r="R318" s="201">
        <f t="shared" si="72"/>
        <v>0</v>
      </c>
      <c r="S318" s="201">
        <v>0</v>
      </c>
      <c r="T318" s="202">
        <f t="shared" si="73"/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203" t="s">
        <v>144</v>
      </c>
      <c r="AT318" s="203" t="s">
        <v>140</v>
      </c>
      <c r="AU318" s="203" t="s">
        <v>84</v>
      </c>
      <c r="AY318" s="16" t="s">
        <v>137</v>
      </c>
      <c r="BE318" s="204">
        <f t="shared" si="74"/>
        <v>0</v>
      </c>
      <c r="BF318" s="204">
        <f t="shared" si="75"/>
        <v>0</v>
      </c>
      <c r="BG318" s="204">
        <f t="shared" si="76"/>
        <v>0</v>
      </c>
      <c r="BH318" s="204">
        <f t="shared" si="77"/>
        <v>0</v>
      </c>
      <c r="BI318" s="204">
        <f t="shared" si="78"/>
        <v>0</v>
      </c>
      <c r="BJ318" s="16" t="s">
        <v>82</v>
      </c>
      <c r="BK318" s="204">
        <f t="shared" si="79"/>
        <v>0</v>
      </c>
      <c r="BL318" s="16" t="s">
        <v>144</v>
      </c>
      <c r="BM318" s="203" t="s">
        <v>465</v>
      </c>
    </row>
    <row r="319" spans="1:65" s="2" customFormat="1" ht="21.75" customHeight="1">
      <c r="A319" s="33"/>
      <c r="B319" s="34"/>
      <c r="C319" s="191" t="s">
        <v>466</v>
      </c>
      <c r="D319" s="191" t="s">
        <v>140</v>
      </c>
      <c r="E319" s="192" t="s">
        <v>467</v>
      </c>
      <c r="F319" s="193" t="s">
        <v>468</v>
      </c>
      <c r="G319" s="194" t="s">
        <v>257</v>
      </c>
      <c r="H319" s="195">
        <v>1</v>
      </c>
      <c r="I319" s="196"/>
      <c r="J319" s="197">
        <f t="shared" si="70"/>
        <v>0</v>
      </c>
      <c r="K319" s="198"/>
      <c r="L319" s="38"/>
      <c r="M319" s="199" t="s">
        <v>1</v>
      </c>
      <c r="N319" s="200" t="s">
        <v>40</v>
      </c>
      <c r="O319" s="70"/>
      <c r="P319" s="201">
        <f t="shared" si="71"/>
        <v>0</v>
      </c>
      <c r="Q319" s="201">
        <v>0</v>
      </c>
      <c r="R319" s="201">
        <f t="shared" si="72"/>
        <v>0</v>
      </c>
      <c r="S319" s="201">
        <v>0</v>
      </c>
      <c r="T319" s="202">
        <f t="shared" si="73"/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203" t="s">
        <v>144</v>
      </c>
      <c r="AT319" s="203" t="s">
        <v>140</v>
      </c>
      <c r="AU319" s="203" t="s">
        <v>84</v>
      </c>
      <c r="AY319" s="16" t="s">
        <v>137</v>
      </c>
      <c r="BE319" s="204">
        <f t="shared" si="74"/>
        <v>0</v>
      </c>
      <c r="BF319" s="204">
        <f t="shared" si="75"/>
        <v>0</v>
      </c>
      <c r="BG319" s="204">
        <f t="shared" si="76"/>
        <v>0</v>
      </c>
      <c r="BH319" s="204">
        <f t="shared" si="77"/>
        <v>0</v>
      </c>
      <c r="BI319" s="204">
        <f t="shared" si="78"/>
        <v>0</v>
      </c>
      <c r="BJ319" s="16" t="s">
        <v>82</v>
      </c>
      <c r="BK319" s="204">
        <f t="shared" si="79"/>
        <v>0</v>
      </c>
      <c r="BL319" s="16" t="s">
        <v>144</v>
      </c>
      <c r="BM319" s="203" t="s">
        <v>469</v>
      </c>
    </row>
    <row r="320" spans="1:65" s="2" customFormat="1" ht="21.75" customHeight="1">
      <c r="A320" s="33"/>
      <c r="B320" s="34"/>
      <c r="C320" s="191" t="s">
        <v>470</v>
      </c>
      <c r="D320" s="191" t="s">
        <v>140</v>
      </c>
      <c r="E320" s="192" t="s">
        <v>255</v>
      </c>
      <c r="F320" s="193" t="s">
        <v>256</v>
      </c>
      <c r="G320" s="194" t="s">
        <v>257</v>
      </c>
      <c r="H320" s="195">
        <v>1</v>
      </c>
      <c r="I320" s="196"/>
      <c r="J320" s="197">
        <f t="shared" si="70"/>
        <v>0</v>
      </c>
      <c r="K320" s="198"/>
      <c r="L320" s="38"/>
      <c r="M320" s="199" t="s">
        <v>1</v>
      </c>
      <c r="N320" s="200" t="s">
        <v>40</v>
      </c>
      <c r="O320" s="70"/>
      <c r="P320" s="201">
        <f t="shared" si="71"/>
        <v>0</v>
      </c>
      <c r="Q320" s="201">
        <v>0</v>
      </c>
      <c r="R320" s="201">
        <f t="shared" si="72"/>
        <v>0</v>
      </c>
      <c r="S320" s="201">
        <v>0</v>
      </c>
      <c r="T320" s="202">
        <f t="shared" si="7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203" t="s">
        <v>144</v>
      </c>
      <c r="AT320" s="203" t="s">
        <v>140</v>
      </c>
      <c r="AU320" s="203" t="s">
        <v>84</v>
      </c>
      <c r="AY320" s="16" t="s">
        <v>137</v>
      </c>
      <c r="BE320" s="204">
        <f t="shared" si="74"/>
        <v>0</v>
      </c>
      <c r="BF320" s="204">
        <f t="shared" si="75"/>
        <v>0</v>
      </c>
      <c r="BG320" s="204">
        <f t="shared" si="76"/>
        <v>0</v>
      </c>
      <c r="BH320" s="204">
        <f t="shared" si="77"/>
        <v>0</v>
      </c>
      <c r="BI320" s="204">
        <f t="shared" si="78"/>
        <v>0</v>
      </c>
      <c r="BJ320" s="16" t="s">
        <v>82</v>
      </c>
      <c r="BK320" s="204">
        <f t="shared" si="79"/>
        <v>0</v>
      </c>
      <c r="BL320" s="16" t="s">
        <v>144</v>
      </c>
      <c r="BM320" s="203" t="s">
        <v>471</v>
      </c>
    </row>
    <row r="321" spans="1:65" s="2" customFormat="1" ht="21.75" customHeight="1">
      <c r="A321" s="33"/>
      <c r="B321" s="34"/>
      <c r="C321" s="191" t="s">
        <v>472</v>
      </c>
      <c r="D321" s="191" t="s">
        <v>140</v>
      </c>
      <c r="E321" s="192" t="s">
        <v>473</v>
      </c>
      <c r="F321" s="193" t="s">
        <v>474</v>
      </c>
      <c r="G321" s="194" t="s">
        <v>257</v>
      </c>
      <c r="H321" s="195">
        <v>1</v>
      </c>
      <c r="I321" s="196"/>
      <c r="J321" s="197">
        <f t="shared" si="70"/>
        <v>0</v>
      </c>
      <c r="K321" s="198"/>
      <c r="L321" s="38"/>
      <c r="M321" s="199" t="s">
        <v>1</v>
      </c>
      <c r="N321" s="200" t="s">
        <v>40</v>
      </c>
      <c r="O321" s="70"/>
      <c r="P321" s="201">
        <f t="shared" si="71"/>
        <v>0</v>
      </c>
      <c r="Q321" s="201">
        <v>0</v>
      </c>
      <c r="R321" s="201">
        <f t="shared" si="72"/>
        <v>0</v>
      </c>
      <c r="S321" s="201">
        <v>0</v>
      </c>
      <c r="T321" s="202">
        <f t="shared" si="7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203" t="s">
        <v>144</v>
      </c>
      <c r="AT321" s="203" t="s">
        <v>140</v>
      </c>
      <c r="AU321" s="203" t="s">
        <v>84</v>
      </c>
      <c r="AY321" s="16" t="s">
        <v>137</v>
      </c>
      <c r="BE321" s="204">
        <f t="shared" si="74"/>
        <v>0</v>
      </c>
      <c r="BF321" s="204">
        <f t="shared" si="75"/>
        <v>0</v>
      </c>
      <c r="BG321" s="204">
        <f t="shared" si="76"/>
        <v>0</v>
      </c>
      <c r="BH321" s="204">
        <f t="shared" si="77"/>
        <v>0</v>
      </c>
      <c r="BI321" s="204">
        <f t="shared" si="78"/>
        <v>0</v>
      </c>
      <c r="BJ321" s="16" t="s">
        <v>82</v>
      </c>
      <c r="BK321" s="204">
        <f t="shared" si="79"/>
        <v>0</v>
      </c>
      <c r="BL321" s="16" t="s">
        <v>144</v>
      </c>
      <c r="BM321" s="203" t="s">
        <v>475</v>
      </c>
    </row>
    <row r="322" spans="1:65" s="12" customFormat="1" ht="22.9" customHeight="1">
      <c r="B322" s="175"/>
      <c r="C322" s="176"/>
      <c r="D322" s="177" t="s">
        <v>74</v>
      </c>
      <c r="E322" s="189" t="s">
        <v>300</v>
      </c>
      <c r="F322" s="189" t="s">
        <v>301</v>
      </c>
      <c r="G322" s="176"/>
      <c r="H322" s="176"/>
      <c r="I322" s="179"/>
      <c r="J322" s="190">
        <f>BK322</f>
        <v>0</v>
      </c>
      <c r="K322" s="176"/>
      <c r="L322" s="181"/>
      <c r="M322" s="182"/>
      <c r="N322" s="183"/>
      <c r="O322" s="183"/>
      <c r="P322" s="184">
        <f>SUM(P323:P327)</f>
        <v>0</v>
      </c>
      <c r="Q322" s="183"/>
      <c r="R322" s="184">
        <f>SUM(R323:R327)</f>
        <v>0</v>
      </c>
      <c r="S322" s="183"/>
      <c r="T322" s="185">
        <f>SUM(T323:T327)</f>
        <v>0</v>
      </c>
      <c r="AR322" s="186" t="s">
        <v>82</v>
      </c>
      <c r="AT322" s="187" t="s">
        <v>74</v>
      </c>
      <c r="AU322" s="187" t="s">
        <v>82</v>
      </c>
      <c r="AY322" s="186" t="s">
        <v>137</v>
      </c>
      <c r="BK322" s="188">
        <f>SUM(BK323:BK327)</f>
        <v>0</v>
      </c>
    </row>
    <row r="323" spans="1:65" s="2" customFormat="1" ht="21.75" customHeight="1">
      <c r="A323" s="33"/>
      <c r="B323" s="34"/>
      <c r="C323" s="191" t="s">
        <v>476</v>
      </c>
      <c r="D323" s="191" t="s">
        <v>140</v>
      </c>
      <c r="E323" s="192" t="s">
        <v>477</v>
      </c>
      <c r="F323" s="193" t="s">
        <v>478</v>
      </c>
      <c r="G323" s="194" t="s">
        <v>309</v>
      </c>
      <c r="H323" s="195">
        <v>1.5840000000000001</v>
      </c>
      <c r="I323" s="196"/>
      <c r="J323" s="197">
        <f>ROUND(I323*H323,2)</f>
        <v>0</v>
      </c>
      <c r="K323" s="198"/>
      <c r="L323" s="38"/>
      <c r="M323" s="199" t="s">
        <v>1</v>
      </c>
      <c r="N323" s="200" t="s">
        <v>40</v>
      </c>
      <c r="O323" s="70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203" t="s">
        <v>144</v>
      </c>
      <c r="AT323" s="203" t="s">
        <v>140</v>
      </c>
      <c r="AU323" s="203" t="s">
        <v>84</v>
      </c>
      <c r="AY323" s="16" t="s">
        <v>137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16" t="s">
        <v>82</v>
      </c>
      <c r="BK323" s="204">
        <f>ROUND(I323*H323,2)</f>
        <v>0</v>
      </c>
      <c r="BL323" s="16" t="s">
        <v>144</v>
      </c>
      <c r="BM323" s="203" t="s">
        <v>479</v>
      </c>
    </row>
    <row r="324" spans="1:65" s="2" customFormat="1" ht="21.75" customHeight="1">
      <c r="A324" s="33"/>
      <c r="B324" s="34"/>
      <c r="C324" s="191" t="s">
        <v>480</v>
      </c>
      <c r="D324" s="191" t="s">
        <v>140</v>
      </c>
      <c r="E324" s="192" t="s">
        <v>481</v>
      </c>
      <c r="F324" s="193" t="s">
        <v>482</v>
      </c>
      <c r="G324" s="194" t="s">
        <v>309</v>
      </c>
      <c r="H324" s="195">
        <v>1.26</v>
      </c>
      <c r="I324" s="196"/>
      <c r="J324" s="197">
        <f>ROUND(I324*H324,2)</f>
        <v>0</v>
      </c>
      <c r="K324" s="198"/>
      <c r="L324" s="38"/>
      <c r="M324" s="199" t="s">
        <v>1</v>
      </c>
      <c r="N324" s="200" t="s">
        <v>40</v>
      </c>
      <c r="O324" s="70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203" t="s">
        <v>144</v>
      </c>
      <c r="AT324" s="203" t="s">
        <v>140</v>
      </c>
      <c r="AU324" s="203" t="s">
        <v>84</v>
      </c>
      <c r="AY324" s="16" t="s">
        <v>137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6" t="s">
        <v>82</v>
      </c>
      <c r="BK324" s="204">
        <f>ROUND(I324*H324,2)</f>
        <v>0</v>
      </c>
      <c r="BL324" s="16" t="s">
        <v>144</v>
      </c>
      <c r="BM324" s="203" t="s">
        <v>483</v>
      </c>
    </row>
    <row r="325" spans="1:65" s="2" customFormat="1" ht="21.75" customHeight="1">
      <c r="A325" s="33"/>
      <c r="B325" s="34"/>
      <c r="C325" s="191" t="s">
        <v>484</v>
      </c>
      <c r="D325" s="191" t="s">
        <v>140</v>
      </c>
      <c r="E325" s="192" t="s">
        <v>307</v>
      </c>
      <c r="F325" s="193" t="s">
        <v>308</v>
      </c>
      <c r="G325" s="194" t="s">
        <v>309</v>
      </c>
      <c r="H325" s="195">
        <v>44.673000000000002</v>
      </c>
      <c r="I325" s="196"/>
      <c r="J325" s="197">
        <f>ROUND(I325*H325,2)</f>
        <v>0</v>
      </c>
      <c r="K325" s="198"/>
      <c r="L325" s="38"/>
      <c r="M325" s="199" t="s">
        <v>1</v>
      </c>
      <c r="N325" s="200" t="s">
        <v>40</v>
      </c>
      <c r="O325" s="70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203" t="s">
        <v>144</v>
      </c>
      <c r="AT325" s="203" t="s">
        <v>140</v>
      </c>
      <c r="AU325" s="203" t="s">
        <v>84</v>
      </c>
      <c r="AY325" s="16" t="s">
        <v>137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6" t="s">
        <v>82</v>
      </c>
      <c r="BK325" s="204">
        <f>ROUND(I325*H325,2)</f>
        <v>0</v>
      </c>
      <c r="BL325" s="16" t="s">
        <v>144</v>
      </c>
      <c r="BM325" s="203" t="s">
        <v>485</v>
      </c>
    </row>
    <row r="326" spans="1:65" s="2" customFormat="1" ht="21.75" customHeight="1">
      <c r="A326" s="33"/>
      <c r="B326" s="34"/>
      <c r="C326" s="191" t="s">
        <v>486</v>
      </c>
      <c r="D326" s="191" t="s">
        <v>140</v>
      </c>
      <c r="E326" s="192" t="s">
        <v>307</v>
      </c>
      <c r="F326" s="193" t="s">
        <v>308</v>
      </c>
      <c r="G326" s="194" t="s">
        <v>309</v>
      </c>
      <c r="H326" s="195">
        <v>16</v>
      </c>
      <c r="I326" s="196"/>
      <c r="J326" s="197">
        <f>ROUND(I326*H326,2)</f>
        <v>0</v>
      </c>
      <c r="K326" s="198"/>
      <c r="L326" s="38"/>
      <c r="M326" s="199" t="s">
        <v>1</v>
      </c>
      <c r="N326" s="200" t="s">
        <v>40</v>
      </c>
      <c r="O326" s="70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203" t="s">
        <v>144</v>
      </c>
      <c r="AT326" s="203" t="s">
        <v>140</v>
      </c>
      <c r="AU326" s="203" t="s">
        <v>84</v>
      </c>
      <c r="AY326" s="16" t="s">
        <v>137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16" t="s">
        <v>82</v>
      </c>
      <c r="BK326" s="204">
        <f>ROUND(I326*H326,2)</f>
        <v>0</v>
      </c>
      <c r="BL326" s="16" t="s">
        <v>144</v>
      </c>
      <c r="BM326" s="203" t="s">
        <v>487</v>
      </c>
    </row>
    <row r="327" spans="1:65" s="2" customFormat="1" ht="16.5" customHeight="1">
      <c r="A327" s="33"/>
      <c r="B327" s="34"/>
      <c r="C327" s="191" t="s">
        <v>488</v>
      </c>
      <c r="D327" s="191" t="s">
        <v>140</v>
      </c>
      <c r="E327" s="192" t="s">
        <v>312</v>
      </c>
      <c r="F327" s="193" t="s">
        <v>313</v>
      </c>
      <c r="G327" s="194" t="s">
        <v>309</v>
      </c>
      <c r="H327" s="195">
        <v>20.687999999999999</v>
      </c>
      <c r="I327" s="196"/>
      <c r="J327" s="197">
        <f>ROUND(I327*H327,2)</f>
        <v>0</v>
      </c>
      <c r="K327" s="198"/>
      <c r="L327" s="38"/>
      <c r="M327" s="199" t="s">
        <v>1</v>
      </c>
      <c r="N327" s="200" t="s">
        <v>40</v>
      </c>
      <c r="O327" s="70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203" t="s">
        <v>144</v>
      </c>
      <c r="AT327" s="203" t="s">
        <v>140</v>
      </c>
      <c r="AU327" s="203" t="s">
        <v>84</v>
      </c>
      <c r="AY327" s="16" t="s">
        <v>137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6" t="s">
        <v>82</v>
      </c>
      <c r="BK327" s="204">
        <f>ROUND(I327*H327,2)</f>
        <v>0</v>
      </c>
      <c r="BL327" s="16" t="s">
        <v>144</v>
      </c>
      <c r="BM327" s="203" t="s">
        <v>489</v>
      </c>
    </row>
    <row r="328" spans="1:65" s="12" customFormat="1" ht="22.9" customHeight="1">
      <c r="B328" s="175"/>
      <c r="C328" s="176"/>
      <c r="D328" s="177" t="s">
        <v>74</v>
      </c>
      <c r="E328" s="189" t="s">
        <v>430</v>
      </c>
      <c r="F328" s="189" t="s">
        <v>431</v>
      </c>
      <c r="G328" s="176"/>
      <c r="H328" s="176"/>
      <c r="I328" s="179"/>
      <c r="J328" s="190">
        <f>BK328</f>
        <v>0</v>
      </c>
      <c r="K328" s="176"/>
      <c r="L328" s="181"/>
      <c r="M328" s="182"/>
      <c r="N328" s="183"/>
      <c r="O328" s="183"/>
      <c r="P328" s="184">
        <f>P329</f>
        <v>0</v>
      </c>
      <c r="Q328" s="183"/>
      <c r="R328" s="184">
        <f>R329</f>
        <v>0</v>
      </c>
      <c r="S328" s="183"/>
      <c r="T328" s="185">
        <f>T329</f>
        <v>0</v>
      </c>
      <c r="AR328" s="186" t="s">
        <v>82</v>
      </c>
      <c r="AT328" s="187" t="s">
        <v>74</v>
      </c>
      <c r="AU328" s="187" t="s">
        <v>82</v>
      </c>
      <c r="AY328" s="186" t="s">
        <v>137</v>
      </c>
      <c r="BK328" s="188">
        <f>BK329</f>
        <v>0</v>
      </c>
    </row>
    <row r="329" spans="1:65" s="2" customFormat="1" ht="16.5" customHeight="1">
      <c r="A329" s="33"/>
      <c r="B329" s="34"/>
      <c r="C329" s="191" t="s">
        <v>490</v>
      </c>
      <c r="D329" s="191" t="s">
        <v>140</v>
      </c>
      <c r="E329" s="192" t="s">
        <v>491</v>
      </c>
      <c r="F329" s="193" t="s">
        <v>492</v>
      </c>
      <c r="G329" s="194" t="s">
        <v>304</v>
      </c>
      <c r="H329" s="195">
        <v>2.6</v>
      </c>
      <c r="I329" s="196"/>
      <c r="J329" s="197">
        <f>ROUND(I329*H329,2)</f>
        <v>0</v>
      </c>
      <c r="K329" s="198"/>
      <c r="L329" s="38"/>
      <c r="M329" s="199" t="s">
        <v>1</v>
      </c>
      <c r="N329" s="200" t="s">
        <v>40</v>
      </c>
      <c r="O329" s="70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203" t="s">
        <v>144</v>
      </c>
      <c r="AT329" s="203" t="s">
        <v>140</v>
      </c>
      <c r="AU329" s="203" t="s">
        <v>84</v>
      </c>
      <c r="AY329" s="16" t="s">
        <v>137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6" t="s">
        <v>82</v>
      </c>
      <c r="BK329" s="204">
        <f>ROUND(I329*H329,2)</f>
        <v>0</v>
      </c>
      <c r="BL329" s="16" t="s">
        <v>144</v>
      </c>
      <c r="BM329" s="203" t="s">
        <v>493</v>
      </c>
    </row>
    <row r="330" spans="1:65" s="12" customFormat="1" ht="22.9" customHeight="1">
      <c r="B330" s="175"/>
      <c r="C330" s="176"/>
      <c r="D330" s="177" t="s">
        <v>74</v>
      </c>
      <c r="E330" s="189" t="s">
        <v>315</v>
      </c>
      <c r="F330" s="189" t="s">
        <v>316</v>
      </c>
      <c r="G330" s="176"/>
      <c r="H330" s="176"/>
      <c r="I330" s="179"/>
      <c r="J330" s="190">
        <f>BK330</f>
        <v>0</v>
      </c>
      <c r="K330" s="176"/>
      <c r="L330" s="181"/>
      <c r="M330" s="182"/>
      <c r="N330" s="183"/>
      <c r="O330" s="183"/>
      <c r="P330" s="184">
        <f>SUM(P331:P336)</f>
        <v>0</v>
      </c>
      <c r="Q330" s="183"/>
      <c r="R330" s="184">
        <f>SUM(R331:R336)</f>
        <v>0</v>
      </c>
      <c r="S330" s="183"/>
      <c r="T330" s="185">
        <f>SUM(T331:T336)</f>
        <v>0</v>
      </c>
      <c r="AR330" s="186" t="s">
        <v>82</v>
      </c>
      <c r="AT330" s="187" t="s">
        <v>74</v>
      </c>
      <c r="AU330" s="187" t="s">
        <v>82</v>
      </c>
      <c r="AY330" s="186" t="s">
        <v>137</v>
      </c>
      <c r="BK330" s="188">
        <f>SUM(BK331:BK336)</f>
        <v>0</v>
      </c>
    </row>
    <row r="331" spans="1:65" s="2" customFormat="1" ht="21.75" customHeight="1">
      <c r="A331" s="33"/>
      <c r="B331" s="34"/>
      <c r="C331" s="191" t="s">
        <v>494</v>
      </c>
      <c r="D331" s="191" t="s">
        <v>140</v>
      </c>
      <c r="E331" s="192" t="s">
        <v>330</v>
      </c>
      <c r="F331" s="193" t="s">
        <v>331</v>
      </c>
      <c r="G331" s="194" t="s">
        <v>332</v>
      </c>
      <c r="H331" s="195">
        <v>180.2</v>
      </c>
      <c r="I331" s="196"/>
      <c r="J331" s="197">
        <f t="shared" ref="J331:J336" si="80">ROUND(I331*H331,2)</f>
        <v>0</v>
      </c>
      <c r="K331" s="198"/>
      <c r="L331" s="38"/>
      <c r="M331" s="199" t="s">
        <v>1</v>
      </c>
      <c r="N331" s="200" t="s">
        <v>40</v>
      </c>
      <c r="O331" s="70"/>
      <c r="P331" s="201">
        <f t="shared" ref="P331:P336" si="81">O331*H331</f>
        <v>0</v>
      </c>
      <c r="Q331" s="201">
        <v>0</v>
      </c>
      <c r="R331" s="201">
        <f t="shared" ref="R331:R336" si="82">Q331*H331</f>
        <v>0</v>
      </c>
      <c r="S331" s="201">
        <v>0</v>
      </c>
      <c r="T331" s="202">
        <f t="shared" ref="T331:T336" si="83"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203" t="s">
        <v>144</v>
      </c>
      <c r="AT331" s="203" t="s">
        <v>140</v>
      </c>
      <c r="AU331" s="203" t="s">
        <v>84</v>
      </c>
      <c r="AY331" s="16" t="s">
        <v>137</v>
      </c>
      <c r="BE331" s="204">
        <f t="shared" ref="BE331:BE336" si="84">IF(N331="základní",J331,0)</f>
        <v>0</v>
      </c>
      <c r="BF331" s="204">
        <f t="shared" ref="BF331:BF336" si="85">IF(N331="snížená",J331,0)</f>
        <v>0</v>
      </c>
      <c r="BG331" s="204">
        <f t="shared" ref="BG331:BG336" si="86">IF(N331="zákl. přenesená",J331,0)</f>
        <v>0</v>
      </c>
      <c r="BH331" s="204">
        <f t="shared" ref="BH331:BH336" si="87">IF(N331="sníž. přenesená",J331,0)</f>
        <v>0</v>
      </c>
      <c r="BI331" s="204">
        <f t="shared" ref="BI331:BI336" si="88">IF(N331="nulová",J331,0)</f>
        <v>0</v>
      </c>
      <c r="BJ331" s="16" t="s">
        <v>82</v>
      </c>
      <c r="BK331" s="204">
        <f t="shared" ref="BK331:BK336" si="89">ROUND(I331*H331,2)</f>
        <v>0</v>
      </c>
      <c r="BL331" s="16" t="s">
        <v>144</v>
      </c>
      <c r="BM331" s="203" t="s">
        <v>495</v>
      </c>
    </row>
    <row r="332" spans="1:65" s="2" customFormat="1" ht="33" customHeight="1">
      <c r="A332" s="33"/>
      <c r="B332" s="34"/>
      <c r="C332" s="191" t="s">
        <v>496</v>
      </c>
      <c r="D332" s="191" t="s">
        <v>140</v>
      </c>
      <c r="E332" s="192" t="s">
        <v>323</v>
      </c>
      <c r="F332" s="193" t="s">
        <v>324</v>
      </c>
      <c r="G332" s="194" t="s">
        <v>320</v>
      </c>
      <c r="H332" s="195">
        <v>180.2</v>
      </c>
      <c r="I332" s="196"/>
      <c r="J332" s="197">
        <f t="shared" si="80"/>
        <v>0</v>
      </c>
      <c r="K332" s="198"/>
      <c r="L332" s="38"/>
      <c r="M332" s="199" t="s">
        <v>1</v>
      </c>
      <c r="N332" s="200" t="s">
        <v>40</v>
      </c>
      <c r="O332" s="70"/>
      <c r="P332" s="201">
        <f t="shared" si="81"/>
        <v>0</v>
      </c>
      <c r="Q332" s="201">
        <v>0</v>
      </c>
      <c r="R332" s="201">
        <f t="shared" si="82"/>
        <v>0</v>
      </c>
      <c r="S332" s="201">
        <v>0</v>
      </c>
      <c r="T332" s="202">
        <f t="shared" si="83"/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203" t="s">
        <v>144</v>
      </c>
      <c r="AT332" s="203" t="s">
        <v>140</v>
      </c>
      <c r="AU332" s="203" t="s">
        <v>84</v>
      </c>
      <c r="AY332" s="16" t="s">
        <v>137</v>
      </c>
      <c r="BE332" s="204">
        <f t="shared" si="84"/>
        <v>0</v>
      </c>
      <c r="BF332" s="204">
        <f t="shared" si="85"/>
        <v>0</v>
      </c>
      <c r="BG332" s="204">
        <f t="shared" si="86"/>
        <v>0</v>
      </c>
      <c r="BH332" s="204">
        <f t="shared" si="87"/>
        <v>0</v>
      </c>
      <c r="BI332" s="204">
        <f t="shared" si="88"/>
        <v>0</v>
      </c>
      <c r="BJ332" s="16" t="s">
        <v>82</v>
      </c>
      <c r="BK332" s="204">
        <f t="shared" si="89"/>
        <v>0</v>
      </c>
      <c r="BL332" s="16" t="s">
        <v>144</v>
      </c>
      <c r="BM332" s="203" t="s">
        <v>497</v>
      </c>
    </row>
    <row r="333" spans="1:65" s="2" customFormat="1" ht="21.75" customHeight="1">
      <c r="A333" s="33"/>
      <c r="B333" s="34"/>
      <c r="C333" s="191" t="s">
        <v>498</v>
      </c>
      <c r="D333" s="191" t="s">
        <v>140</v>
      </c>
      <c r="E333" s="192" t="s">
        <v>327</v>
      </c>
      <c r="F333" s="193" t="s">
        <v>328</v>
      </c>
      <c r="G333" s="194" t="s">
        <v>320</v>
      </c>
      <c r="H333" s="195">
        <v>720.78</v>
      </c>
      <c r="I333" s="196"/>
      <c r="J333" s="197">
        <f t="shared" si="80"/>
        <v>0</v>
      </c>
      <c r="K333" s="198"/>
      <c r="L333" s="38"/>
      <c r="M333" s="199" t="s">
        <v>1</v>
      </c>
      <c r="N333" s="200" t="s">
        <v>40</v>
      </c>
      <c r="O333" s="70"/>
      <c r="P333" s="201">
        <f t="shared" si="81"/>
        <v>0</v>
      </c>
      <c r="Q333" s="201">
        <v>0</v>
      </c>
      <c r="R333" s="201">
        <f t="shared" si="82"/>
        <v>0</v>
      </c>
      <c r="S333" s="201">
        <v>0</v>
      </c>
      <c r="T333" s="202">
        <f t="shared" si="8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203" t="s">
        <v>144</v>
      </c>
      <c r="AT333" s="203" t="s">
        <v>140</v>
      </c>
      <c r="AU333" s="203" t="s">
        <v>84</v>
      </c>
      <c r="AY333" s="16" t="s">
        <v>137</v>
      </c>
      <c r="BE333" s="204">
        <f t="shared" si="84"/>
        <v>0</v>
      </c>
      <c r="BF333" s="204">
        <f t="shared" si="85"/>
        <v>0</v>
      </c>
      <c r="BG333" s="204">
        <f t="shared" si="86"/>
        <v>0</v>
      </c>
      <c r="BH333" s="204">
        <f t="shared" si="87"/>
        <v>0</v>
      </c>
      <c r="BI333" s="204">
        <f t="shared" si="88"/>
        <v>0</v>
      </c>
      <c r="BJ333" s="16" t="s">
        <v>82</v>
      </c>
      <c r="BK333" s="204">
        <f t="shared" si="89"/>
        <v>0</v>
      </c>
      <c r="BL333" s="16" t="s">
        <v>144</v>
      </c>
      <c r="BM333" s="203" t="s">
        <v>499</v>
      </c>
    </row>
    <row r="334" spans="1:65" s="2" customFormat="1" ht="16.5" customHeight="1">
      <c r="A334" s="33"/>
      <c r="B334" s="34"/>
      <c r="C334" s="191" t="s">
        <v>500</v>
      </c>
      <c r="D334" s="191" t="s">
        <v>140</v>
      </c>
      <c r="E334" s="192" t="s">
        <v>501</v>
      </c>
      <c r="F334" s="193" t="s">
        <v>502</v>
      </c>
      <c r="G334" s="194" t="s">
        <v>332</v>
      </c>
      <c r="H334" s="195">
        <v>180.2</v>
      </c>
      <c r="I334" s="196"/>
      <c r="J334" s="197">
        <f t="shared" si="80"/>
        <v>0</v>
      </c>
      <c r="K334" s="198"/>
      <c r="L334" s="38"/>
      <c r="M334" s="199" t="s">
        <v>1</v>
      </c>
      <c r="N334" s="200" t="s">
        <v>40</v>
      </c>
      <c r="O334" s="70"/>
      <c r="P334" s="201">
        <f t="shared" si="81"/>
        <v>0</v>
      </c>
      <c r="Q334" s="201">
        <v>0</v>
      </c>
      <c r="R334" s="201">
        <f t="shared" si="82"/>
        <v>0</v>
      </c>
      <c r="S334" s="201">
        <v>0</v>
      </c>
      <c r="T334" s="202">
        <f t="shared" si="8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203" t="s">
        <v>144</v>
      </c>
      <c r="AT334" s="203" t="s">
        <v>140</v>
      </c>
      <c r="AU334" s="203" t="s">
        <v>84</v>
      </c>
      <c r="AY334" s="16" t="s">
        <v>137</v>
      </c>
      <c r="BE334" s="204">
        <f t="shared" si="84"/>
        <v>0</v>
      </c>
      <c r="BF334" s="204">
        <f t="shared" si="85"/>
        <v>0</v>
      </c>
      <c r="BG334" s="204">
        <f t="shared" si="86"/>
        <v>0</v>
      </c>
      <c r="BH334" s="204">
        <f t="shared" si="87"/>
        <v>0</v>
      </c>
      <c r="BI334" s="204">
        <f t="shared" si="88"/>
        <v>0</v>
      </c>
      <c r="BJ334" s="16" t="s">
        <v>82</v>
      </c>
      <c r="BK334" s="204">
        <f t="shared" si="89"/>
        <v>0</v>
      </c>
      <c r="BL334" s="16" t="s">
        <v>144</v>
      </c>
      <c r="BM334" s="203" t="s">
        <v>503</v>
      </c>
    </row>
    <row r="335" spans="1:65" s="2" customFormat="1" ht="33" customHeight="1">
      <c r="A335" s="33"/>
      <c r="B335" s="34"/>
      <c r="C335" s="191" t="s">
        <v>504</v>
      </c>
      <c r="D335" s="191" t="s">
        <v>140</v>
      </c>
      <c r="E335" s="192" t="s">
        <v>337</v>
      </c>
      <c r="F335" s="193" t="s">
        <v>338</v>
      </c>
      <c r="G335" s="194" t="s">
        <v>332</v>
      </c>
      <c r="H335" s="195">
        <v>174.97</v>
      </c>
      <c r="I335" s="196"/>
      <c r="J335" s="197">
        <f t="shared" si="80"/>
        <v>0</v>
      </c>
      <c r="K335" s="198"/>
      <c r="L335" s="38"/>
      <c r="M335" s="199" t="s">
        <v>1</v>
      </c>
      <c r="N335" s="200" t="s">
        <v>40</v>
      </c>
      <c r="O335" s="70"/>
      <c r="P335" s="201">
        <f t="shared" si="81"/>
        <v>0</v>
      </c>
      <c r="Q335" s="201">
        <v>0</v>
      </c>
      <c r="R335" s="201">
        <f t="shared" si="82"/>
        <v>0</v>
      </c>
      <c r="S335" s="201">
        <v>0</v>
      </c>
      <c r="T335" s="202">
        <f t="shared" si="8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203" t="s">
        <v>144</v>
      </c>
      <c r="AT335" s="203" t="s">
        <v>140</v>
      </c>
      <c r="AU335" s="203" t="s">
        <v>84</v>
      </c>
      <c r="AY335" s="16" t="s">
        <v>137</v>
      </c>
      <c r="BE335" s="204">
        <f t="shared" si="84"/>
        <v>0</v>
      </c>
      <c r="BF335" s="204">
        <f t="shared" si="85"/>
        <v>0</v>
      </c>
      <c r="BG335" s="204">
        <f t="shared" si="86"/>
        <v>0</v>
      </c>
      <c r="BH335" s="204">
        <f t="shared" si="87"/>
        <v>0</v>
      </c>
      <c r="BI335" s="204">
        <f t="shared" si="88"/>
        <v>0</v>
      </c>
      <c r="BJ335" s="16" t="s">
        <v>82</v>
      </c>
      <c r="BK335" s="204">
        <f t="shared" si="89"/>
        <v>0</v>
      </c>
      <c r="BL335" s="16" t="s">
        <v>144</v>
      </c>
      <c r="BM335" s="203" t="s">
        <v>505</v>
      </c>
    </row>
    <row r="336" spans="1:65" s="2" customFormat="1" ht="33" customHeight="1">
      <c r="A336" s="33"/>
      <c r="B336" s="34"/>
      <c r="C336" s="191" t="s">
        <v>506</v>
      </c>
      <c r="D336" s="191" t="s">
        <v>140</v>
      </c>
      <c r="E336" s="192" t="s">
        <v>453</v>
      </c>
      <c r="F336" s="193" t="s">
        <v>454</v>
      </c>
      <c r="G336" s="194" t="s">
        <v>332</v>
      </c>
      <c r="H336" s="195">
        <v>5.13</v>
      </c>
      <c r="I336" s="196"/>
      <c r="J336" s="197">
        <f t="shared" si="80"/>
        <v>0</v>
      </c>
      <c r="K336" s="198"/>
      <c r="L336" s="38"/>
      <c r="M336" s="199" t="s">
        <v>1</v>
      </c>
      <c r="N336" s="200" t="s">
        <v>40</v>
      </c>
      <c r="O336" s="70"/>
      <c r="P336" s="201">
        <f t="shared" si="81"/>
        <v>0</v>
      </c>
      <c r="Q336" s="201">
        <v>0</v>
      </c>
      <c r="R336" s="201">
        <f t="shared" si="82"/>
        <v>0</v>
      </c>
      <c r="S336" s="201">
        <v>0</v>
      </c>
      <c r="T336" s="202">
        <f t="shared" si="83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203" t="s">
        <v>144</v>
      </c>
      <c r="AT336" s="203" t="s">
        <v>140</v>
      </c>
      <c r="AU336" s="203" t="s">
        <v>84</v>
      </c>
      <c r="AY336" s="16" t="s">
        <v>137</v>
      </c>
      <c r="BE336" s="204">
        <f t="shared" si="84"/>
        <v>0</v>
      </c>
      <c r="BF336" s="204">
        <f t="shared" si="85"/>
        <v>0</v>
      </c>
      <c r="BG336" s="204">
        <f t="shared" si="86"/>
        <v>0</v>
      </c>
      <c r="BH336" s="204">
        <f t="shared" si="87"/>
        <v>0</v>
      </c>
      <c r="BI336" s="204">
        <f t="shared" si="88"/>
        <v>0</v>
      </c>
      <c r="BJ336" s="16" t="s">
        <v>82</v>
      </c>
      <c r="BK336" s="204">
        <f t="shared" si="89"/>
        <v>0</v>
      </c>
      <c r="BL336" s="16" t="s">
        <v>144</v>
      </c>
      <c r="BM336" s="203" t="s">
        <v>507</v>
      </c>
    </row>
    <row r="337" spans="1:65" s="12" customFormat="1" ht="25.9" customHeight="1">
      <c r="B337" s="175"/>
      <c r="C337" s="176"/>
      <c r="D337" s="177" t="s">
        <v>74</v>
      </c>
      <c r="E337" s="178" t="s">
        <v>508</v>
      </c>
      <c r="F337" s="178" t="s">
        <v>509</v>
      </c>
      <c r="G337" s="176"/>
      <c r="H337" s="176"/>
      <c r="I337" s="179"/>
      <c r="J337" s="180">
        <f>BK337</f>
        <v>0</v>
      </c>
      <c r="K337" s="176"/>
      <c r="L337" s="181"/>
      <c r="M337" s="182"/>
      <c r="N337" s="183"/>
      <c r="O337" s="183"/>
      <c r="P337" s="184">
        <f>P338+P341+P343+P345+P347+P349+P352+P356+P358+P362+P366</f>
        <v>0</v>
      </c>
      <c r="Q337" s="183"/>
      <c r="R337" s="184">
        <f>R338+R341+R343+R345+R347+R349+R352+R356+R358+R362+R366</f>
        <v>0</v>
      </c>
      <c r="S337" s="183"/>
      <c r="T337" s="185">
        <f>T338+T341+T343+T345+T347+T349+T352+T356+T358+T362+T366</f>
        <v>0</v>
      </c>
      <c r="AR337" s="186" t="s">
        <v>82</v>
      </c>
      <c r="AT337" s="187" t="s">
        <v>74</v>
      </c>
      <c r="AU337" s="187" t="s">
        <v>75</v>
      </c>
      <c r="AY337" s="186" t="s">
        <v>137</v>
      </c>
      <c r="BK337" s="188">
        <f>BK338+BK341+BK343+BK345+BK347+BK349+BK352+BK356+BK358+BK362+BK366</f>
        <v>0</v>
      </c>
    </row>
    <row r="338" spans="1:65" s="12" customFormat="1" ht="22.9" customHeight="1">
      <c r="B338" s="175"/>
      <c r="C338" s="176"/>
      <c r="D338" s="177" t="s">
        <v>74</v>
      </c>
      <c r="E338" s="189" t="s">
        <v>269</v>
      </c>
      <c r="F338" s="189" t="s">
        <v>270</v>
      </c>
      <c r="G338" s="176"/>
      <c r="H338" s="176"/>
      <c r="I338" s="179"/>
      <c r="J338" s="190">
        <f>BK338</f>
        <v>0</v>
      </c>
      <c r="K338" s="176"/>
      <c r="L338" s="181"/>
      <c r="M338" s="182"/>
      <c r="N338" s="183"/>
      <c r="O338" s="183"/>
      <c r="P338" s="184">
        <f>SUM(P339:P340)</f>
        <v>0</v>
      </c>
      <c r="Q338" s="183"/>
      <c r="R338" s="184">
        <f>SUM(R339:R340)</f>
        <v>0</v>
      </c>
      <c r="S338" s="183"/>
      <c r="T338" s="185">
        <f>SUM(T339:T340)</f>
        <v>0</v>
      </c>
      <c r="AR338" s="186" t="s">
        <v>82</v>
      </c>
      <c r="AT338" s="187" t="s">
        <v>74</v>
      </c>
      <c r="AU338" s="187" t="s">
        <v>82</v>
      </c>
      <c r="AY338" s="186" t="s">
        <v>137</v>
      </c>
      <c r="BK338" s="188">
        <f>SUM(BK339:BK340)</f>
        <v>0</v>
      </c>
    </row>
    <row r="339" spans="1:65" s="2" customFormat="1" ht="21.75" customHeight="1">
      <c r="A339" s="33"/>
      <c r="B339" s="34"/>
      <c r="C339" s="191" t="s">
        <v>510</v>
      </c>
      <c r="D339" s="191" t="s">
        <v>140</v>
      </c>
      <c r="E339" s="192" t="s">
        <v>271</v>
      </c>
      <c r="F339" s="193" t="s">
        <v>272</v>
      </c>
      <c r="G339" s="194" t="s">
        <v>273</v>
      </c>
      <c r="H339" s="195">
        <v>3.56</v>
      </c>
      <c r="I339" s="196"/>
      <c r="J339" s="197">
        <f>ROUND(I339*H339,2)</f>
        <v>0</v>
      </c>
      <c r="K339" s="198"/>
      <c r="L339" s="38"/>
      <c r="M339" s="199" t="s">
        <v>1</v>
      </c>
      <c r="N339" s="200" t="s">
        <v>40</v>
      </c>
      <c r="O339" s="70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203" t="s">
        <v>144</v>
      </c>
      <c r="AT339" s="203" t="s">
        <v>140</v>
      </c>
      <c r="AU339" s="203" t="s">
        <v>84</v>
      </c>
      <c r="AY339" s="16" t="s">
        <v>137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16" t="s">
        <v>82</v>
      </c>
      <c r="BK339" s="204">
        <f>ROUND(I339*H339,2)</f>
        <v>0</v>
      </c>
      <c r="BL339" s="16" t="s">
        <v>144</v>
      </c>
      <c r="BM339" s="203" t="s">
        <v>511</v>
      </c>
    </row>
    <row r="340" spans="1:65" s="2" customFormat="1" ht="21.75" customHeight="1">
      <c r="A340" s="33"/>
      <c r="B340" s="34"/>
      <c r="C340" s="191" t="s">
        <v>512</v>
      </c>
      <c r="D340" s="191" t="s">
        <v>140</v>
      </c>
      <c r="E340" s="192" t="s">
        <v>513</v>
      </c>
      <c r="F340" s="193" t="s">
        <v>514</v>
      </c>
      <c r="G340" s="194" t="s">
        <v>273</v>
      </c>
      <c r="H340" s="195">
        <v>3.56</v>
      </c>
      <c r="I340" s="196"/>
      <c r="J340" s="197">
        <f>ROUND(I340*H340,2)</f>
        <v>0</v>
      </c>
      <c r="K340" s="198"/>
      <c r="L340" s="38"/>
      <c r="M340" s="199" t="s">
        <v>1</v>
      </c>
      <c r="N340" s="200" t="s">
        <v>40</v>
      </c>
      <c r="O340" s="70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203" t="s">
        <v>144</v>
      </c>
      <c r="AT340" s="203" t="s">
        <v>140</v>
      </c>
      <c r="AU340" s="203" t="s">
        <v>84</v>
      </c>
      <c r="AY340" s="16" t="s">
        <v>137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6" t="s">
        <v>82</v>
      </c>
      <c r="BK340" s="204">
        <f>ROUND(I340*H340,2)</f>
        <v>0</v>
      </c>
      <c r="BL340" s="16" t="s">
        <v>144</v>
      </c>
      <c r="BM340" s="203" t="s">
        <v>515</v>
      </c>
    </row>
    <row r="341" spans="1:65" s="12" customFormat="1" ht="22.9" customHeight="1">
      <c r="B341" s="175"/>
      <c r="C341" s="176"/>
      <c r="D341" s="177" t="s">
        <v>74</v>
      </c>
      <c r="E341" s="189" t="s">
        <v>516</v>
      </c>
      <c r="F341" s="189" t="s">
        <v>517</v>
      </c>
      <c r="G341" s="176"/>
      <c r="H341" s="176"/>
      <c r="I341" s="179"/>
      <c r="J341" s="190">
        <f>BK341</f>
        <v>0</v>
      </c>
      <c r="K341" s="176"/>
      <c r="L341" s="181"/>
      <c r="M341" s="182"/>
      <c r="N341" s="183"/>
      <c r="O341" s="183"/>
      <c r="P341" s="184">
        <f>P342</f>
        <v>0</v>
      </c>
      <c r="Q341" s="183"/>
      <c r="R341" s="184">
        <f>R342</f>
        <v>0</v>
      </c>
      <c r="S341" s="183"/>
      <c r="T341" s="185">
        <f>T342</f>
        <v>0</v>
      </c>
      <c r="AR341" s="186" t="s">
        <v>82</v>
      </c>
      <c r="AT341" s="187" t="s">
        <v>74</v>
      </c>
      <c r="AU341" s="187" t="s">
        <v>82</v>
      </c>
      <c r="AY341" s="186" t="s">
        <v>137</v>
      </c>
      <c r="BK341" s="188">
        <f>BK342</f>
        <v>0</v>
      </c>
    </row>
    <row r="342" spans="1:65" s="2" customFormat="1" ht="16.5" customHeight="1">
      <c r="A342" s="33"/>
      <c r="B342" s="34"/>
      <c r="C342" s="191" t="s">
        <v>518</v>
      </c>
      <c r="D342" s="191" t="s">
        <v>140</v>
      </c>
      <c r="E342" s="192" t="s">
        <v>519</v>
      </c>
      <c r="F342" s="193" t="s">
        <v>520</v>
      </c>
      <c r="G342" s="194" t="s">
        <v>273</v>
      </c>
      <c r="H342" s="195">
        <v>3.5640000000000001</v>
      </c>
      <c r="I342" s="196"/>
      <c r="J342" s="197">
        <f>ROUND(I342*H342,2)</f>
        <v>0</v>
      </c>
      <c r="K342" s="198"/>
      <c r="L342" s="38"/>
      <c r="M342" s="199" t="s">
        <v>1</v>
      </c>
      <c r="N342" s="200" t="s">
        <v>40</v>
      </c>
      <c r="O342" s="70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203" t="s">
        <v>144</v>
      </c>
      <c r="AT342" s="203" t="s">
        <v>140</v>
      </c>
      <c r="AU342" s="203" t="s">
        <v>84</v>
      </c>
      <c r="AY342" s="16" t="s">
        <v>137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16" t="s">
        <v>82</v>
      </c>
      <c r="BK342" s="204">
        <f>ROUND(I342*H342,2)</f>
        <v>0</v>
      </c>
      <c r="BL342" s="16" t="s">
        <v>144</v>
      </c>
      <c r="BM342" s="203" t="s">
        <v>521</v>
      </c>
    </row>
    <row r="343" spans="1:65" s="12" customFormat="1" ht="22.9" customHeight="1">
      <c r="B343" s="175"/>
      <c r="C343" s="176"/>
      <c r="D343" s="177" t="s">
        <v>74</v>
      </c>
      <c r="E343" s="189" t="s">
        <v>522</v>
      </c>
      <c r="F343" s="189" t="s">
        <v>523</v>
      </c>
      <c r="G343" s="176"/>
      <c r="H343" s="176"/>
      <c r="I343" s="179"/>
      <c r="J343" s="190">
        <f>BK343</f>
        <v>0</v>
      </c>
      <c r="K343" s="176"/>
      <c r="L343" s="181"/>
      <c r="M343" s="182"/>
      <c r="N343" s="183"/>
      <c r="O343" s="183"/>
      <c r="P343" s="184">
        <f>P344</f>
        <v>0</v>
      </c>
      <c r="Q343" s="183"/>
      <c r="R343" s="184">
        <f>R344</f>
        <v>0</v>
      </c>
      <c r="S343" s="183"/>
      <c r="T343" s="185">
        <f>T344</f>
        <v>0</v>
      </c>
      <c r="AR343" s="186" t="s">
        <v>82</v>
      </c>
      <c r="AT343" s="187" t="s">
        <v>74</v>
      </c>
      <c r="AU343" s="187" t="s">
        <v>82</v>
      </c>
      <c r="AY343" s="186" t="s">
        <v>137</v>
      </c>
      <c r="BK343" s="188">
        <f>BK344</f>
        <v>0</v>
      </c>
    </row>
    <row r="344" spans="1:65" s="2" customFormat="1" ht="21.75" customHeight="1">
      <c r="A344" s="33"/>
      <c r="B344" s="34"/>
      <c r="C344" s="191" t="s">
        <v>524</v>
      </c>
      <c r="D344" s="191" t="s">
        <v>140</v>
      </c>
      <c r="E344" s="192" t="s">
        <v>525</v>
      </c>
      <c r="F344" s="193" t="s">
        <v>526</v>
      </c>
      <c r="G344" s="194" t="s">
        <v>246</v>
      </c>
      <c r="H344" s="195">
        <v>50.45</v>
      </c>
      <c r="I344" s="196"/>
      <c r="J344" s="197">
        <f>ROUND(I344*H344,2)</f>
        <v>0</v>
      </c>
      <c r="K344" s="198"/>
      <c r="L344" s="38"/>
      <c r="M344" s="199" t="s">
        <v>1</v>
      </c>
      <c r="N344" s="200" t="s">
        <v>40</v>
      </c>
      <c r="O344" s="70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203" t="s">
        <v>144</v>
      </c>
      <c r="AT344" s="203" t="s">
        <v>140</v>
      </c>
      <c r="AU344" s="203" t="s">
        <v>84</v>
      </c>
      <c r="AY344" s="16" t="s">
        <v>137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6" t="s">
        <v>82</v>
      </c>
      <c r="BK344" s="204">
        <f>ROUND(I344*H344,2)</f>
        <v>0</v>
      </c>
      <c r="BL344" s="16" t="s">
        <v>144</v>
      </c>
      <c r="BM344" s="203" t="s">
        <v>527</v>
      </c>
    </row>
    <row r="345" spans="1:65" s="12" customFormat="1" ht="22.9" customHeight="1">
      <c r="B345" s="175"/>
      <c r="C345" s="176"/>
      <c r="D345" s="177" t="s">
        <v>74</v>
      </c>
      <c r="E345" s="189" t="s">
        <v>528</v>
      </c>
      <c r="F345" s="189" t="s">
        <v>529</v>
      </c>
      <c r="G345" s="176"/>
      <c r="H345" s="176"/>
      <c r="I345" s="179"/>
      <c r="J345" s="190">
        <f>BK345</f>
        <v>0</v>
      </c>
      <c r="K345" s="176"/>
      <c r="L345" s="181"/>
      <c r="M345" s="182"/>
      <c r="N345" s="183"/>
      <c r="O345" s="183"/>
      <c r="P345" s="184">
        <f>P346</f>
        <v>0</v>
      </c>
      <c r="Q345" s="183"/>
      <c r="R345" s="184">
        <f>R346</f>
        <v>0</v>
      </c>
      <c r="S345" s="183"/>
      <c r="T345" s="185">
        <f>T346</f>
        <v>0</v>
      </c>
      <c r="AR345" s="186" t="s">
        <v>82</v>
      </c>
      <c r="AT345" s="187" t="s">
        <v>74</v>
      </c>
      <c r="AU345" s="187" t="s">
        <v>82</v>
      </c>
      <c r="AY345" s="186" t="s">
        <v>137</v>
      </c>
      <c r="BK345" s="188">
        <f>BK346</f>
        <v>0</v>
      </c>
    </row>
    <row r="346" spans="1:65" s="2" customFormat="1" ht="16.5" customHeight="1">
      <c r="A346" s="33"/>
      <c r="B346" s="34"/>
      <c r="C346" s="191" t="s">
        <v>530</v>
      </c>
      <c r="D346" s="191" t="s">
        <v>140</v>
      </c>
      <c r="E346" s="192" t="s">
        <v>531</v>
      </c>
      <c r="F346" s="193" t="s">
        <v>532</v>
      </c>
      <c r="G346" s="194" t="s">
        <v>246</v>
      </c>
      <c r="H346" s="195">
        <v>126.05</v>
      </c>
      <c r="I346" s="196"/>
      <c r="J346" s="197">
        <f>ROUND(I346*H346,2)</f>
        <v>0</v>
      </c>
      <c r="K346" s="198"/>
      <c r="L346" s="38"/>
      <c r="M346" s="199" t="s">
        <v>1</v>
      </c>
      <c r="N346" s="200" t="s">
        <v>40</v>
      </c>
      <c r="O346" s="70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203" t="s">
        <v>144</v>
      </c>
      <c r="AT346" s="203" t="s">
        <v>140</v>
      </c>
      <c r="AU346" s="203" t="s">
        <v>84</v>
      </c>
      <c r="AY346" s="16" t="s">
        <v>137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6" t="s">
        <v>82</v>
      </c>
      <c r="BK346" s="204">
        <f>ROUND(I346*H346,2)</f>
        <v>0</v>
      </c>
      <c r="BL346" s="16" t="s">
        <v>144</v>
      </c>
      <c r="BM346" s="203" t="s">
        <v>533</v>
      </c>
    </row>
    <row r="347" spans="1:65" s="12" customFormat="1" ht="22.9" customHeight="1">
      <c r="B347" s="175"/>
      <c r="C347" s="176"/>
      <c r="D347" s="177" t="s">
        <v>74</v>
      </c>
      <c r="E347" s="189" t="s">
        <v>534</v>
      </c>
      <c r="F347" s="189" t="s">
        <v>535</v>
      </c>
      <c r="G347" s="176"/>
      <c r="H347" s="176"/>
      <c r="I347" s="179"/>
      <c r="J347" s="190">
        <f>BK347</f>
        <v>0</v>
      </c>
      <c r="K347" s="176"/>
      <c r="L347" s="181"/>
      <c r="M347" s="182"/>
      <c r="N347" s="183"/>
      <c r="O347" s="183"/>
      <c r="P347" s="184">
        <f>P348</f>
        <v>0</v>
      </c>
      <c r="Q347" s="183"/>
      <c r="R347" s="184">
        <f>R348</f>
        <v>0</v>
      </c>
      <c r="S347" s="183"/>
      <c r="T347" s="185">
        <f>T348</f>
        <v>0</v>
      </c>
      <c r="AR347" s="186" t="s">
        <v>82</v>
      </c>
      <c r="AT347" s="187" t="s">
        <v>74</v>
      </c>
      <c r="AU347" s="187" t="s">
        <v>82</v>
      </c>
      <c r="AY347" s="186" t="s">
        <v>137</v>
      </c>
      <c r="BK347" s="188">
        <f>BK348</f>
        <v>0</v>
      </c>
    </row>
    <row r="348" spans="1:65" s="2" customFormat="1" ht="21.75" customHeight="1">
      <c r="A348" s="33"/>
      <c r="B348" s="34"/>
      <c r="C348" s="191" t="s">
        <v>536</v>
      </c>
      <c r="D348" s="191" t="s">
        <v>140</v>
      </c>
      <c r="E348" s="192" t="s">
        <v>537</v>
      </c>
      <c r="F348" s="193" t="s">
        <v>538</v>
      </c>
      <c r="G348" s="194" t="s">
        <v>261</v>
      </c>
      <c r="H348" s="195">
        <v>50.45</v>
      </c>
      <c r="I348" s="196"/>
      <c r="J348" s="197">
        <f>ROUND(I348*H348,2)</f>
        <v>0</v>
      </c>
      <c r="K348" s="198"/>
      <c r="L348" s="38"/>
      <c r="M348" s="199" t="s">
        <v>1</v>
      </c>
      <c r="N348" s="200" t="s">
        <v>40</v>
      </c>
      <c r="O348" s="70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203" t="s">
        <v>144</v>
      </c>
      <c r="AT348" s="203" t="s">
        <v>140</v>
      </c>
      <c r="AU348" s="203" t="s">
        <v>84</v>
      </c>
      <c r="AY348" s="16" t="s">
        <v>137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16" t="s">
        <v>82</v>
      </c>
      <c r="BK348" s="204">
        <f>ROUND(I348*H348,2)</f>
        <v>0</v>
      </c>
      <c r="BL348" s="16" t="s">
        <v>144</v>
      </c>
      <c r="BM348" s="203" t="s">
        <v>539</v>
      </c>
    </row>
    <row r="349" spans="1:65" s="12" customFormat="1" ht="22.9" customHeight="1">
      <c r="B349" s="175"/>
      <c r="C349" s="176"/>
      <c r="D349" s="177" t="s">
        <v>74</v>
      </c>
      <c r="E349" s="189" t="s">
        <v>540</v>
      </c>
      <c r="F349" s="189" t="s">
        <v>541</v>
      </c>
      <c r="G349" s="176"/>
      <c r="H349" s="176"/>
      <c r="I349" s="179"/>
      <c r="J349" s="190">
        <f>BK349</f>
        <v>0</v>
      </c>
      <c r="K349" s="176"/>
      <c r="L349" s="181"/>
      <c r="M349" s="182"/>
      <c r="N349" s="183"/>
      <c r="O349" s="183"/>
      <c r="P349" s="184">
        <f>SUM(P350:P351)</f>
        <v>0</v>
      </c>
      <c r="Q349" s="183"/>
      <c r="R349" s="184">
        <f>SUM(R350:R351)</f>
        <v>0</v>
      </c>
      <c r="S349" s="183"/>
      <c r="T349" s="185">
        <f>SUM(T350:T351)</f>
        <v>0</v>
      </c>
      <c r="AR349" s="186" t="s">
        <v>82</v>
      </c>
      <c r="AT349" s="187" t="s">
        <v>74</v>
      </c>
      <c r="AU349" s="187" t="s">
        <v>82</v>
      </c>
      <c r="AY349" s="186" t="s">
        <v>137</v>
      </c>
      <c r="BK349" s="188">
        <f>SUM(BK350:BK351)</f>
        <v>0</v>
      </c>
    </row>
    <row r="350" spans="1:65" s="2" customFormat="1" ht="21.75" customHeight="1">
      <c r="A350" s="33"/>
      <c r="B350" s="34"/>
      <c r="C350" s="191" t="s">
        <v>542</v>
      </c>
      <c r="D350" s="191" t="s">
        <v>140</v>
      </c>
      <c r="E350" s="192" t="s">
        <v>543</v>
      </c>
      <c r="F350" s="193" t="s">
        <v>544</v>
      </c>
      <c r="G350" s="194" t="s">
        <v>261</v>
      </c>
      <c r="H350" s="195">
        <v>176.48500000000001</v>
      </c>
      <c r="I350" s="196"/>
      <c r="J350" s="197">
        <f>ROUND(I350*H350,2)</f>
        <v>0</v>
      </c>
      <c r="K350" s="198"/>
      <c r="L350" s="38"/>
      <c r="M350" s="199" t="s">
        <v>1</v>
      </c>
      <c r="N350" s="200" t="s">
        <v>40</v>
      </c>
      <c r="O350" s="70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203" t="s">
        <v>144</v>
      </c>
      <c r="AT350" s="203" t="s">
        <v>140</v>
      </c>
      <c r="AU350" s="203" t="s">
        <v>84</v>
      </c>
      <c r="AY350" s="16" t="s">
        <v>137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16" t="s">
        <v>82</v>
      </c>
      <c r="BK350" s="204">
        <f>ROUND(I350*H350,2)</f>
        <v>0</v>
      </c>
      <c r="BL350" s="16" t="s">
        <v>144</v>
      </c>
      <c r="BM350" s="203" t="s">
        <v>545</v>
      </c>
    </row>
    <row r="351" spans="1:65" s="2" customFormat="1" ht="16.5" customHeight="1">
      <c r="A351" s="33"/>
      <c r="B351" s="34"/>
      <c r="C351" s="191" t="s">
        <v>546</v>
      </c>
      <c r="D351" s="191" t="s">
        <v>140</v>
      </c>
      <c r="E351" s="192" t="s">
        <v>547</v>
      </c>
      <c r="F351" s="193" t="s">
        <v>548</v>
      </c>
      <c r="G351" s="194" t="s">
        <v>332</v>
      </c>
      <c r="H351" s="195">
        <v>22.06</v>
      </c>
      <c r="I351" s="196"/>
      <c r="J351" s="197">
        <f>ROUND(I351*H351,2)</f>
        <v>0</v>
      </c>
      <c r="K351" s="198"/>
      <c r="L351" s="38"/>
      <c r="M351" s="199" t="s">
        <v>1</v>
      </c>
      <c r="N351" s="200" t="s">
        <v>40</v>
      </c>
      <c r="O351" s="70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203" t="s">
        <v>144</v>
      </c>
      <c r="AT351" s="203" t="s">
        <v>140</v>
      </c>
      <c r="AU351" s="203" t="s">
        <v>84</v>
      </c>
      <c r="AY351" s="16" t="s">
        <v>137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16" t="s">
        <v>82</v>
      </c>
      <c r="BK351" s="204">
        <f>ROUND(I351*H351,2)</f>
        <v>0</v>
      </c>
      <c r="BL351" s="16" t="s">
        <v>144</v>
      </c>
      <c r="BM351" s="203" t="s">
        <v>549</v>
      </c>
    </row>
    <row r="352" spans="1:65" s="12" customFormat="1" ht="22.9" customHeight="1">
      <c r="B352" s="175"/>
      <c r="C352" s="176"/>
      <c r="D352" s="177" t="s">
        <v>74</v>
      </c>
      <c r="E352" s="189" t="s">
        <v>550</v>
      </c>
      <c r="F352" s="189" t="s">
        <v>551</v>
      </c>
      <c r="G352" s="176"/>
      <c r="H352" s="176"/>
      <c r="I352" s="179"/>
      <c r="J352" s="190">
        <f>BK352</f>
        <v>0</v>
      </c>
      <c r="K352" s="176"/>
      <c r="L352" s="181"/>
      <c r="M352" s="182"/>
      <c r="N352" s="183"/>
      <c r="O352" s="183"/>
      <c r="P352" s="184">
        <f>SUM(P353:P355)</f>
        <v>0</v>
      </c>
      <c r="Q352" s="183"/>
      <c r="R352" s="184">
        <f>SUM(R353:R355)</f>
        <v>0</v>
      </c>
      <c r="S352" s="183"/>
      <c r="T352" s="185">
        <f>SUM(T353:T355)</f>
        <v>0</v>
      </c>
      <c r="AR352" s="186" t="s">
        <v>82</v>
      </c>
      <c r="AT352" s="187" t="s">
        <v>74</v>
      </c>
      <c r="AU352" s="187" t="s">
        <v>82</v>
      </c>
      <c r="AY352" s="186" t="s">
        <v>137</v>
      </c>
      <c r="BK352" s="188">
        <f>SUM(BK353:BK355)</f>
        <v>0</v>
      </c>
    </row>
    <row r="353" spans="1:65" s="2" customFormat="1" ht="21.75" customHeight="1">
      <c r="A353" s="33"/>
      <c r="B353" s="34"/>
      <c r="C353" s="191" t="s">
        <v>552</v>
      </c>
      <c r="D353" s="191" t="s">
        <v>140</v>
      </c>
      <c r="E353" s="192" t="s">
        <v>553</v>
      </c>
      <c r="F353" s="193" t="s">
        <v>554</v>
      </c>
      <c r="G353" s="194" t="s">
        <v>261</v>
      </c>
      <c r="H353" s="195">
        <v>126.05</v>
      </c>
      <c r="I353" s="196"/>
      <c r="J353" s="197">
        <f>ROUND(I353*H353,2)</f>
        <v>0</v>
      </c>
      <c r="K353" s="198"/>
      <c r="L353" s="38"/>
      <c r="M353" s="199" t="s">
        <v>1</v>
      </c>
      <c r="N353" s="200" t="s">
        <v>40</v>
      </c>
      <c r="O353" s="70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203" t="s">
        <v>144</v>
      </c>
      <c r="AT353" s="203" t="s">
        <v>140</v>
      </c>
      <c r="AU353" s="203" t="s">
        <v>84</v>
      </c>
      <c r="AY353" s="16" t="s">
        <v>137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16" t="s">
        <v>82</v>
      </c>
      <c r="BK353" s="204">
        <f>ROUND(I353*H353,2)</f>
        <v>0</v>
      </c>
      <c r="BL353" s="16" t="s">
        <v>144</v>
      </c>
      <c r="BM353" s="203" t="s">
        <v>555</v>
      </c>
    </row>
    <row r="354" spans="1:65" s="2" customFormat="1" ht="21.75" customHeight="1">
      <c r="A354" s="33"/>
      <c r="B354" s="34"/>
      <c r="C354" s="191" t="s">
        <v>556</v>
      </c>
      <c r="D354" s="191" t="s">
        <v>140</v>
      </c>
      <c r="E354" s="192" t="s">
        <v>557</v>
      </c>
      <c r="F354" s="193" t="s">
        <v>558</v>
      </c>
      <c r="G354" s="194" t="s">
        <v>261</v>
      </c>
      <c r="H354" s="195">
        <v>126.05</v>
      </c>
      <c r="I354" s="196"/>
      <c r="J354" s="197">
        <f>ROUND(I354*H354,2)</f>
        <v>0</v>
      </c>
      <c r="K354" s="198"/>
      <c r="L354" s="38"/>
      <c r="M354" s="199" t="s">
        <v>1</v>
      </c>
      <c r="N354" s="200" t="s">
        <v>40</v>
      </c>
      <c r="O354" s="70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203" t="s">
        <v>144</v>
      </c>
      <c r="AT354" s="203" t="s">
        <v>140</v>
      </c>
      <c r="AU354" s="203" t="s">
        <v>84</v>
      </c>
      <c r="AY354" s="16" t="s">
        <v>137</v>
      </c>
      <c r="BE354" s="204">
        <f>IF(N354="základní",J354,0)</f>
        <v>0</v>
      </c>
      <c r="BF354" s="204">
        <f>IF(N354="snížená",J354,0)</f>
        <v>0</v>
      </c>
      <c r="BG354" s="204">
        <f>IF(N354="zákl. přenesená",J354,0)</f>
        <v>0</v>
      </c>
      <c r="BH354" s="204">
        <f>IF(N354="sníž. přenesená",J354,0)</f>
        <v>0</v>
      </c>
      <c r="BI354" s="204">
        <f>IF(N354="nulová",J354,0)</f>
        <v>0</v>
      </c>
      <c r="BJ354" s="16" t="s">
        <v>82</v>
      </c>
      <c r="BK354" s="204">
        <f>ROUND(I354*H354,2)</f>
        <v>0</v>
      </c>
      <c r="BL354" s="16" t="s">
        <v>144</v>
      </c>
      <c r="BM354" s="203" t="s">
        <v>559</v>
      </c>
    </row>
    <row r="355" spans="1:65" s="2" customFormat="1" ht="21.75" customHeight="1">
      <c r="A355" s="33"/>
      <c r="B355" s="34"/>
      <c r="C355" s="191" t="s">
        <v>560</v>
      </c>
      <c r="D355" s="191" t="s">
        <v>140</v>
      </c>
      <c r="E355" s="192" t="s">
        <v>561</v>
      </c>
      <c r="F355" s="193" t="s">
        <v>562</v>
      </c>
      <c r="G355" s="194" t="s">
        <v>320</v>
      </c>
      <c r="H355" s="195">
        <v>0.76</v>
      </c>
      <c r="I355" s="196"/>
      <c r="J355" s="197">
        <f>ROUND(I355*H355,2)</f>
        <v>0</v>
      </c>
      <c r="K355" s="198"/>
      <c r="L355" s="38"/>
      <c r="M355" s="199" t="s">
        <v>1</v>
      </c>
      <c r="N355" s="200" t="s">
        <v>40</v>
      </c>
      <c r="O355" s="70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203" t="s">
        <v>144</v>
      </c>
      <c r="AT355" s="203" t="s">
        <v>140</v>
      </c>
      <c r="AU355" s="203" t="s">
        <v>84</v>
      </c>
      <c r="AY355" s="16" t="s">
        <v>137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6" t="s">
        <v>82</v>
      </c>
      <c r="BK355" s="204">
        <f>ROUND(I355*H355,2)</f>
        <v>0</v>
      </c>
      <c r="BL355" s="16" t="s">
        <v>144</v>
      </c>
      <c r="BM355" s="203" t="s">
        <v>563</v>
      </c>
    </row>
    <row r="356" spans="1:65" s="12" customFormat="1" ht="22.9" customHeight="1">
      <c r="B356" s="175"/>
      <c r="C356" s="176"/>
      <c r="D356" s="177" t="s">
        <v>74</v>
      </c>
      <c r="E356" s="189" t="s">
        <v>293</v>
      </c>
      <c r="F356" s="189" t="s">
        <v>294</v>
      </c>
      <c r="G356" s="176"/>
      <c r="H356" s="176"/>
      <c r="I356" s="179"/>
      <c r="J356" s="190">
        <f>BK356</f>
        <v>0</v>
      </c>
      <c r="K356" s="176"/>
      <c r="L356" s="181"/>
      <c r="M356" s="182"/>
      <c r="N356" s="183"/>
      <c r="O356" s="183"/>
      <c r="P356" s="184">
        <f>P357</f>
        <v>0</v>
      </c>
      <c r="Q356" s="183"/>
      <c r="R356" s="184">
        <f>R357</f>
        <v>0</v>
      </c>
      <c r="S356" s="183"/>
      <c r="T356" s="185">
        <f>T357</f>
        <v>0</v>
      </c>
      <c r="AR356" s="186" t="s">
        <v>82</v>
      </c>
      <c r="AT356" s="187" t="s">
        <v>74</v>
      </c>
      <c r="AU356" s="187" t="s">
        <v>82</v>
      </c>
      <c r="AY356" s="186" t="s">
        <v>137</v>
      </c>
      <c r="BK356" s="188">
        <f>BK357</f>
        <v>0</v>
      </c>
    </row>
    <row r="357" spans="1:65" s="2" customFormat="1" ht="16.5" customHeight="1">
      <c r="A357" s="33"/>
      <c r="B357" s="34"/>
      <c r="C357" s="191" t="s">
        <v>564</v>
      </c>
      <c r="D357" s="191" t="s">
        <v>140</v>
      </c>
      <c r="E357" s="192" t="s">
        <v>565</v>
      </c>
      <c r="F357" s="193" t="s">
        <v>566</v>
      </c>
      <c r="G357" s="194" t="s">
        <v>567</v>
      </c>
      <c r="H357" s="195">
        <v>1</v>
      </c>
      <c r="I357" s="196"/>
      <c r="J357" s="197">
        <f>ROUND(I357*H357,2)</f>
        <v>0</v>
      </c>
      <c r="K357" s="198"/>
      <c r="L357" s="38"/>
      <c r="M357" s="199" t="s">
        <v>1</v>
      </c>
      <c r="N357" s="200" t="s">
        <v>40</v>
      </c>
      <c r="O357" s="70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203" t="s">
        <v>144</v>
      </c>
      <c r="AT357" s="203" t="s">
        <v>140</v>
      </c>
      <c r="AU357" s="203" t="s">
        <v>84</v>
      </c>
      <c r="AY357" s="16" t="s">
        <v>137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16" t="s">
        <v>82</v>
      </c>
      <c r="BK357" s="204">
        <f>ROUND(I357*H357,2)</f>
        <v>0</v>
      </c>
      <c r="BL357" s="16" t="s">
        <v>144</v>
      </c>
      <c r="BM357" s="203" t="s">
        <v>568</v>
      </c>
    </row>
    <row r="358" spans="1:65" s="12" customFormat="1" ht="22.9" customHeight="1">
      <c r="B358" s="175"/>
      <c r="C358" s="176"/>
      <c r="D358" s="177" t="s">
        <v>74</v>
      </c>
      <c r="E358" s="189" t="s">
        <v>569</v>
      </c>
      <c r="F358" s="189" t="s">
        <v>570</v>
      </c>
      <c r="G358" s="176"/>
      <c r="H358" s="176"/>
      <c r="I358" s="179"/>
      <c r="J358" s="190">
        <f>BK358</f>
        <v>0</v>
      </c>
      <c r="K358" s="176"/>
      <c r="L358" s="181"/>
      <c r="M358" s="182"/>
      <c r="N358" s="183"/>
      <c r="O358" s="183"/>
      <c r="P358" s="184">
        <f>SUM(P359:P361)</f>
        <v>0</v>
      </c>
      <c r="Q358" s="183"/>
      <c r="R358" s="184">
        <f>SUM(R359:R361)</f>
        <v>0</v>
      </c>
      <c r="S358" s="183"/>
      <c r="T358" s="185">
        <f>SUM(T359:T361)</f>
        <v>0</v>
      </c>
      <c r="AR358" s="186" t="s">
        <v>82</v>
      </c>
      <c r="AT358" s="187" t="s">
        <v>74</v>
      </c>
      <c r="AU358" s="187" t="s">
        <v>82</v>
      </c>
      <c r="AY358" s="186" t="s">
        <v>137</v>
      </c>
      <c r="BK358" s="188">
        <f>SUM(BK359:BK361)</f>
        <v>0</v>
      </c>
    </row>
    <row r="359" spans="1:65" s="2" customFormat="1" ht="21.75" customHeight="1">
      <c r="A359" s="33"/>
      <c r="B359" s="34"/>
      <c r="C359" s="191" t="s">
        <v>571</v>
      </c>
      <c r="D359" s="191" t="s">
        <v>140</v>
      </c>
      <c r="E359" s="192" t="s">
        <v>572</v>
      </c>
      <c r="F359" s="193" t="s">
        <v>573</v>
      </c>
      <c r="G359" s="194" t="s">
        <v>298</v>
      </c>
      <c r="H359" s="195">
        <v>17.100000000000001</v>
      </c>
      <c r="I359" s="196"/>
      <c r="J359" s="197">
        <f>ROUND(I359*H359,2)</f>
        <v>0</v>
      </c>
      <c r="K359" s="198"/>
      <c r="L359" s="38"/>
      <c r="M359" s="199" t="s">
        <v>1</v>
      </c>
      <c r="N359" s="200" t="s">
        <v>40</v>
      </c>
      <c r="O359" s="70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203" t="s">
        <v>144</v>
      </c>
      <c r="AT359" s="203" t="s">
        <v>140</v>
      </c>
      <c r="AU359" s="203" t="s">
        <v>84</v>
      </c>
      <c r="AY359" s="16" t="s">
        <v>137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16" t="s">
        <v>82</v>
      </c>
      <c r="BK359" s="204">
        <f>ROUND(I359*H359,2)</f>
        <v>0</v>
      </c>
      <c r="BL359" s="16" t="s">
        <v>144</v>
      </c>
      <c r="BM359" s="203" t="s">
        <v>574</v>
      </c>
    </row>
    <row r="360" spans="1:65" s="2" customFormat="1" ht="16.5" customHeight="1">
      <c r="A360" s="33"/>
      <c r="B360" s="34"/>
      <c r="C360" s="191" t="s">
        <v>575</v>
      </c>
      <c r="D360" s="191" t="s">
        <v>140</v>
      </c>
      <c r="E360" s="192" t="s">
        <v>576</v>
      </c>
      <c r="F360" s="193" t="s">
        <v>577</v>
      </c>
      <c r="G360" s="194" t="s">
        <v>578</v>
      </c>
      <c r="H360" s="195">
        <v>1</v>
      </c>
      <c r="I360" s="196"/>
      <c r="J360" s="197">
        <f>ROUND(I360*H360,2)</f>
        <v>0</v>
      </c>
      <c r="K360" s="198"/>
      <c r="L360" s="38"/>
      <c r="M360" s="199" t="s">
        <v>1</v>
      </c>
      <c r="N360" s="200" t="s">
        <v>40</v>
      </c>
      <c r="O360" s="70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203" t="s">
        <v>144</v>
      </c>
      <c r="AT360" s="203" t="s">
        <v>140</v>
      </c>
      <c r="AU360" s="203" t="s">
        <v>84</v>
      </c>
      <c r="AY360" s="16" t="s">
        <v>137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6" t="s">
        <v>82</v>
      </c>
      <c r="BK360" s="204">
        <f>ROUND(I360*H360,2)</f>
        <v>0</v>
      </c>
      <c r="BL360" s="16" t="s">
        <v>144</v>
      </c>
      <c r="BM360" s="203" t="s">
        <v>579</v>
      </c>
    </row>
    <row r="361" spans="1:65" s="2" customFormat="1" ht="21.75" customHeight="1">
      <c r="A361" s="33"/>
      <c r="B361" s="34"/>
      <c r="C361" s="191" t="s">
        <v>580</v>
      </c>
      <c r="D361" s="191" t="s">
        <v>140</v>
      </c>
      <c r="E361" s="192" t="s">
        <v>581</v>
      </c>
      <c r="F361" s="193" t="s">
        <v>582</v>
      </c>
      <c r="G361" s="194" t="s">
        <v>567</v>
      </c>
      <c r="H361" s="195">
        <v>1</v>
      </c>
      <c r="I361" s="196"/>
      <c r="J361" s="197">
        <f>ROUND(I361*H361,2)</f>
        <v>0</v>
      </c>
      <c r="K361" s="198"/>
      <c r="L361" s="38"/>
      <c r="M361" s="199" t="s">
        <v>1</v>
      </c>
      <c r="N361" s="200" t="s">
        <v>40</v>
      </c>
      <c r="O361" s="70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203" t="s">
        <v>144</v>
      </c>
      <c r="AT361" s="203" t="s">
        <v>140</v>
      </c>
      <c r="AU361" s="203" t="s">
        <v>84</v>
      </c>
      <c r="AY361" s="16" t="s">
        <v>137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16" t="s">
        <v>82</v>
      </c>
      <c r="BK361" s="204">
        <f>ROUND(I361*H361,2)</f>
        <v>0</v>
      </c>
      <c r="BL361" s="16" t="s">
        <v>144</v>
      </c>
      <c r="BM361" s="203" t="s">
        <v>583</v>
      </c>
    </row>
    <row r="362" spans="1:65" s="12" customFormat="1" ht="22.9" customHeight="1">
      <c r="B362" s="175"/>
      <c r="C362" s="176"/>
      <c r="D362" s="177" t="s">
        <v>74</v>
      </c>
      <c r="E362" s="189" t="s">
        <v>584</v>
      </c>
      <c r="F362" s="189" t="s">
        <v>585</v>
      </c>
      <c r="G362" s="176"/>
      <c r="H362" s="176"/>
      <c r="I362" s="179"/>
      <c r="J362" s="190">
        <f>BK362</f>
        <v>0</v>
      </c>
      <c r="K362" s="176"/>
      <c r="L362" s="181"/>
      <c r="M362" s="182"/>
      <c r="N362" s="183"/>
      <c r="O362" s="183"/>
      <c r="P362" s="184">
        <f>SUM(P363:P365)</f>
        <v>0</v>
      </c>
      <c r="Q362" s="183"/>
      <c r="R362" s="184">
        <f>SUM(R363:R365)</f>
        <v>0</v>
      </c>
      <c r="S362" s="183"/>
      <c r="T362" s="185">
        <f>SUM(T363:T365)</f>
        <v>0</v>
      </c>
      <c r="AR362" s="186" t="s">
        <v>82</v>
      </c>
      <c r="AT362" s="187" t="s">
        <v>74</v>
      </c>
      <c r="AU362" s="187" t="s">
        <v>82</v>
      </c>
      <c r="AY362" s="186" t="s">
        <v>137</v>
      </c>
      <c r="BK362" s="188">
        <f>SUM(BK363:BK365)</f>
        <v>0</v>
      </c>
    </row>
    <row r="363" spans="1:65" s="2" customFormat="1" ht="21.75" customHeight="1">
      <c r="A363" s="33"/>
      <c r="B363" s="34"/>
      <c r="C363" s="191" t="s">
        <v>586</v>
      </c>
      <c r="D363" s="191" t="s">
        <v>140</v>
      </c>
      <c r="E363" s="192" t="s">
        <v>587</v>
      </c>
      <c r="F363" s="193" t="s">
        <v>588</v>
      </c>
      <c r="G363" s="194" t="s">
        <v>261</v>
      </c>
      <c r="H363" s="195">
        <v>126.05</v>
      </c>
      <c r="I363" s="196"/>
      <c r="J363" s="197">
        <f>ROUND(I363*H363,2)</f>
        <v>0</v>
      </c>
      <c r="K363" s="198"/>
      <c r="L363" s="38"/>
      <c r="M363" s="199" t="s">
        <v>1</v>
      </c>
      <c r="N363" s="200" t="s">
        <v>40</v>
      </c>
      <c r="O363" s="70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203" t="s">
        <v>144</v>
      </c>
      <c r="AT363" s="203" t="s">
        <v>140</v>
      </c>
      <c r="AU363" s="203" t="s">
        <v>84</v>
      </c>
      <c r="AY363" s="16" t="s">
        <v>137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16" t="s">
        <v>82</v>
      </c>
      <c r="BK363" s="204">
        <f>ROUND(I363*H363,2)</f>
        <v>0</v>
      </c>
      <c r="BL363" s="16" t="s">
        <v>144</v>
      </c>
      <c r="BM363" s="203" t="s">
        <v>589</v>
      </c>
    </row>
    <row r="364" spans="1:65" s="2" customFormat="1" ht="16.5" customHeight="1">
      <c r="A364" s="33"/>
      <c r="B364" s="34"/>
      <c r="C364" s="191" t="s">
        <v>590</v>
      </c>
      <c r="D364" s="191" t="s">
        <v>140</v>
      </c>
      <c r="E364" s="192" t="s">
        <v>591</v>
      </c>
      <c r="F364" s="193" t="s">
        <v>592</v>
      </c>
      <c r="G364" s="194" t="s">
        <v>578</v>
      </c>
      <c r="H364" s="195">
        <v>1</v>
      </c>
      <c r="I364" s="196"/>
      <c r="J364" s="197">
        <f>ROUND(I364*H364,2)</f>
        <v>0</v>
      </c>
      <c r="K364" s="198"/>
      <c r="L364" s="38"/>
      <c r="M364" s="199" t="s">
        <v>1</v>
      </c>
      <c r="N364" s="200" t="s">
        <v>40</v>
      </c>
      <c r="O364" s="70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203" t="s">
        <v>144</v>
      </c>
      <c r="AT364" s="203" t="s">
        <v>140</v>
      </c>
      <c r="AU364" s="203" t="s">
        <v>84</v>
      </c>
      <c r="AY364" s="16" t="s">
        <v>137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16" t="s">
        <v>82</v>
      </c>
      <c r="BK364" s="204">
        <f>ROUND(I364*H364,2)</f>
        <v>0</v>
      </c>
      <c r="BL364" s="16" t="s">
        <v>144</v>
      </c>
      <c r="BM364" s="203" t="s">
        <v>593</v>
      </c>
    </row>
    <row r="365" spans="1:65" s="2" customFormat="1" ht="16.5" customHeight="1">
      <c r="A365" s="33"/>
      <c r="B365" s="34"/>
      <c r="C365" s="191" t="s">
        <v>594</v>
      </c>
      <c r="D365" s="191" t="s">
        <v>140</v>
      </c>
      <c r="E365" s="192" t="s">
        <v>595</v>
      </c>
      <c r="F365" s="193" t="s">
        <v>596</v>
      </c>
      <c r="G365" s="194" t="s">
        <v>578</v>
      </c>
      <c r="H365" s="195">
        <v>1</v>
      </c>
      <c r="I365" s="196"/>
      <c r="J365" s="197">
        <f>ROUND(I365*H365,2)</f>
        <v>0</v>
      </c>
      <c r="K365" s="198"/>
      <c r="L365" s="38"/>
      <c r="M365" s="199" t="s">
        <v>1</v>
      </c>
      <c r="N365" s="200" t="s">
        <v>40</v>
      </c>
      <c r="O365" s="70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203" t="s">
        <v>144</v>
      </c>
      <c r="AT365" s="203" t="s">
        <v>140</v>
      </c>
      <c r="AU365" s="203" t="s">
        <v>84</v>
      </c>
      <c r="AY365" s="16" t="s">
        <v>137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16" t="s">
        <v>82</v>
      </c>
      <c r="BK365" s="204">
        <f>ROUND(I365*H365,2)</f>
        <v>0</v>
      </c>
      <c r="BL365" s="16" t="s">
        <v>144</v>
      </c>
      <c r="BM365" s="203" t="s">
        <v>597</v>
      </c>
    </row>
    <row r="366" spans="1:65" s="12" customFormat="1" ht="22.9" customHeight="1">
      <c r="B366" s="175"/>
      <c r="C366" s="176"/>
      <c r="D366" s="177" t="s">
        <v>74</v>
      </c>
      <c r="E366" s="189" t="s">
        <v>598</v>
      </c>
      <c r="F366" s="189" t="s">
        <v>599</v>
      </c>
      <c r="G366" s="176"/>
      <c r="H366" s="176"/>
      <c r="I366" s="179"/>
      <c r="J366" s="190">
        <f>BK366</f>
        <v>0</v>
      </c>
      <c r="K366" s="176"/>
      <c r="L366" s="181"/>
      <c r="M366" s="182"/>
      <c r="N366" s="183"/>
      <c r="O366" s="183"/>
      <c r="P366" s="184">
        <f>P367</f>
        <v>0</v>
      </c>
      <c r="Q366" s="183"/>
      <c r="R366" s="184">
        <f>R367</f>
        <v>0</v>
      </c>
      <c r="S366" s="183"/>
      <c r="T366" s="185">
        <f>T367</f>
        <v>0</v>
      </c>
      <c r="AR366" s="186" t="s">
        <v>82</v>
      </c>
      <c r="AT366" s="187" t="s">
        <v>74</v>
      </c>
      <c r="AU366" s="187" t="s">
        <v>82</v>
      </c>
      <c r="AY366" s="186" t="s">
        <v>137</v>
      </c>
      <c r="BK366" s="188">
        <f>BK367</f>
        <v>0</v>
      </c>
    </row>
    <row r="367" spans="1:65" s="2" customFormat="1" ht="21.75" customHeight="1">
      <c r="A367" s="33"/>
      <c r="B367" s="34"/>
      <c r="C367" s="191" t="s">
        <v>600</v>
      </c>
      <c r="D367" s="191" t="s">
        <v>140</v>
      </c>
      <c r="E367" s="192" t="s">
        <v>601</v>
      </c>
      <c r="F367" s="193" t="s">
        <v>602</v>
      </c>
      <c r="G367" s="194" t="s">
        <v>320</v>
      </c>
      <c r="H367" s="195">
        <v>64.34</v>
      </c>
      <c r="I367" s="196"/>
      <c r="J367" s="197">
        <f>ROUND(I367*H367,2)</f>
        <v>0</v>
      </c>
      <c r="K367" s="198"/>
      <c r="L367" s="38"/>
      <c r="M367" s="199" t="s">
        <v>1</v>
      </c>
      <c r="N367" s="200" t="s">
        <v>40</v>
      </c>
      <c r="O367" s="70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203" t="s">
        <v>144</v>
      </c>
      <c r="AT367" s="203" t="s">
        <v>140</v>
      </c>
      <c r="AU367" s="203" t="s">
        <v>84</v>
      </c>
      <c r="AY367" s="16" t="s">
        <v>137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6" t="s">
        <v>82</v>
      </c>
      <c r="BK367" s="204">
        <f>ROUND(I367*H367,2)</f>
        <v>0</v>
      </c>
      <c r="BL367" s="16" t="s">
        <v>144</v>
      </c>
      <c r="BM367" s="203" t="s">
        <v>603</v>
      </c>
    </row>
    <row r="368" spans="1:65" s="12" customFormat="1" ht="25.9" customHeight="1">
      <c r="B368" s="175"/>
      <c r="C368" s="176"/>
      <c r="D368" s="177" t="s">
        <v>74</v>
      </c>
      <c r="E368" s="178" t="s">
        <v>604</v>
      </c>
      <c r="F368" s="178" t="s">
        <v>605</v>
      </c>
      <c r="G368" s="176"/>
      <c r="H368" s="176"/>
      <c r="I368" s="179"/>
      <c r="J368" s="180">
        <f>BK368</f>
        <v>0</v>
      </c>
      <c r="K368" s="176"/>
      <c r="L368" s="181"/>
      <c r="M368" s="182"/>
      <c r="N368" s="183"/>
      <c r="O368" s="183"/>
      <c r="P368" s="184">
        <f>P369+P371+P373+P376+P380+P384+P386+P388+P400+P403+P407+P411+P414+P418+P421+P428+P435+P437+P440+P447+P449+P456+P460+P462+P464</f>
        <v>0</v>
      </c>
      <c r="Q368" s="183"/>
      <c r="R368" s="184">
        <f>R369+R371+R373+R376+R380+R384+R386+R388+R400+R403+R407+R411+R414+R418+R421+R428+R435+R437+R440+R447+R449+R456+R460+R462+R464</f>
        <v>0</v>
      </c>
      <c r="S368" s="183"/>
      <c r="T368" s="185">
        <f>T369+T371+T373+T376+T380+T384+T386+T388+T400+T403+T407+T411+T414+T418+T421+T428+T435+T437+T440+T447+T449+T456+T460+T462+T464</f>
        <v>0</v>
      </c>
      <c r="AR368" s="186" t="s">
        <v>82</v>
      </c>
      <c r="AT368" s="187" t="s">
        <v>74</v>
      </c>
      <c r="AU368" s="187" t="s">
        <v>75</v>
      </c>
      <c r="AY368" s="186" t="s">
        <v>137</v>
      </c>
      <c r="BK368" s="188">
        <f>BK369+BK371+BK373+BK376+BK380+BK384+BK386+BK388+BK400+BK403+BK407+BK411+BK414+BK418+BK421+BK428+BK435+BK437+BK440+BK447+BK449+BK456+BK460+BK462+BK464</f>
        <v>0</v>
      </c>
    </row>
    <row r="369" spans="1:65" s="12" customFormat="1" ht="22.9" customHeight="1">
      <c r="B369" s="175"/>
      <c r="C369" s="176"/>
      <c r="D369" s="177" t="s">
        <v>74</v>
      </c>
      <c r="E369" s="189" t="s">
        <v>606</v>
      </c>
      <c r="F369" s="189" t="s">
        <v>607</v>
      </c>
      <c r="G369" s="176"/>
      <c r="H369" s="176"/>
      <c r="I369" s="179"/>
      <c r="J369" s="190">
        <f>BK369</f>
        <v>0</v>
      </c>
      <c r="K369" s="176"/>
      <c r="L369" s="181"/>
      <c r="M369" s="182"/>
      <c r="N369" s="183"/>
      <c r="O369" s="183"/>
      <c r="P369" s="184">
        <f>P370</f>
        <v>0</v>
      </c>
      <c r="Q369" s="183"/>
      <c r="R369" s="184">
        <f>R370</f>
        <v>0</v>
      </c>
      <c r="S369" s="183"/>
      <c r="T369" s="185">
        <f>T370</f>
        <v>0</v>
      </c>
      <c r="AR369" s="186" t="s">
        <v>82</v>
      </c>
      <c r="AT369" s="187" t="s">
        <v>74</v>
      </c>
      <c r="AU369" s="187" t="s">
        <v>82</v>
      </c>
      <c r="AY369" s="186" t="s">
        <v>137</v>
      </c>
      <c r="BK369" s="188">
        <f>BK370</f>
        <v>0</v>
      </c>
    </row>
    <row r="370" spans="1:65" s="2" customFormat="1" ht="16.5" customHeight="1">
      <c r="A370" s="33"/>
      <c r="B370" s="34"/>
      <c r="C370" s="191" t="s">
        <v>608</v>
      </c>
      <c r="D370" s="191" t="s">
        <v>140</v>
      </c>
      <c r="E370" s="192" t="s">
        <v>609</v>
      </c>
      <c r="F370" s="193" t="s">
        <v>610</v>
      </c>
      <c r="G370" s="194" t="s">
        <v>567</v>
      </c>
      <c r="H370" s="195">
        <v>1</v>
      </c>
      <c r="I370" s="196"/>
      <c r="J370" s="197">
        <f>ROUND(I370*H370,2)</f>
        <v>0</v>
      </c>
      <c r="K370" s="198"/>
      <c r="L370" s="38"/>
      <c r="M370" s="199" t="s">
        <v>1</v>
      </c>
      <c r="N370" s="200" t="s">
        <v>40</v>
      </c>
      <c r="O370" s="70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203" t="s">
        <v>144</v>
      </c>
      <c r="AT370" s="203" t="s">
        <v>140</v>
      </c>
      <c r="AU370" s="203" t="s">
        <v>84</v>
      </c>
      <c r="AY370" s="16" t="s">
        <v>137</v>
      </c>
      <c r="BE370" s="204">
        <f>IF(N370="základní",J370,0)</f>
        <v>0</v>
      </c>
      <c r="BF370" s="204">
        <f>IF(N370="snížená",J370,0)</f>
        <v>0</v>
      </c>
      <c r="BG370" s="204">
        <f>IF(N370="zákl. přenesená",J370,0)</f>
        <v>0</v>
      </c>
      <c r="BH370" s="204">
        <f>IF(N370="sníž. přenesená",J370,0)</f>
        <v>0</v>
      </c>
      <c r="BI370" s="204">
        <f>IF(N370="nulová",J370,0)</f>
        <v>0</v>
      </c>
      <c r="BJ370" s="16" t="s">
        <v>82</v>
      </c>
      <c r="BK370" s="204">
        <f>ROUND(I370*H370,2)</f>
        <v>0</v>
      </c>
      <c r="BL370" s="16" t="s">
        <v>144</v>
      </c>
      <c r="BM370" s="203" t="s">
        <v>611</v>
      </c>
    </row>
    <row r="371" spans="1:65" s="12" customFormat="1" ht="22.9" customHeight="1">
      <c r="B371" s="175"/>
      <c r="C371" s="176"/>
      <c r="D371" s="177" t="s">
        <v>74</v>
      </c>
      <c r="E371" s="189" t="s">
        <v>242</v>
      </c>
      <c r="F371" s="189" t="s">
        <v>243</v>
      </c>
      <c r="G371" s="176"/>
      <c r="H371" s="176"/>
      <c r="I371" s="179"/>
      <c r="J371" s="190">
        <f>BK371</f>
        <v>0</v>
      </c>
      <c r="K371" s="176"/>
      <c r="L371" s="181"/>
      <c r="M371" s="182"/>
      <c r="N371" s="183"/>
      <c r="O371" s="183"/>
      <c r="P371" s="184">
        <f>P372</f>
        <v>0</v>
      </c>
      <c r="Q371" s="183"/>
      <c r="R371" s="184">
        <f>R372</f>
        <v>0</v>
      </c>
      <c r="S371" s="183"/>
      <c r="T371" s="185">
        <f>T372</f>
        <v>0</v>
      </c>
      <c r="AR371" s="186" t="s">
        <v>82</v>
      </c>
      <c r="AT371" s="187" t="s">
        <v>74</v>
      </c>
      <c r="AU371" s="187" t="s">
        <v>82</v>
      </c>
      <c r="AY371" s="186" t="s">
        <v>137</v>
      </c>
      <c r="BK371" s="188">
        <f>BK372</f>
        <v>0</v>
      </c>
    </row>
    <row r="372" spans="1:65" s="2" customFormat="1" ht="21.75" customHeight="1">
      <c r="A372" s="33"/>
      <c r="B372" s="34"/>
      <c r="C372" s="191" t="s">
        <v>612</v>
      </c>
      <c r="D372" s="191" t="s">
        <v>140</v>
      </c>
      <c r="E372" s="192" t="s">
        <v>613</v>
      </c>
      <c r="F372" s="193" t="s">
        <v>614</v>
      </c>
      <c r="G372" s="194" t="s">
        <v>567</v>
      </c>
      <c r="H372" s="195">
        <v>1</v>
      </c>
      <c r="I372" s="196"/>
      <c r="J372" s="197">
        <f>ROUND(I372*H372,2)</f>
        <v>0</v>
      </c>
      <c r="K372" s="198"/>
      <c r="L372" s="38"/>
      <c r="M372" s="199" t="s">
        <v>1</v>
      </c>
      <c r="N372" s="200" t="s">
        <v>40</v>
      </c>
      <c r="O372" s="70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203" t="s">
        <v>144</v>
      </c>
      <c r="AT372" s="203" t="s">
        <v>140</v>
      </c>
      <c r="AU372" s="203" t="s">
        <v>84</v>
      </c>
      <c r="AY372" s="16" t="s">
        <v>137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16" t="s">
        <v>82</v>
      </c>
      <c r="BK372" s="204">
        <f>ROUND(I372*H372,2)</f>
        <v>0</v>
      </c>
      <c r="BL372" s="16" t="s">
        <v>144</v>
      </c>
      <c r="BM372" s="203" t="s">
        <v>615</v>
      </c>
    </row>
    <row r="373" spans="1:65" s="12" customFormat="1" ht="22.9" customHeight="1">
      <c r="B373" s="175"/>
      <c r="C373" s="176"/>
      <c r="D373" s="177" t="s">
        <v>74</v>
      </c>
      <c r="E373" s="189" t="s">
        <v>616</v>
      </c>
      <c r="F373" s="189" t="s">
        <v>617</v>
      </c>
      <c r="G373" s="176"/>
      <c r="H373" s="176"/>
      <c r="I373" s="179"/>
      <c r="J373" s="190">
        <f>BK373</f>
        <v>0</v>
      </c>
      <c r="K373" s="176"/>
      <c r="L373" s="181"/>
      <c r="M373" s="182"/>
      <c r="N373" s="183"/>
      <c r="O373" s="183"/>
      <c r="P373" s="184">
        <f>SUM(P374:P375)</f>
        <v>0</v>
      </c>
      <c r="Q373" s="183"/>
      <c r="R373" s="184">
        <f>SUM(R374:R375)</f>
        <v>0</v>
      </c>
      <c r="S373" s="183"/>
      <c r="T373" s="185">
        <f>SUM(T374:T375)</f>
        <v>0</v>
      </c>
      <c r="AR373" s="186" t="s">
        <v>82</v>
      </c>
      <c r="AT373" s="187" t="s">
        <v>74</v>
      </c>
      <c r="AU373" s="187" t="s">
        <v>82</v>
      </c>
      <c r="AY373" s="186" t="s">
        <v>137</v>
      </c>
      <c r="BK373" s="188">
        <f>SUM(BK374:BK375)</f>
        <v>0</v>
      </c>
    </row>
    <row r="374" spans="1:65" s="2" customFormat="1" ht="16.5" customHeight="1">
      <c r="A374" s="33"/>
      <c r="B374" s="34"/>
      <c r="C374" s="191" t="s">
        <v>618</v>
      </c>
      <c r="D374" s="191" t="s">
        <v>140</v>
      </c>
      <c r="E374" s="192" t="s">
        <v>619</v>
      </c>
      <c r="F374" s="193" t="s">
        <v>620</v>
      </c>
      <c r="G374" s="194" t="s">
        <v>273</v>
      </c>
      <c r="H374" s="195">
        <v>32.685000000000002</v>
      </c>
      <c r="I374" s="196"/>
      <c r="J374" s="197">
        <f>ROUND(I374*H374,2)</f>
        <v>0</v>
      </c>
      <c r="K374" s="198"/>
      <c r="L374" s="38"/>
      <c r="M374" s="199" t="s">
        <v>1</v>
      </c>
      <c r="N374" s="200" t="s">
        <v>40</v>
      </c>
      <c r="O374" s="70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203" t="s">
        <v>144</v>
      </c>
      <c r="AT374" s="203" t="s">
        <v>140</v>
      </c>
      <c r="AU374" s="203" t="s">
        <v>84</v>
      </c>
      <c r="AY374" s="16" t="s">
        <v>137</v>
      </c>
      <c r="BE374" s="204">
        <f>IF(N374="základní",J374,0)</f>
        <v>0</v>
      </c>
      <c r="BF374" s="204">
        <f>IF(N374="snížená",J374,0)</f>
        <v>0</v>
      </c>
      <c r="BG374" s="204">
        <f>IF(N374="zákl. přenesená",J374,0)</f>
        <v>0</v>
      </c>
      <c r="BH374" s="204">
        <f>IF(N374="sníž. přenesená",J374,0)</f>
        <v>0</v>
      </c>
      <c r="BI374" s="204">
        <f>IF(N374="nulová",J374,0)</f>
        <v>0</v>
      </c>
      <c r="BJ374" s="16" t="s">
        <v>82</v>
      </c>
      <c r="BK374" s="204">
        <f>ROUND(I374*H374,2)</f>
        <v>0</v>
      </c>
      <c r="BL374" s="16" t="s">
        <v>144</v>
      </c>
      <c r="BM374" s="203" t="s">
        <v>621</v>
      </c>
    </row>
    <row r="375" spans="1:65" s="2" customFormat="1" ht="21.75" customHeight="1">
      <c r="A375" s="33"/>
      <c r="B375" s="34"/>
      <c r="C375" s="191" t="s">
        <v>622</v>
      </c>
      <c r="D375" s="191" t="s">
        <v>140</v>
      </c>
      <c r="E375" s="192" t="s">
        <v>623</v>
      </c>
      <c r="F375" s="193" t="s">
        <v>624</v>
      </c>
      <c r="G375" s="194" t="s">
        <v>273</v>
      </c>
      <c r="H375" s="195">
        <v>32.68</v>
      </c>
      <c r="I375" s="196"/>
      <c r="J375" s="197">
        <f>ROUND(I375*H375,2)</f>
        <v>0</v>
      </c>
      <c r="K375" s="198"/>
      <c r="L375" s="38"/>
      <c r="M375" s="199" t="s">
        <v>1</v>
      </c>
      <c r="N375" s="200" t="s">
        <v>40</v>
      </c>
      <c r="O375" s="70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203" t="s">
        <v>144</v>
      </c>
      <c r="AT375" s="203" t="s">
        <v>140</v>
      </c>
      <c r="AU375" s="203" t="s">
        <v>84</v>
      </c>
      <c r="AY375" s="16" t="s">
        <v>137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16" t="s">
        <v>82</v>
      </c>
      <c r="BK375" s="204">
        <f>ROUND(I375*H375,2)</f>
        <v>0</v>
      </c>
      <c r="BL375" s="16" t="s">
        <v>144</v>
      </c>
      <c r="BM375" s="203" t="s">
        <v>625</v>
      </c>
    </row>
    <row r="376" spans="1:65" s="12" customFormat="1" ht="22.9" customHeight="1">
      <c r="B376" s="175"/>
      <c r="C376" s="176"/>
      <c r="D376" s="177" t="s">
        <v>74</v>
      </c>
      <c r="E376" s="189" t="s">
        <v>626</v>
      </c>
      <c r="F376" s="189" t="s">
        <v>627</v>
      </c>
      <c r="G376" s="176"/>
      <c r="H376" s="176"/>
      <c r="I376" s="179"/>
      <c r="J376" s="190">
        <f>BK376</f>
        <v>0</v>
      </c>
      <c r="K376" s="176"/>
      <c r="L376" s="181"/>
      <c r="M376" s="182"/>
      <c r="N376" s="183"/>
      <c r="O376" s="183"/>
      <c r="P376" s="184">
        <f>SUM(P377:P379)</f>
        <v>0</v>
      </c>
      <c r="Q376" s="183"/>
      <c r="R376" s="184">
        <f>SUM(R377:R379)</f>
        <v>0</v>
      </c>
      <c r="S376" s="183"/>
      <c r="T376" s="185">
        <f>SUM(T377:T379)</f>
        <v>0</v>
      </c>
      <c r="AR376" s="186" t="s">
        <v>82</v>
      </c>
      <c r="AT376" s="187" t="s">
        <v>74</v>
      </c>
      <c r="AU376" s="187" t="s">
        <v>82</v>
      </c>
      <c r="AY376" s="186" t="s">
        <v>137</v>
      </c>
      <c r="BK376" s="188">
        <f>SUM(BK377:BK379)</f>
        <v>0</v>
      </c>
    </row>
    <row r="377" spans="1:65" s="2" customFormat="1" ht="21.75" customHeight="1">
      <c r="A377" s="33"/>
      <c r="B377" s="34"/>
      <c r="C377" s="191" t="s">
        <v>628</v>
      </c>
      <c r="D377" s="191" t="s">
        <v>140</v>
      </c>
      <c r="E377" s="192" t="s">
        <v>629</v>
      </c>
      <c r="F377" s="193" t="s">
        <v>630</v>
      </c>
      <c r="G377" s="194" t="s">
        <v>273</v>
      </c>
      <c r="H377" s="195">
        <v>5.657</v>
      </c>
      <c r="I377" s="196"/>
      <c r="J377" s="197">
        <f>ROUND(I377*H377,2)</f>
        <v>0</v>
      </c>
      <c r="K377" s="198"/>
      <c r="L377" s="38"/>
      <c r="M377" s="199" t="s">
        <v>1</v>
      </c>
      <c r="N377" s="200" t="s">
        <v>40</v>
      </c>
      <c r="O377" s="70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203" t="s">
        <v>144</v>
      </c>
      <c r="AT377" s="203" t="s">
        <v>140</v>
      </c>
      <c r="AU377" s="203" t="s">
        <v>84</v>
      </c>
      <c r="AY377" s="16" t="s">
        <v>137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6" t="s">
        <v>82</v>
      </c>
      <c r="BK377" s="204">
        <f>ROUND(I377*H377,2)</f>
        <v>0</v>
      </c>
      <c r="BL377" s="16" t="s">
        <v>144</v>
      </c>
      <c r="BM377" s="203" t="s">
        <v>631</v>
      </c>
    </row>
    <row r="378" spans="1:65" s="2" customFormat="1" ht="21.75" customHeight="1">
      <c r="A378" s="33"/>
      <c r="B378" s="34"/>
      <c r="C378" s="191" t="s">
        <v>632</v>
      </c>
      <c r="D378" s="191" t="s">
        <v>140</v>
      </c>
      <c r="E378" s="192" t="s">
        <v>633</v>
      </c>
      <c r="F378" s="193" t="s">
        <v>634</v>
      </c>
      <c r="G378" s="194" t="s">
        <v>273</v>
      </c>
      <c r="H378" s="195">
        <v>5.66</v>
      </c>
      <c r="I378" s="196"/>
      <c r="J378" s="197">
        <f>ROUND(I378*H378,2)</f>
        <v>0</v>
      </c>
      <c r="K378" s="198"/>
      <c r="L378" s="38"/>
      <c r="M378" s="199" t="s">
        <v>1</v>
      </c>
      <c r="N378" s="200" t="s">
        <v>40</v>
      </c>
      <c r="O378" s="70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203" t="s">
        <v>144</v>
      </c>
      <c r="AT378" s="203" t="s">
        <v>140</v>
      </c>
      <c r="AU378" s="203" t="s">
        <v>84</v>
      </c>
      <c r="AY378" s="16" t="s">
        <v>137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16" t="s">
        <v>82</v>
      </c>
      <c r="BK378" s="204">
        <f>ROUND(I378*H378,2)</f>
        <v>0</v>
      </c>
      <c r="BL378" s="16" t="s">
        <v>144</v>
      </c>
      <c r="BM378" s="203" t="s">
        <v>635</v>
      </c>
    </row>
    <row r="379" spans="1:65" s="2" customFormat="1" ht="16.5" customHeight="1">
      <c r="A379" s="33"/>
      <c r="B379" s="34"/>
      <c r="C379" s="191" t="s">
        <v>636</v>
      </c>
      <c r="D379" s="191" t="s">
        <v>140</v>
      </c>
      <c r="E379" s="192" t="s">
        <v>637</v>
      </c>
      <c r="F379" s="193" t="s">
        <v>638</v>
      </c>
      <c r="G379" s="194" t="s">
        <v>273</v>
      </c>
      <c r="H379" s="195">
        <v>4.4000000000000004</v>
      </c>
      <c r="I379" s="196"/>
      <c r="J379" s="197">
        <f>ROUND(I379*H379,2)</f>
        <v>0</v>
      </c>
      <c r="K379" s="198"/>
      <c r="L379" s="38"/>
      <c r="M379" s="199" t="s">
        <v>1</v>
      </c>
      <c r="N379" s="200" t="s">
        <v>40</v>
      </c>
      <c r="O379" s="70"/>
      <c r="P379" s="201">
        <f>O379*H379</f>
        <v>0</v>
      </c>
      <c r="Q379" s="201">
        <v>0</v>
      </c>
      <c r="R379" s="201">
        <f>Q379*H379</f>
        <v>0</v>
      </c>
      <c r="S379" s="201">
        <v>0</v>
      </c>
      <c r="T379" s="20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203" t="s">
        <v>144</v>
      </c>
      <c r="AT379" s="203" t="s">
        <v>140</v>
      </c>
      <c r="AU379" s="203" t="s">
        <v>84</v>
      </c>
      <c r="AY379" s="16" t="s">
        <v>137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16" t="s">
        <v>82</v>
      </c>
      <c r="BK379" s="204">
        <f>ROUND(I379*H379,2)</f>
        <v>0</v>
      </c>
      <c r="BL379" s="16" t="s">
        <v>144</v>
      </c>
      <c r="BM379" s="203" t="s">
        <v>639</v>
      </c>
    </row>
    <row r="380" spans="1:65" s="12" customFormat="1" ht="22.9" customHeight="1">
      <c r="B380" s="175"/>
      <c r="C380" s="176"/>
      <c r="D380" s="177" t="s">
        <v>74</v>
      </c>
      <c r="E380" s="189" t="s">
        <v>269</v>
      </c>
      <c r="F380" s="189" t="s">
        <v>270</v>
      </c>
      <c r="G380" s="176"/>
      <c r="H380" s="176"/>
      <c r="I380" s="179"/>
      <c r="J380" s="190">
        <f>BK380</f>
        <v>0</v>
      </c>
      <c r="K380" s="176"/>
      <c r="L380" s="181"/>
      <c r="M380" s="182"/>
      <c r="N380" s="183"/>
      <c r="O380" s="183"/>
      <c r="P380" s="184">
        <f>SUM(P381:P383)</f>
        <v>0</v>
      </c>
      <c r="Q380" s="183"/>
      <c r="R380" s="184">
        <f>SUM(R381:R383)</f>
        <v>0</v>
      </c>
      <c r="S380" s="183"/>
      <c r="T380" s="185">
        <f>SUM(T381:T383)</f>
        <v>0</v>
      </c>
      <c r="AR380" s="186" t="s">
        <v>82</v>
      </c>
      <c r="AT380" s="187" t="s">
        <v>74</v>
      </c>
      <c r="AU380" s="187" t="s">
        <v>82</v>
      </c>
      <c r="AY380" s="186" t="s">
        <v>137</v>
      </c>
      <c r="BK380" s="188">
        <f>SUM(BK381:BK383)</f>
        <v>0</v>
      </c>
    </row>
    <row r="381" spans="1:65" s="2" customFormat="1" ht="21.75" customHeight="1">
      <c r="A381" s="33"/>
      <c r="B381" s="34"/>
      <c r="C381" s="191" t="s">
        <v>640</v>
      </c>
      <c r="D381" s="191" t="s">
        <v>140</v>
      </c>
      <c r="E381" s="192" t="s">
        <v>271</v>
      </c>
      <c r="F381" s="193" t="s">
        <v>272</v>
      </c>
      <c r="G381" s="194" t="s">
        <v>273</v>
      </c>
      <c r="H381" s="195">
        <v>32.68</v>
      </c>
      <c r="I381" s="196"/>
      <c r="J381" s="197">
        <f>ROUND(I381*H381,2)</f>
        <v>0</v>
      </c>
      <c r="K381" s="198"/>
      <c r="L381" s="38"/>
      <c r="M381" s="199" t="s">
        <v>1</v>
      </c>
      <c r="N381" s="200" t="s">
        <v>40</v>
      </c>
      <c r="O381" s="70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203" t="s">
        <v>144</v>
      </c>
      <c r="AT381" s="203" t="s">
        <v>140</v>
      </c>
      <c r="AU381" s="203" t="s">
        <v>84</v>
      </c>
      <c r="AY381" s="16" t="s">
        <v>137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6" t="s">
        <v>82</v>
      </c>
      <c r="BK381" s="204">
        <f>ROUND(I381*H381,2)</f>
        <v>0</v>
      </c>
      <c r="BL381" s="16" t="s">
        <v>144</v>
      </c>
      <c r="BM381" s="203" t="s">
        <v>641</v>
      </c>
    </row>
    <row r="382" spans="1:65" s="2" customFormat="1" ht="16.5" customHeight="1">
      <c r="A382" s="33"/>
      <c r="B382" s="34"/>
      <c r="C382" s="191" t="s">
        <v>642</v>
      </c>
      <c r="D382" s="191" t="s">
        <v>140</v>
      </c>
      <c r="E382" s="192" t="s">
        <v>275</v>
      </c>
      <c r="F382" s="193" t="s">
        <v>276</v>
      </c>
      <c r="G382" s="194" t="s">
        <v>273</v>
      </c>
      <c r="H382" s="195">
        <v>42.74</v>
      </c>
      <c r="I382" s="196"/>
      <c r="J382" s="197">
        <f>ROUND(I382*H382,2)</f>
        <v>0</v>
      </c>
      <c r="K382" s="198"/>
      <c r="L382" s="38"/>
      <c r="M382" s="199" t="s">
        <v>1</v>
      </c>
      <c r="N382" s="200" t="s">
        <v>40</v>
      </c>
      <c r="O382" s="70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203" t="s">
        <v>144</v>
      </c>
      <c r="AT382" s="203" t="s">
        <v>140</v>
      </c>
      <c r="AU382" s="203" t="s">
        <v>84</v>
      </c>
      <c r="AY382" s="16" t="s">
        <v>137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16" t="s">
        <v>82</v>
      </c>
      <c r="BK382" s="204">
        <f>ROUND(I382*H382,2)</f>
        <v>0</v>
      </c>
      <c r="BL382" s="16" t="s">
        <v>144</v>
      </c>
      <c r="BM382" s="203" t="s">
        <v>643</v>
      </c>
    </row>
    <row r="383" spans="1:65" s="2" customFormat="1" ht="21.75" customHeight="1">
      <c r="A383" s="33"/>
      <c r="B383" s="34"/>
      <c r="C383" s="191" t="s">
        <v>644</v>
      </c>
      <c r="D383" s="191" t="s">
        <v>140</v>
      </c>
      <c r="E383" s="192" t="s">
        <v>290</v>
      </c>
      <c r="F383" s="193" t="s">
        <v>291</v>
      </c>
      <c r="G383" s="194" t="s">
        <v>273</v>
      </c>
      <c r="H383" s="195">
        <v>42.74</v>
      </c>
      <c r="I383" s="196"/>
      <c r="J383" s="197">
        <f>ROUND(I383*H383,2)</f>
        <v>0</v>
      </c>
      <c r="K383" s="198"/>
      <c r="L383" s="38"/>
      <c r="M383" s="199" t="s">
        <v>1</v>
      </c>
      <c r="N383" s="200" t="s">
        <v>40</v>
      </c>
      <c r="O383" s="70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203" t="s">
        <v>144</v>
      </c>
      <c r="AT383" s="203" t="s">
        <v>140</v>
      </c>
      <c r="AU383" s="203" t="s">
        <v>84</v>
      </c>
      <c r="AY383" s="16" t="s">
        <v>137</v>
      </c>
      <c r="BE383" s="204">
        <f>IF(N383="základní",J383,0)</f>
        <v>0</v>
      </c>
      <c r="BF383" s="204">
        <f>IF(N383="snížená",J383,0)</f>
        <v>0</v>
      </c>
      <c r="BG383" s="204">
        <f>IF(N383="zákl. přenesená",J383,0)</f>
        <v>0</v>
      </c>
      <c r="BH383" s="204">
        <f>IF(N383="sníž. přenesená",J383,0)</f>
        <v>0</v>
      </c>
      <c r="BI383" s="204">
        <f>IF(N383="nulová",J383,0)</f>
        <v>0</v>
      </c>
      <c r="BJ383" s="16" t="s">
        <v>82</v>
      </c>
      <c r="BK383" s="204">
        <f>ROUND(I383*H383,2)</f>
        <v>0</v>
      </c>
      <c r="BL383" s="16" t="s">
        <v>144</v>
      </c>
      <c r="BM383" s="203" t="s">
        <v>645</v>
      </c>
    </row>
    <row r="384" spans="1:65" s="12" customFormat="1" ht="22.9" customHeight="1">
      <c r="B384" s="175"/>
      <c r="C384" s="176"/>
      <c r="D384" s="177" t="s">
        <v>74</v>
      </c>
      <c r="E384" s="189" t="s">
        <v>516</v>
      </c>
      <c r="F384" s="189" t="s">
        <v>517</v>
      </c>
      <c r="G384" s="176"/>
      <c r="H384" s="176"/>
      <c r="I384" s="179"/>
      <c r="J384" s="190">
        <f>BK384</f>
        <v>0</v>
      </c>
      <c r="K384" s="176"/>
      <c r="L384" s="181"/>
      <c r="M384" s="182"/>
      <c r="N384" s="183"/>
      <c r="O384" s="183"/>
      <c r="P384" s="184">
        <f>P385</f>
        <v>0</v>
      </c>
      <c r="Q384" s="183"/>
      <c r="R384" s="184">
        <f>R385</f>
        <v>0</v>
      </c>
      <c r="S384" s="183"/>
      <c r="T384" s="185">
        <f>T385</f>
        <v>0</v>
      </c>
      <c r="AR384" s="186" t="s">
        <v>82</v>
      </c>
      <c r="AT384" s="187" t="s">
        <v>74</v>
      </c>
      <c r="AU384" s="187" t="s">
        <v>82</v>
      </c>
      <c r="AY384" s="186" t="s">
        <v>137</v>
      </c>
      <c r="BK384" s="188">
        <f>BK385</f>
        <v>0</v>
      </c>
    </row>
    <row r="385" spans="1:65" s="2" customFormat="1" ht="16.5" customHeight="1">
      <c r="A385" s="33"/>
      <c r="B385" s="34"/>
      <c r="C385" s="191" t="s">
        <v>646</v>
      </c>
      <c r="D385" s="191" t="s">
        <v>140</v>
      </c>
      <c r="E385" s="192" t="s">
        <v>647</v>
      </c>
      <c r="F385" s="193" t="s">
        <v>648</v>
      </c>
      <c r="G385" s="194" t="s">
        <v>273</v>
      </c>
      <c r="H385" s="195">
        <v>42.74</v>
      </c>
      <c r="I385" s="196"/>
      <c r="J385" s="197">
        <f>ROUND(I385*H385,2)</f>
        <v>0</v>
      </c>
      <c r="K385" s="198"/>
      <c r="L385" s="38"/>
      <c r="M385" s="199" t="s">
        <v>1</v>
      </c>
      <c r="N385" s="200" t="s">
        <v>40</v>
      </c>
      <c r="O385" s="70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203" t="s">
        <v>144</v>
      </c>
      <c r="AT385" s="203" t="s">
        <v>140</v>
      </c>
      <c r="AU385" s="203" t="s">
        <v>84</v>
      </c>
      <c r="AY385" s="16" t="s">
        <v>137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16" t="s">
        <v>82</v>
      </c>
      <c r="BK385" s="204">
        <f>ROUND(I385*H385,2)</f>
        <v>0</v>
      </c>
      <c r="BL385" s="16" t="s">
        <v>144</v>
      </c>
      <c r="BM385" s="203" t="s">
        <v>649</v>
      </c>
    </row>
    <row r="386" spans="1:65" s="12" customFormat="1" ht="22.9" customHeight="1">
      <c r="B386" s="175"/>
      <c r="C386" s="176"/>
      <c r="D386" s="177" t="s">
        <v>74</v>
      </c>
      <c r="E386" s="189" t="s">
        <v>522</v>
      </c>
      <c r="F386" s="189" t="s">
        <v>523</v>
      </c>
      <c r="G386" s="176"/>
      <c r="H386" s="176"/>
      <c r="I386" s="179"/>
      <c r="J386" s="190">
        <f>BK386</f>
        <v>0</v>
      </c>
      <c r="K386" s="176"/>
      <c r="L386" s="181"/>
      <c r="M386" s="182"/>
      <c r="N386" s="183"/>
      <c r="O386" s="183"/>
      <c r="P386" s="184">
        <f>P387</f>
        <v>0</v>
      </c>
      <c r="Q386" s="183"/>
      <c r="R386" s="184">
        <f>R387</f>
        <v>0</v>
      </c>
      <c r="S386" s="183"/>
      <c r="T386" s="185">
        <f>T387</f>
        <v>0</v>
      </c>
      <c r="AR386" s="186" t="s">
        <v>82</v>
      </c>
      <c r="AT386" s="187" t="s">
        <v>74</v>
      </c>
      <c r="AU386" s="187" t="s">
        <v>82</v>
      </c>
      <c r="AY386" s="186" t="s">
        <v>137</v>
      </c>
      <c r="BK386" s="188">
        <f>BK387</f>
        <v>0</v>
      </c>
    </row>
    <row r="387" spans="1:65" s="2" customFormat="1" ht="21.75" customHeight="1">
      <c r="A387" s="33"/>
      <c r="B387" s="34"/>
      <c r="C387" s="191" t="s">
        <v>650</v>
      </c>
      <c r="D387" s="191" t="s">
        <v>140</v>
      </c>
      <c r="E387" s="192" t="s">
        <v>651</v>
      </c>
      <c r="F387" s="193" t="s">
        <v>652</v>
      </c>
      <c r="G387" s="194" t="s">
        <v>246</v>
      </c>
      <c r="H387" s="195">
        <v>251.42400000000001</v>
      </c>
      <c r="I387" s="196"/>
      <c r="J387" s="197">
        <f>ROUND(I387*H387,2)</f>
        <v>0</v>
      </c>
      <c r="K387" s="198"/>
      <c r="L387" s="38"/>
      <c r="M387" s="199" t="s">
        <v>1</v>
      </c>
      <c r="N387" s="200" t="s">
        <v>40</v>
      </c>
      <c r="O387" s="70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203" t="s">
        <v>144</v>
      </c>
      <c r="AT387" s="203" t="s">
        <v>140</v>
      </c>
      <c r="AU387" s="203" t="s">
        <v>84</v>
      </c>
      <c r="AY387" s="16" t="s">
        <v>137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16" t="s">
        <v>82</v>
      </c>
      <c r="BK387" s="204">
        <f>ROUND(I387*H387,2)</f>
        <v>0</v>
      </c>
      <c r="BL387" s="16" t="s">
        <v>144</v>
      </c>
      <c r="BM387" s="203" t="s">
        <v>653</v>
      </c>
    </row>
    <row r="388" spans="1:65" s="12" customFormat="1" ht="22.9" customHeight="1">
      <c r="B388" s="175"/>
      <c r="C388" s="176"/>
      <c r="D388" s="177" t="s">
        <v>74</v>
      </c>
      <c r="E388" s="189" t="s">
        <v>654</v>
      </c>
      <c r="F388" s="189" t="s">
        <v>655</v>
      </c>
      <c r="G388" s="176"/>
      <c r="H388" s="176"/>
      <c r="I388" s="179"/>
      <c r="J388" s="190">
        <f>BK388</f>
        <v>0</v>
      </c>
      <c r="K388" s="176"/>
      <c r="L388" s="181"/>
      <c r="M388" s="182"/>
      <c r="N388" s="183"/>
      <c r="O388" s="183"/>
      <c r="P388" s="184">
        <f>SUM(P389:P399)</f>
        <v>0</v>
      </c>
      <c r="Q388" s="183"/>
      <c r="R388" s="184">
        <f>SUM(R389:R399)</f>
        <v>0</v>
      </c>
      <c r="S388" s="183"/>
      <c r="T388" s="185">
        <f>SUM(T389:T399)</f>
        <v>0</v>
      </c>
      <c r="AR388" s="186" t="s">
        <v>82</v>
      </c>
      <c r="AT388" s="187" t="s">
        <v>74</v>
      </c>
      <c r="AU388" s="187" t="s">
        <v>82</v>
      </c>
      <c r="AY388" s="186" t="s">
        <v>137</v>
      </c>
      <c r="BK388" s="188">
        <f>SUM(BK389:BK399)</f>
        <v>0</v>
      </c>
    </row>
    <row r="389" spans="1:65" s="2" customFormat="1" ht="16.5" customHeight="1">
      <c r="A389" s="33"/>
      <c r="B389" s="34"/>
      <c r="C389" s="191" t="s">
        <v>656</v>
      </c>
      <c r="D389" s="191" t="s">
        <v>140</v>
      </c>
      <c r="E389" s="192" t="s">
        <v>657</v>
      </c>
      <c r="F389" s="193" t="s">
        <v>658</v>
      </c>
      <c r="G389" s="194" t="s">
        <v>309</v>
      </c>
      <c r="H389" s="195">
        <v>0.91300000000000003</v>
      </c>
      <c r="I389" s="196"/>
      <c r="J389" s="197">
        <f t="shared" ref="J389:J399" si="90">ROUND(I389*H389,2)</f>
        <v>0</v>
      </c>
      <c r="K389" s="198"/>
      <c r="L389" s="38"/>
      <c r="M389" s="199" t="s">
        <v>1</v>
      </c>
      <c r="N389" s="200" t="s">
        <v>40</v>
      </c>
      <c r="O389" s="70"/>
      <c r="P389" s="201">
        <f t="shared" ref="P389:P399" si="91">O389*H389</f>
        <v>0</v>
      </c>
      <c r="Q389" s="201">
        <v>0</v>
      </c>
      <c r="R389" s="201">
        <f t="shared" ref="R389:R399" si="92">Q389*H389</f>
        <v>0</v>
      </c>
      <c r="S389" s="201">
        <v>0</v>
      </c>
      <c r="T389" s="202">
        <f t="shared" ref="T389:T399" si="93"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203" t="s">
        <v>144</v>
      </c>
      <c r="AT389" s="203" t="s">
        <v>140</v>
      </c>
      <c r="AU389" s="203" t="s">
        <v>84</v>
      </c>
      <c r="AY389" s="16" t="s">
        <v>137</v>
      </c>
      <c r="BE389" s="204">
        <f t="shared" ref="BE389:BE399" si="94">IF(N389="základní",J389,0)</f>
        <v>0</v>
      </c>
      <c r="BF389" s="204">
        <f t="shared" ref="BF389:BF399" si="95">IF(N389="snížená",J389,0)</f>
        <v>0</v>
      </c>
      <c r="BG389" s="204">
        <f t="shared" ref="BG389:BG399" si="96">IF(N389="zákl. přenesená",J389,0)</f>
        <v>0</v>
      </c>
      <c r="BH389" s="204">
        <f t="shared" ref="BH389:BH399" si="97">IF(N389="sníž. přenesená",J389,0)</f>
        <v>0</v>
      </c>
      <c r="BI389" s="204">
        <f t="shared" ref="BI389:BI399" si="98">IF(N389="nulová",J389,0)</f>
        <v>0</v>
      </c>
      <c r="BJ389" s="16" t="s">
        <v>82</v>
      </c>
      <c r="BK389" s="204">
        <f t="shared" ref="BK389:BK399" si="99">ROUND(I389*H389,2)</f>
        <v>0</v>
      </c>
      <c r="BL389" s="16" t="s">
        <v>144</v>
      </c>
      <c r="BM389" s="203" t="s">
        <v>659</v>
      </c>
    </row>
    <row r="390" spans="1:65" s="2" customFormat="1" ht="16.5" customHeight="1">
      <c r="A390" s="33"/>
      <c r="B390" s="34"/>
      <c r="C390" s="191" t="s">
        <v>660</v>
      </c>
      <c r="D390" s="191" t="s">
        <v>140</v>
      </c>
      <c r="E390" s="192" t="s">
        <v>661</v>
      </c>
      <c r="F390" s="193" t="s">
        <v>662</v>
      </c>
      <c r="G390" s="194" t="s">
        <v>246</v>
      </c>
      <c r="H390" s="195">
        <v>29.704999999999998</v>
      </c>
      <c r="I390" s="196"/>
      <c r="J390" s="197">
        <f t="shared" si="90"/>
        <v>0</v>
      </c>
      <c r="K390" s="198"/>
      <c r="L390" s="38"/>
      <c r="M390" s="199" t="s">
        <v>1</v>
      </c>
      <c r="N390" s="200" t="s">
        <v>40</v>
      </c>
      <c r="O390" s="70"/>
      <c r="P390" s="201">
        <f t="shared" si="91"/>
        <v>0</v>
      </c>
      <c r="Q390" s="201">
        <v>0</v>
      </c>
      <c r="R390" s="201">
        <f t="shared" si="92"/>
        <v>0</v>
      </c>
      <c r="S390" s="201">
        <v>0</v>
      </c>
      <c r="T390" s="202">
        <f t="shared" si="93"/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203" t="s">
        <v>144</v>
      </c>
      <c r="AT390" s="203" t="s">
        <v>140</v>
      </c>
      <c r="AU390" s="203" t="s">
        <v>84</v>
      </c>
      <c r="AY390" s="16" t="s">
        <v>137</v>
      </c>
      <c r="BE390" s="204">
        <f t="shared" si="94"/>
        <v>0</v>
      </c>
      <c r="BF390" s="204">
        <f t="shared" si="95"/>
        <v>0</v>
      </c>
      <c r="BG390" s="204">
        <f t="shared" si="96"/>
        <v>0</v>
      </c>
      <c r="BH390" s="204">
        <f t="shared" si="97"/>
        <v>0</v>
      </c>
      <c r="BI390" s="204">
        <f t="shared" si="98"/>
        <v>0</v>
      </c>
      <c r="BJ390" s="16" t="s">
        <v>82</v>
      </c>
      <c r="BK390" s="204">
        <f t="shared" si="99"/>
        <v>0</v>
      </c>
      <c r="BL390" s="16" t="s">
        <v>144</v>
      </c>
      <c r="BM390" s="203" t="s">
        <v>663</v>
      </c>
    </row>
    <row r="391" spans="1:65" s="2" customFormat="1" ht="16.5" customHeight="1">
      <c r="A391" s="33"/>
      <c r="B391" s="34"/>
      <c r="C391" s="191" t="s">
        <v>664</v>
      </c>
      <c r="D391" s="191" t="s">
        <v>140</v>
      </c>
      <c r="E391" s="192" t="s">
        <v>665</v>
      </c>
      <c r="F391" s="193" t="s">
        <v>666</v>
      </c>
      <c r="G391" s="194" t="s">
        <v>332</v>
      </c>
      <c r="H391" s="195">
        <v>0.24</v>
      </c>
      <c r="I391" s="196"/>
      <c r="J391" s="197">
        <f t="shared" si="90"/>
        <v>0</v>
      </c>
      <c r="K391" s="198"/>
      <c r="L391" s="38"/>
      <c r="M391" s="199" t="s">
        <v>1</v>
      </c>
      <c r="N391" s="200" t="s">
        <v>40</v>
      </c>
      <c r="O391" s="70"/>
      <c r="P391" s="201">
        <f t="shared" si="91"/>
        <v>0</v>
      </c>
      <c r="Q391" s="201">
        <v>0</v>
      </c>
      <c r="R391" s="201">
        <f t="shared" si="92"/>
        <v>0</v>
      </c>
      <c r="S391" s="201">
        <v>0</v>
      </c>
      <c r="T391" s="202">
        <f t="shared" si="93"/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203" t="s">
        <v>144</v>
      </c>
      <c r="AT391" s="203" t="s">
        <v>140</v>
      </c>
      <c r="AU391" s="203" t="s">
        <v>84</v>
      </c>
      <c r="AY391" s="16" t="s">
        <v>137</v>
      </c>
      <c r="BE391" s="204">
        <f t="shared" si="94"/>
        <v>0</v>
      </c>
      <c r="BF391" s="204">
        <f t="shared" si="95"/>
        <v>0</v>
      </c>
      <c r="BG391" s="204">
        <f t="shared" si="96"/>
        <v>0</v>
      </c>
      <c r="BH391" s="204">
        <f t="shared" si="97"/>
        <v>0</v>
      </c>
      <c r="BI391" s="204">
        <f t="shared" si="98"/>
        <v>0</v>
      </c>
      <c r="BJ391" s="16" t="s">
        <v>82</v>
      </c>
      <c r="BK391" s="204">
        <f t="shared" si="99"/>
        <v>0</v>
      </c>
      <c r="BL391" s="16" t="s">
        <v>144</v>
      </c>
      <c r="BM391" s="203" t="s">
        <v>667</v>
      </c>
    </row>
    <row r="392" spans="1:65" s="2" customFormat="1" ht="16.5" customHeight="1">
      <c r="A392" s="33"/>
      <c r="B392" s="34"/>
      <c r="C392" s="191" t="s">
        <v>668</v>
      </c>
      <c r="D392" s="191" t="s">
        <v>140</v>
      </c>
      <c r="E392" s="192" t="s">
        <v>669</v>
      </c>
      <c r="F392" s="193" t="s">
        <v>670</v>
      </c>
      <c r="G392" s="194" t="s">
        <v>309</v>
      </c>
      <c r="H392" s="195">
        <v>0.25</v>
      </c>
      <c r="I392" s="196"/>
      <c r="J392" s="197">
        <f t="shared" si="90"/>
        <v>0</v>
      </c>
      <c r="K392" s="198"/>
      <c r="L392" s="38"/>
      <c r="M392" s="199" t="s">
        <v>1</v>
      </c>
      <c r="N392" s="200" t="s">
        <v>40</v>
      </c>
      <c r="O392" s="70"/>
      <c r="P392" s="201">
        <f t="shared" si="91"/>
        <v>0</v>
      </c>
      <c r="Q392" s="201">
        <v>0</v>
      </c>
      <c r="R392" s="201">
        <f t="shared" si="92"/>
        <v>0</v>
      </c>
      <c r="S392" s="201">
        <v>0</v>
      </c>
      <c r="T392" s="202">
        <f t="shared" si="93"/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203" t="s">
        <v>144</v>
      </c>
      <c r="AT392" s="203" t="s">
        <v>140</v>
      </c>
      <c r="AU392" s="203" t="s">
        <v>84</v>
      </c>
      <c r="AY392" s="16" t="s">
        <v>137</v>
      </c>
      <c r="BE392" s="204">
        <f t="shared" si="94"/>
        <v>0</v>
      </c>
      <c r="BF392" s="204">
        <f t="shared" si="95"/>
        <v>0</v>
      </c>
      <c r="BG392" s="204">
        <f t="shared" si="96"/>
        <v>0</v>
      </c>
      <c r="BH392" s="204">
        <f t="shared" si="97"/>
        <v>0</v>
      </c>
      <c r="BI392" s="204">
        <f t="shared" si="98"/>
        <v>0</v>
      </c>
      <c r="BJ392" s="16" t="s">
        <v>82</v>
      </c>
      <c r="BK392" s="204">
        <f t="shared" si="99"/>
        <v>0</v>
      </c>
      <c r="BL392" s="16" t="s">
        <v>144</v>
      </c>
      <c r="BM392" s="203" t="s">
        <v>671</v>
      </c>
    </row>
    <row r="393" spans="1:65" s="2" customFormat="1" ht="16.5" customHeight="1">
      <c r="A393" s="33"/>
      <c r="B393" s="34"/>
      <c r="C393" s="191" t="s">
        <v>672</v>
      </c>
      <c r="D393" s="191" t="s">
        <v>140</v>
      </c>
      <c r="E393" s="192" t="s">
        <v>673</v>
      </c>
      <c r="F393" s="193" t="s">
        <v>674</v>
      </c>
      <c r="G393" s="194" t="s">
        <v>246</v>
      </c>
      <c r="H393" s="195">
        <v>0.79</v>
      </c>
      <c r="I393" s="196"/>
      <c r="J393" s="197">
        <f t="shared" si="90"/>
        <v>0</v>
      </c>
      <c r="K393" s="198"/>
      <c r="L393" s="38"/>
      <c r="M393" s="199" t="s">
        <v>1</v>
      </c>
      <c r="N393" s="200" t="s">
        <v>40</v>
      </c>
      <c r="O393" s="70"/>
      <c r="P393" s="201">
        <f t="shared" si="91"/>
        <v>0</v>
      </c>
      <c r="Q393" s="201">
        <v>0</v>
      </c>
      <c r="R393" s="201">
        <f t="shared" si="92"/>
        <v>0</v>
      </c>
      <c r="S393" s="201">
        <v>0</v>
      </c>
      <c r="T393" s="202">
        <f t="shared" si="93"/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203" t="s">
        <v>144</v>
      </c>
      <c r="AT393" s="203" t="s">
        <v>140</v>
      </c>
      <c r="AU393" s="203" t="s">
        <v>84</v>
      </c>
      <c r="AY393" s="16" t="s">
        <v>137</v>
      </c>
      <c r="BE393" s="204">
        <f t="shared" si="94"/>
        <v>0</v>
      </c>
      <c r="BF393" s="204">
        <f t="shared" si="95"/>
        <v>0</v>
      </c>
      <c r="BG393" s="204">
        <f t="shared" si="96"/>
        <v>0</v>
      </c>
      <c r="BH393" s="204">
        <f t="shared" si="97"/>
        <v>0</v>
      </c>
      <c r="BI393" s="204">
        <f t="shared" si="98"/>
        <v>0</v>
      </c>
      <c r="BJ393" s="16" t="s">
        <v>82</v>
      </c>
      <c r="BK393" s="204">
        <f t="shared" si="99"/>
        <v>0</v>
      </c>
      <c r="BL393" s="16" t="s">
        <v>144</v>
      </c>
      <c r="BM393" s="203" t="s">
        <v>675</v>
      </c>
    </row>
    <row r="394" spans="1:65" s="2" customFormat="1" ht="16.5" customHeight="1">
      <c r="A394" s="33"/>
      <c r="B394" s="34"/>
      <c r="C394" s="191" t="s">
        <v>676</v>
      </c>
      <c r="D394" s="191" t="s">
        <v>140</v>
      </c>
      <c r="E394" s="192" t="s">
        <v>677</v>
      </c>
      <c r="F394" s="193" t="s">
        <v>678</v>
      </c>
      <c r="G394" s="194" t="s">
        <v>246</v>
      </c>
      <c r="H394" s="195">
        <v>0.79</v>
      </c>
      <c r="I394" s="196"/>
      <c r="J394" s="197">
        <f t="shared" si="90"/>
        <v>0</v>
      </c>
      <c r="K394" s="198"/>
      <c r="L394" s="38"/>
      <c r="M394" s="199" t="s">
        <v>1</v>
      </c>
      <c r="N394" s="200" t="s">
        <v>40</v>
      </c>
      <c r="O394" s="70"/>
      <c r="P394" s="201">
        <f t="shared" si="91"/>
        <v>0</v>
      </c>
      <c r="Q394" s="201">
        <v>0</v>
      </c>
      <c r="R394" s="201">
        <f t="shared" si="92"/>
        <v>0</v>
      </c>
      <c r="S394" s="201">
        <v>0</v>
      </c>
      <c r="T394" s="202">
        <f t="shared" si="93"/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203" t="s">
        <v>144</v>
      </c>
      <c r="AT394" s="203" t="s">
        <v>140</v>
      </c>
      <c r="AU394" s="203" t="s">
        <v>84</v>
      </c>
      <c r="AY394" s="16" t="s">
        <v>137</v>
      </c>
      <c r="BE394" s="204">
        <f t="shared" si="94"/>
        <v>0</v>
      </c>
      <c r="BF394" s="204">
        <f t="shared" si="95"/>
        <v>0</v>
      </c>
      <c r="BG394" s="204">
        <f t="shared" si="96"/>
        <v>0</v>
      </c>
      <c r="BH394" s="204">
        <f t="shared" si="97"/>
        <v>0</v>
      </c>
      <c r="BI394" s="204">
        <f t="shared" si="98"/>
        <v>0</v>
      </c>
      <c r="BJ394" s="16" t="s">
        <v>82</v>
      </c>
      <c r="BK394" s="204">
        <f t="shared" si="99"/>
        <v>0</v>
      </c>
      <c r="BL394" s="16" t="s">
        <v>144</v>
      </c>
      <c r="BM394" s="203" t="s">
        <v>679</v>
      </c>
    </row>
    <row r="395" spans="1:65" s="2" customFormat="1" ht="16.5" customHeight="1">
      <c r="A395" s="33"/>
      <c r="B395" s="34"/>
      <c r="C395" s="191" t="s">
        <v>680</v>
      </c>
      <c r="D395" s="191" t="s">
        <v>140</v>
      </c>
      <c r="E395" s="192" t="s">
        <v>681</v>
      </c>
      <c r="F395" s="193" t="s">
        <v>682</v>
      </c>
      <c r="G395" s="194" t="s">
        <v>332</v>
      </c>
      <c r="H395" s="195">
        <v>0.02</v>
      </c>
      <c r="I395" s="196"/>
      <c r="J395" s="197">
        <f t="shared" si="90"/>
        <v>0</v>
      </c>
      <c r="K395" s="198"/>
      <c r="L395" s="38"/>
      <c r="M395" s="199" t="s">
        <v>1</v>
      </c>
      <c r="N395" s="200" t="s">
        <v>40</v>
      </c>
      <c r="O395" s="70"/>
      <c r="P395" s="201">
        <f t="shared" si="91"/>
        <v>0</v>
      </c>
      <c r="Q395" s="201">
        <v>0</v>
      </c>
      <c r="R395" s="201">
        <f t="shared" si="92"/>
        <v>0</v>
      </c>
      <c r="S395" s="201">
        <v>0</v>
      </c>
      <c r="T395" s="202">
        <f t="shared" si="93"/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203" t="s">
        <v>144</v>
      </c>
      <c r="AT395" s="203" t="s">
        <v>140</v>
      </c>
      <c r="AU395" s="203" t="s">
        <v>84</v>
      </c>
      <c r="AY395" s="16" t="s">
        <v>137</v>
      </c>
      <c r="BE395" s="204">
        <f t="shared" si="94"/>
        <v>0</v>
      </c>
      <c r="BF395" s="204">
        <f t="shared" si="95"/>
        <v>0</v>
      </c>
      <c r="BG395" s="204">
        <f t="shared" si="96"/>
        <v>0</v>
      </c>
      <c r="BH395" s="204">
        <f t="shared" si="97"/>
        <v>0</v>
      </c>
      <c r="BI395" s="204">
        <f t="shared" si="98"/>
        <v>0</v>
      </c>
      <c r="BJ395" s="16" t="s">
        <v>82</v>
      </c>
      <c r="BK395" s="204">
        <f t="shared" si="99"/>
        <v>0</v>
      </c>
      <c r="BL395" s="16" t="s">
        <v>144</v>
      </c>
      <c r="BM395" s="203" t="s">
        <v>683</v>
      </c>
    </row>
    <row r="396" spans="1:65" s="2" customFormat="1" ht="16.5" customHeight="1">
      <c r="A396" s="33"/>
      <c r="B396" s="34"/>
      <c r="C396" s="191" t="s">
        <v>684</v>
      </c>
      <c r="D396" s="191" t="s">
        <v>140</v>
      </c>
      <c r="E396" s="192" t="s">
        <v>685</v>
      </c>
      <c r="F396" s="193" t="s">
        <v>686</v>
      </c>
      <c r="G396" s="194" t="s">
        <v>309</v>
      </c>
      <c r="H396" s="195">
        <v>0.67</v>
      </c>
      <c r="I396" s="196"/>
      <c r="J396" s="197">
        <f t="shared" si="90"/>
        <v>0</v>
      </c>
      <c r="K396" s="198"/>
      <c r="L396" s="38"/>
      <c r="M396" s="199" t="s">
        <v>1</v>
      </c>
      <c r="N396" s="200" t="s">
        <v>40</v>
      </c>
      <c r="O396" s="70"/>
      <c r="P396" s="201">
        <f t="shared" si="91"/>
        <v>0</v>
      </c>
      <c r="Q396" s="201">
        <v>0</v>
      </c>
      <c r="R396" s="201">
        <f t="shared" si="92"/>
        <v>0</v>
      </c>
      <c r="S396" s="201">
        <v>0</v>
      </c>
      <c r="T396" s="202">
        <f t="shared" si="93"/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203" t="s">
        <v>144</v>
      </c>
      <c r="AT396" s="203" t="s">
        <v>140</v>
      </c>
      <c r="AU396" s="203" t="s">
        <v>84</v>
      </c>
      <c r="AY396" s="16" t="s">
        <v>137</v>
      </c>
      <c r="BE396" s="204">
        <f t="shared" si="94"/>
        <v>0</v>
      </c>
      <c r="BF396" s="204">
        <f t="shared" si="95"/>
        <v>0</v>
      </c>
      <c r="BG396" s="204">
        <f t="shared" si="96"/>
        <v>0</v>
      </c>
      <c r="BH396" s="204">
        <f t="shared" si="97"/>
        <v>0</v>
      </c>
      <c r="BI396" s="204">
        <f t="shared" si="98"/>
        <v>0</v>
      </c>
      <c r="BJ396" s="16" t="s">
        <v>82</v>
      </c>
      <c r="BK396" s="204">
        <f t="shared" si="99"/>
        <v>0</v>
      </c>
      <c r="BL396" s="16" t="s">
        <v>144</v>
      </c>
      <c r="BM396" s="203" t="s">
        <v>687</v>
      </c>
    </row>
    <row r="397" spans="1:65" s="2" customFormat="1" ht="16.5" customHeight="1">
      <c r="A397" s="33"/>
      <c r="B397" s="34"/>
      <c r="C397" s="191" t="s">
        <v>688</v>
      </c>
      <c r="D397" s="191" t="s">
        <v>140</v>
      </c>
      <c r="E397" s="192" t="s">
        <v>689</v>
      </c>
      <c r="F397" s="193" t="s">
        <v>690</v>
      </c>
      <c r="G397" s="194" t="s">
        <v>246</v>
      </c>
      <c r="H397" s="195">
        <v>3.41</v>
      </c>
      <c r="I397" s="196"/>
      <c r="J397" s="197">
        <f t="shared" si="90"/>
        <v>0</v>
      </c>
      <c r="K397" s="198"/>
      <c r="L397" s="38"/>
      <c r="M397" s="199" t="s">
        <v>1</v>
      </c>
      <c r="N397" s="200" t="s">
        <v>40</v>
      </c>
      <c r="O397" s="70"/>
      <c r="P397" s="201">
        <f t="shared" si="91"/>
        <v>0</v>
      </c>
      <c r="Q397" s="201">
        <v>0</v>
      </c>
      <c r="R397" s="201">
        <f t="shared" si="92"/>
        <v>0</v>
      </c>
      <c r="S397" s="201">
        <v>0</v>
      </c>
      <c r="T397" s="202">
        <f t="shared" si="93"/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203" t="s">
        <v>144</v>
      </c>
      <c r="AT397" s="203" t="s">
        <v>140</v>
      </c>
      <c r="AU397" s="203" t="s">
        <v>84</v>
      </c>
      <c r="AY397" s="16" t="s">
        <v>137</v>
      </c>
      <c r="BE397" s="204">
        <f t="shared" si="94"/>
        <v>0</v>
      </c>
      <c r="BF397" s="204">
        <f t="shared" si="95"/>
        <v>0</v>
      </c>
      <c r="BG397" s="204">
        <f t="shared" si="96"/>
        <v>0</v>
      </c>
      <c r="BH397" s="204">
        <f t="shared" si="97"/>
        <v>0</v>
      </c>
      <c r="BI397" s="204">
        <f t="shared" si="98"/>
        <v>0</v>
      </c>
      <c r="BJ397" s="16" t="s">
        <v>82</v>
      </c>
      <c r="BK397" s="204">
        <f t="shared" si="99"/>
        <v>0</v>
      </c>
      <c r="BL397" s="16" t="s">
        <v>144</v>
      </c>
      <c r="BM397" s="203" t="s">
        <v>691</v>
      </c>
    </row>
    <row r="398" spans="1:65" s="2" customFormat="1" ht="16.5" customHeight="1">
      <c r="A398" s="33"/>
      <c r="B398" s="34"/>
      <c r="C398" s="191" t="s">
        <v>692</v>
      </c>
      <c r="D398" s="191" t="s">
        <v>140</v>
      </c>
      <c r="E398" s="192" t="s">
        <v>693</v>
      </c>
      <c r="F398" s="193" t="s">
        <v>694</v>
      </c>
      <c r="G398" s="194" t="s">
        <v>246</v>
      </c>
      <c r="H398" s="195">
        <v>3.41</v>
      </c>
      <c r="I398" s="196"/>
      <c r="J398" s="197">
        <f t="shared" si="90"/>
        <v>0</v>
      </c>
      <c r="K398" s="198"/>
      <c r="L398" s="38"/>
      <c r="M398" s="199" t="s">
        <v>1</v>
      </c>
      <c r="N398" s="200" t="s">
        <v>40</v>
      </c>
      <c r="O398" s="70"/>
      <c r="P398" s="201">
        <f t="shared" si="91"/>
        <v>0</v>
      </c>
      <c r="Q398" s="201">
        <v>0</v>
      </c>
      <c r="R398" s="201">
        <f t="shared" si="92"/>
        <v>0</v>
      </c>
      <c r="S398" s="201">
        <v>0</v>
      </c>
      <c r="T398" s="202">
        <f t="shared" si="93"/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203" t="s">
        <v>144</v>
      </c>
      <c r="AT398" s="203" t="s">
        <v>140</v>
      </c>
      <c r="AU398" s="203" t="s">
        <v>84</v>
      </c>
      <c r="AY398" s="16" t="s">
        <v>137</v>
      </c>
      <c r="BE398" s="204">
        <f t="shared" si="94"/>
        <v>0</v>
      </c>
      <c r="BF398" s="204">
        <f t="shared" si="95"/>
        <v>0</v>
      </c>
      <c r="BG398" s="204">
        <f t="shared" si="96"/>
        <v>0</v>
      </c>
      <c r="BH398" s="204">
        <f t="shared" si="97"/>
        <v>0</v>
      </c>
      <c r="BI398" s="204">
        <f t="shared" si="98"/>
        <v>0</v>
      </c>
      <c r="BJ398" s="16" t="s">
        <v>82</v>
      </c>
      <c r="BK398" s="204">
        <f t="shared" si="99"/>
        <v>0</v>
      </c>
      <c r="BL398" s="16" t="s">
        <v>144</v>
      </c>
      <c r="BM398" s="203" t="s">
        <v>695</v>
      </c>
    </row>
    <row r="399" spans="1:65" s="2" customFormat="1" ht="21.75" customHeight="1">
      <c r="A399" s="33"/>
      <c r="B399" s="34"/>
      <c r="C399" s="191" t="s">
        <v>696</v>
      </c>
      <c r="D399" s="191" t="s">
        <v>140</v>
      </c>
      <c r="E399" s="192" t="s">
        <v>697</v>
      </c>
      <c r="F399" s="193" t="s">
        <v>698</v>
      </c>
      <c r="G399" s="194" t="s">
        <v>273</v>
      </c>
      <c r="H399" s="195">
        <v>0.57399999999999995</v>
      </c>
      <c r="I399" s="196"/>
      <c r="J399" s="197">
        <f t="shared" si="90"/>
        <v>0</v>
      </c>
      <c r="K399" s="198"/>
      <c r="L399" s="38"/>
      <c r="M399" s="199" t="s">
        <v>1</v>
      </c>
      <c r="N399" s="200" t="s">
        <v>40</v>
      </c>
      <c r="O399" s="70"/>
      <c r="P399" s="201">
        <f t="shared" si="91"/>
        <v>0</v>
      </c>
      <c r="Q399" s="201">
        <v>0</v>
      </c>
      <c r="R399" s="201">
        <f t="shared" si="92"/>
        <v>0</v>
      </c>
      <c r="S399" s="201">
        <v>0</v>
      </c>
      <c r="T399" s="202">
        <f t="shared" si="93"/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203" t="s">
        <v>144</v>
      </c>
      <c r="AT399" s="203" t="s">
        <v>140</v>
      </c>
      <c r="AU399" s="203" t="s">
        <v>84</v>
      </c>
      <c r="AY399" s="16" t="s">
        <v>137</v>
      </c>
      <c r="BE399" s="204">
        <f t="shared" si="94"/>
        <v>0</v>
      </c>
      <c r="BF399" s="204">
        <f t="shared" si="95"/>
        <v>0</v>
      </c>
      <c r="BG399" s="204">
        <f t="shared" si="96"/>
        <v>0</v>
      </c>
      <c r="BH399" s="204">
        <f t="shared" si="97"/>
        <v>0</v>
      </c>
      <c r="BI399" s="204">
        <f t="shared" si="98"/>
        <v>0</v>
      </c>
      <c r="BJ399" s="16" t="s">
        <v>82</v>
      </c>
      <c r="BK399" s="204">
        <f t="shared" si="99"/>
        <v>0</v>
      </c>
      <c r="BL399" s="16" t="s">
        <v>144</v>
      </c>
      <c r="BM399" s="203" t="s">
        <v>699</v>
      </c>
    </row>
    <row r="400" spans="1:65" s="12" customFormat="1" ht="22.9" customHeight="1">
      <c r="B400" s="175"/>
      <c r="C400" s="176"/>
      <c r="D400" s="177" t="s">
        <v>74</v>
      </c>
      <c r="E400" s="189" t="s">
        <v>700</v>
      </c>
      <c r="F400" s="189" t="s">
        <v>701</v>
      </c>
      <c r="G400" s="176"/>
      <c r="H400" s="176"/>
      <c r="I400" s="179"/>
      <c r="J400" s="190">
        <f>BK400</f>
        <v>0</v>
      </c>
      <c r="K400" s="176"/>
      <c r="L400" s="181"/>
      <c r="M400" s="182"/>
      <c r="N400" s="183"/>
      <c r="O400" s="183"/>
      <c r="P400" s="184">
        <f>SUM(P401:P402)</f>
        <v>0</v>
      </c>
      <c r="Q400" s="183"/>
      <c r="R400" s="184">
        <f>SUM(R401:R402)</f>
        <v>0</v>
      </c>
      <c r="S400" s="183"/>
      <c r="T400" s="185">
        <f>SUM(T401:T402)</f>
        <v>0</v>
      </c>
      <c r="AR400" s="186" t="s">
        <v>82</v>
      </c>
      <c r="AT400" s="187" t="s">
        <v>74</v>
      </c>
      <c r="AU400" s="187" t="s">
        <v>82</v>
      </c>
      <c r="AY400" s="186" t="s">
        <v>137</v>
      </c>
      <c r="BK400" s="188">
        <f>SUM(BK401:BK402)</f>
        <v>0</v>
      </c>
    </row>
    <row r="401" spans="1:65" s="2" customFormat="1" ht="16.5" customHeight="1">
      <c r="A401" s="33"/>
      <c r="B401" s="34"/>
      <c r="C401" s="191" t="s">
        <v>702</v>
      </c>
      <c r="D401" s="191" t="s">
        <v>140</v>
      </c>
      <c r="E401" s="192" t="s">
        <v>703</v>
      </c>
      <c r="F401" s="193" t="s">
        <v>704</v>
      </c>
      <c r="G401" s="194" t="s">
        <v>246</v>
      </c>
      <c r="H401" s="195">
        <v>7.26</v>
      </c>
      <c r="I401" s="196"/>
      <c r="J401" s="197">
        <f>ROUND(I401*H401,2)</f>
        <v>0</v>
      </c>
      <c r="K401" s="198"/>
      <c r="L401" s="38"/>
      <c r="M401" s="199" t="s">
        <v>1</v>
      </c>
      <c r="N401" s="200" t="s">
        <v>40</v>
      </c>
      <c r="O401" s="70"/>
      <c r="P401" s="201">
        <f>O401*H401</f>
        <v>0</v>
      </c>
      <c r="Q401" s="201">
        <v>0</v>
      </c>
      <c r="R401" s="201">
        <f>Q401*H401</f>
        <v>0</v>
      </c>
      <c r="S401" s="201">
        <v>0</v>
      </c>
      <c r="T401" s="202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203" t="s">
        <v>144</v>
      </c>
      <c r="AT401" s="203" t="s">
        <v>140</v>
      </c>
      <c r="AU401" s="203" t="s">
        <v>84</v>
      </c>
      <c r="AY401" s="16" t="s">
        <v>137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16" t="s">
        <v>82</v>
      </c>
      <c r="BK401" s="204">
        <f>ROUND(I401*H401,2)</f>
        <v>0</v>
      </c>
      <c r="BL401" s="16" t="s">
        <v>144</v>
      </c>
      <c r="BM401" s="203" t="s">
        <v>705</v>
      </c>
    </row>
    <row r="402" spans="1:65" s="2" customFormat="1" ht="21.75" customHeight="1">
      <c r="A402" s="33"/>
      <c r="B402" s="34"/>
      <c r="C402" s="191" t="s">
        <v>706</v>
      </c>
      <c r="D402" s="191" t="s">
        <v>140</v>
      </c>
      <c r="E402" s="192" t="s">
        <v>707</v>
      </c>
      <c r="F402" s="193" t="s">
        <v>708</v>
      </c>
      <c r="G402" s="194" t="s">
        <v>246</v>
      </c>
      <c r="H402" s="195">
        <v>1</v>
      </c>
      <c r="I402" s="196"/>
      <c r="J402" s="197">
        <f>ROUND(I402*H402,2)</f>
        <v>0</v>
      </c>
      <c r="K402" s="198"/>
      <c r="L402" s="38"/>
      <c r="M402" s="199" t="s">
        <v>1</v>
      </c>
      <c r="N402" s="200" t="s">
        <v>40</v>
      </c>
      <c r="O402" s="70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203" t="s">
        <v>144</v>
      </c>
      <c r="AT402" s="203" t="s">
        <v>140</v>
      </c>
      <c r="AU402" s="203" t="s">
        <v>84</v>
      </c>
      <c r="AY402" s="16" t="s">
        <v>137</v>
      </c>
      <c r="BE402" s="204">
        <f>IF(N402="základní",J402,0)</f>
        <v>0</v>
      </c>
      <c r="BF402" s="204">
        <f>IF(N402="snížená",J402,0)</f>
        <v>0</v>
      </c>
      <c r="BG402" s="204">
        <f>IF(N402="zákl. přenesená",J402,0)</f>
        <v>0</v>
      </c>
      <c r="BH402" s="204">
        <f>IF(N402="sníž. přenesená",J402,0)</f>
        <v>0</v>
      </c>
      <c r="BI402" s="204">
        <f>IF(N402="nulová",J402,0)</f>
        <v>0</v>
      </c>
      <c r="BJ402" s="16" t="s">
        <v>82</v>
      </c>
      <c r="BK402" s="204">
        <f>ROUND(I402*H402,2)</f>
        <v>0</v>
      </c>
      <c r="BL402" s="16" t="s">
        <v>144</v>
      </c>
      <c r="BM402" s="203" t="s">
        <v>709</v>
      </c>
    </row>
    <row r="403" spans="1:65" s="12" customFormat="1" ht="22.9" customHeight="1">
      <c r="B403" s="175"/>
      <c r="C403" s="176"/>
      <c r="D403" s="177" t="s">
        <v>74</v>
      </c>
      <c r="E403" s="189" t="s">
        <v>710</v>
      </c>
      <c r="F403" s="189" t="s">
        <v>711</v>
      </c>
      <c r="G403" s="176"/>
      <c r="H403" s="176"/>
      <c r="I403" s="179"/>
      <c r="J403" s="190">
        <f>BK403</f>
        <v>0</v>
      </c>
      <c r="K403" s="176"/>
      <c r="L403" s="181"/>
      <c r="M403" s="182"/>
      <c r="N403" s="183"/>
      <c r="O403" s="183"/>
      <c r="P403" s="184">
        <f>SUM(P404:P406)</f>
        <v>0</v>
      </c>
      <c r="Q403" s="183"/>
      <c r="R403" s="184">
        <f>SUM(R404:R406)</f>
        <v>0</v>
      </c>
      <c r="S403" s="183"/>
      <c r="T403" s="185">
        <f>SUM(T404:T406)</f>
        <v>0</v>
      </c>
      <c r="AR403" s="186" t="s">
        <v>82</v>
      </c>
      <c r="AT403" s="187" t="s">
        <v>74</v>
      </c>
      <c r="AU403" s="187" t="s">
        <v>82</v>
      </c>
      <c r="AY403" s="186" t="s">
        <v>137</v>
      </c>
      <c r="BK403" s="188">
        <f>SUM(BK404:BK406)</f>
        <v>0</v>
      </c>
    </row>
    <row r="404" spans="1:65" s="2" customFormat="1" ht="21.75" customHeight="1">
      <c r="A404" s="33"/>
      <c r="B404" s="34"/>
      <c r="C404" s="191" t="s">
        <v>712</v>
      </c>
      <c r="D404" s="191" t="s">
        <v>140</v>
      </c>
      <c r="E404" s="192" t="s">
        <v>713</v>
      </c>
      <c r="F404" s="193" t="s">
        <v>714</v>
      </c>
      <c r="G404" s="194" t="s">
        <v>253</v>
      </c>
      <c r="H404" s="195">
        <v>14</v>
      </c>
      <c r="I404" s="196"/>
      <c r="J404" s="197">
        <f>ROUND(I404*H404,2)</f>
        <v>0</v>
      </c>
      <c r="K404" s="198"/>
      <c r="L404" s="38"/>
      <c r="M404" s="199" t="s">
        <v>1</v>
      </c>
      <c r="N404" s="200" t="s">
        <v>40</v>
      </c>
      <c r="O404" s="70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203" t="s">
        <v>144</v>
      </c>
      <c r="AT404" s="203" t="s">
        <v>140</v>
      </c>
      <c r="AU404" s="203" t="s">
        <v>84</v>
      </c>
      <c r="AY404" s="16" t="s">
        <v>137</v>
      </c>
      <c r="BE404" s="204">
        <f>IF(N404="základní",J404,0)</f>
        <v>0</v>
      </c>
      <c r="BF404" s="204">
        <f>IF(N404="snížená",J404,0)</f>
        <v>0</v>
      </c>
      <c r="BG404" s="204">
        <f>IF(N404="zákl. přenesená",J404,0)</f>
        <v>0</v>
      </c>
      <c r="BH404" s="204">
        <f>IF(N404="sníž. přenesená",J404,0)</f>
        <v>0</v>
      </c>
      <c r="BI404" s="204">
        <f>IF(N404="nulová",J404,0)</f>
        <v>0</v>
      </c>
      <c r="BJ404" s="16" t="s">
        <v>82</v>
      </c>
      <c r="BK404" s="204">
        <f>ROUND(I404*H404,2)</f>
        <v>0</v>
      </c>
      <c r="BL404" s="16" t="s">
        <v>144</v>
      </c>
      <c r="BM404" s="203" t="s">
        <v>715</v>
      </c>
    </row>
    <row r="405" spans="1:65" s="2" customFormat="1" ht="21.75" customHeight="1">
      <c r="A405" s="33"/>
      <c r="B405" s="34"/>
      <c r="C405" s="191" t="s">
        <v>716</v>
      </c>
      <c r="D405" s="191" t="s">
        <v>140</v>
      </c>
      <c r="E405" s="192" t="s">
        <v>717</v>
      </c>
      <c r="F405" s="193" t="s">
        <v>718</v>
      </c>
      <c r="G405" s="194" t="s">
        <v>257</v>
      </c>
      <c r="H405" s="195">
        <v>14.14</v>
      </c>
      <c r="I405" s="196"/>
      <c r="J405" s="197">
        <f>ROUND(I405*H405,2)</f>
        <v>0</v>
      </c>
      <c r="K405" s="198"/>
      <c r="L405" s="38"/>
      <c r="M405" s="199" t="s">
        <v>1</v>
      </c>
      <c r="N405" s="200" t="s">
        <v>40</v>
      </c>
      <c r="O405" s="70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203" t="s">
        <v>144</v>
      </c>
      <c r="AT405" s="203" t="s">
        <v>140</v>
      </c>
      <c r="AU405" s="203" t="s">
        <v>84</v>
      </c>
      <c r="AY405" s="16" t="s">
        <v>137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16" t="s">
        <v>82</v>
      </c>
      <c r="BK405" s="204">
        <f>ROUND(I405*H405,2)</f>
        <v>0</v>
      </c>
      <c r="BL405" s="16" t="s">
        <v>144</v>
      </c>
      <c r="BM405" s="203" t="s">
        <v>719</v>
      </c>
    </row>
    <row r="406" spans="1:65" s="2" customFormat="1" ht="16.5" customHeight="1">
      <c r="A406" s="33"/>
      <c r="B406" s="34"/>
      <c r="C406" s="191" t="s">
        <v>720</v>
      </c>
      <c r="D406" s="191" t="s">
        <v>140</v>
      </c>
      <c r="E406" s="192" t="s">
        <v>721</v>
      </c>
      <c r="F406" s="193" t="s">
        <v>722</v>
      </c>
      <c r="G406" s="194" t="s">
        <v>578</v>
      </c>
      <c r="H406" s="195">
        <v>2</v>
      </c>
      <c r="I406" s="196"/>
      <c r="J406" s="197">
        <f>ROUND(I406*H406,2)</f>
        <v>0</v>
      </c>
      <c r="K406" s="198"/>
      <c r="L406" s="38"/>
      <c r="M406" s="199" t="s">
        <v>1</v>
      </c>
      <c r="N406" s="200" t="s">
        <v>40</v>
      </c>
      <c r="O406" s="70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203" t="s">
        <v>144</v>
      </c>
      <c r="AT406" s="203" t="s">
        <v>140</v>
      </c>
      <c r="AU406" s="203" t="s">
        <v>84</v>
      </c>
      <c r="AY406" s="16" t="s">
        <v>137</v>
      </c>
      <c r="BE406" s="204">
        <f>IF(N406="základní",J406,0)</f>
        <v>0</v>
      </c>
      <c r="BF406" s="204">
        <f>IF(N406="snížená",J406,0)</f>
        <v>0</v>
      </c>
      <c r="BG406" s="204">
        <f>IF(N406="zákl. přenesená",J406,0)</f>
        <v>0</v>
      </c>
      <c r="BH406" s="204">
        <f>IF(N406="sníž. přenesená",J406,0)</f>
        <v>0</v>
      </c>
      <c r="BI406" s="204">
        <f>IF(N406="nulová",J406,0)</f>
        <v>0</v>
      </c>
      <c r="BJ406" s="16" t="s">
        <v>82</v>
      </c>
      <c r="BK406" s="204">
        <f>ROUND(I406*H406,2)</f>
        <v>0</v>
      </c>
      <c r="BL406" s="16" t="s">
        <v>144</v>
      </c>
      <c r="BM406" s="203" t="s">
        <v>723</v>
      </c>
    </row>
    <row r="407" spans="1:65" s="12" customFormat="1" ht="22.9" customHeight="1">
      <c r="B407" s="175"/>
      <c r="C407" s="176"/>
      <c r="D407" s="177" t="s">
        <v>74</v>
      </c>
      <c r="E407" s="189" t="s">
        <v>724</v>
      </c>
      <c r="F407" s="189" t="s">
        <v>725</v>
      </c>
      <c r="G407" s="176"/>
      <c r="H407" s="176"/>
      <c r="I407" s="179"/>
      <c r="J407" s="190">
        <f>BK407</f>
        <v>0</v>
      </c>
      <c r="K407" s="176"/>
      <c r="L407" s="181"/>
      <c r="M407" s="182"/>
      <c r="N407" s="183"/>
      <c r="O407" s="183"/>
      <c r="P407" s="184">
        <f>SUM(P408:P410)</f>
        <v>0</v>
      </c>
      <c r="Q407" s="183"/>
      <c r="R407" s="184">
        <f>SUM(R408:R410)</f>
        <v>0</v>
      </c>
      <c r="S407" s="183"/>
      <c r="T407" s="185">
        <f>SUM(T408:T410)</f>
        <v>0</v>
      </c>
      <c r="AR407" s="186" t="s">
        <v>82</v>
      </c>
      <c r="AT407" s="187" t="s">
        <v>74</v>
      </c>
      <c r="AU407" s="187" t="s">
        <v>82</v>
      </c>
      <c r="AY407" s="186" t="s">
        <v>137</v>
      </c>
      <c r="BK407" s="188">
        <f>SUM(BK408:BK410)</f>
        <v>0</v>
      </c>
    </row>
    <row r="408" spans="1:65" s="2" customFormat="1" ht="21.75" customHeight="1">
      <c r="A408" s="33"/>
      <c r="B408" s="34"/>
      <c r="C408" s="191" t="s">
        <v>726</v>
      </c>
      <c r="D408" s="191" t="s">
        <v>140</v>
      </c>
      <c r="E408" s="192" t="s">
        <v>727</v>
      </c>
      <c r="F408" s="193" t="s">
        <v>728</v>
      </c>
      <c r="G408" s="194" t="s">
        <v>298</v>
      </c>
      <c r="H408" s="195">
        <v>19.96</v>
      </c>
      <c r="I408" s="196"/>
      <c r="J408" s="197">
        <f>ROUND(I408*H408,2)</f>
        <v>0</v>
      </c>
      <c r="K408" s="198"/>
      <c r="L408" s="38"/>
      <c r="M408" s="199" t="s">
        <v>1</v>
      </c>
      <c r="N408" s="200" t="s">
        <v>40</v>
      </c>
      <c r="O408" s="70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203" t="s">
        <v>144</v>
      </c>
      <c r="AT408" s="203" t="s">
        <v>140</v>
      </c>
      <c r="AU408" s="203" t="s">
        <v>84</v>
      </c>
      <c r="AY408" s="16" t="s">
        <v>137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16" t="s">
        <v>82</v>
      </c>
      <c r="BK408" s="204">
        <f>ROUND(I408*H408,2)</f>
        <v>0</v>
      </c>
      <c r="BL408" s="16" t="s">
        <v>144</v>
      </c>
      <c r="BM408" s="203" t="s">
        <v>729</v>
      </c>
    </row>
    <row r="409" spans="1:65" s="2" customFormat="1" ht="16.5" customHeight="1">
      <c r="A409" s="33"/>
      <c r="B409" s="34"/>
      <c r="C409" s="191" t="s">
        <v>730</v>
      </c>
      <c r="D409" s="191" t="s">
        <v>140</v>
      </c>
      <c r="E409" s="192" t="s">
        <v>731</v>
      </c>
      <c r="F409" s="193" t="s">
        <v>732</v>
      </c>
      <c r="G409" s="194" t="s">
        <v>261</v>
      </c>
      <c r="H409" s="195">
        <v>2.794</v>
      </c>
      <c r="I409" s="196"/>
      <c r="J409" s="197">
        <f>ROUND(I409*H409,2)</f>
        <v>0</v>
      </c>
      <c r="K409" s="198"/>
      <c r="L409" s="38"/>
      <c r="M409" s="199" t="s">
        <v>1</v>
      </c>
      <c r="N409" s="200" t="s">
        <v>40</v>
      </c>
      <c r="O409" s="70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203" t="s">
        <v>144</v>
      </c>
      <c r="AT409" s="203" t="s">
        <v>140</v>
      </c>
      <c r="AU409" s="203" t="s">
        <v>84</v>
      </c>
      <c r="AY409" s="16" t="s">
        <v>137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16" t="s">
        <v>82</v>
      </c>
      <c r="BK409" s="204">
        <f>ROUND(I409*H409,2)</f>
        <v>0</v>
      </c>
      <c r="BL409" s="16" t="s">
        <v>144</v>
      </c>
      <c r="BM409" s="203" t="s">
        <v>733</v>
      </c>
    </row>
    <row r="410" spans="1:65" s="2" customFormat="1" ht="16.5" customHeight="1">
      <c r="A410" s="33"/>
      <c r="B410" s="34"/>
      <c r="C410" s="191" t="s">
        <v>734</v>
      </c>
      <c r="D410" s="191" t="s">
        <v>140</v>
      </c>
      <c r="E410" s="192" t="s">
        <v>735</v>
      </c>
      <c r="F410" s="193" t="s">
        <v>736</v>
      </c>
      <c r="G410" s="194" t="s">
        <v>261</v>
      </c>
      <c r="H410" s="195">
        <v>2.79</v>
      </c>
      <c r="I410" s="196"/>
      <c r="J410" s="197">
        <f>ROUND(I410*H410,2)</f>
        <v>0</v>
      </c>
      <c r="K410" s="198"/>
      <c r="L410" s="38"/>
      <c r="M410" s="199" t="s">
        <v>1</v>
      </c>
      <c r="N410" s="200" t="s">
        <v>40</v>
      </c>
      <c r="O410" s="70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203" t="s">
        <v>144</v>
      </c>
      <c r="AT410" s="203" t="s">
        <v>140</v>
      </c>
      <c r="AU410" s="203" t="s">
        <v>84</v>
      </c>
      <c r="AY410" s="16" t="s">
        <v>137</v>
      </c>
      <c r="BE410" s="204">
        <f>IF(N410="základní",J410,0)</f>
        <v>0</v>
      </c>
      <c r="BF410" s="204">
        <f>IF(N410="snížená",J410,0)</f>
        <v>0</v>
      </c>
      <c r="BG410" s="204">
        <f>IF(N410="zákl. přenesená",J410,0)</f>
        <v>0</v>
      </c>
      <c r="BH410" s="204">
        <f>IF(N410="sníž. přenesená",J410,0)</f>
        <v>0</v>
      </c>
      <c r="BI410" s="204">
        <f>IF(N410="nulová",J410,0)</f>
        <v>0</v>
      </c>
      <c r="BJ410" s="16" t="s">
        <v>82</v>
      </c>
      <c r="BK410" s="204">
        <f>ROUND(I410*H410,2)</f>
        <v>0</v>
      </c>
      <c r="BL410" s="16" t="s">
        <v>144</v>
      </c>
      <c r="BM410" s="203" t="s">
        <v>737</v>
      </c>
    </row>
    <row r="411" spans="1:65" s="12" customFormat="1" ht="22.9" customHeight="1">
      <c r="B411" s="175"/>
      <c r="C411" s="176"/>
      <c r="D411" s="177" t="s">
        <v>74</v>
      </c>
      <c r="E411" s="189" t="s">
        <v>534</v>
      </c>
      <c r="F411" s="189" t="s">
        <v>535</v>
      </c>
      <c r="G411" s="176"/>
      <c r="H411" s="176"/>
      <c r="I411" s="179"/>
      <c r="J411" s="190">
        <f>BK411</f>
        <v>0</v>
      </c>
      <c r="K411" s="176"/>
      <c r="L411" s="181"/>
      <c r="M411" s="182"/>
      <c r="N411" s="183"/>
      <c r="O411" s="183"/>
      <c r="P411" s="184">
        <f>SUM(P412:P413)</f>
        <v>0</v>
      </c>
      <c r="Q411" s="183"/>
      <c r="R411" s="184">
        <f>SUM(R412:R413)</f>
        <v>0</v>
      </c>
      <c r="S411" s="183"/>
      <c r="T411" s="185">
        <f>SUM(T412:T413)</f>
        <v>0</v>
      </c>
      <c r="AR411" s="186" t="s">
        <v>82</v>
      </c>
      <c r="AT411" s="187" t="s">
        <v>74</v>
      </c>
      <c r="AU411" s="187" t="s">
        <v>82</v>
      </c>
      <c r="AY411" s="186" t="s">
        <v>137</v>
      </c>
      <c r="BK411" s="188">
        <f>SUM(BK412:BK413)</f>
        <v>0</v>
      </c>
    </row>
    <row r="412" spans="1:65" s="2" customFormat="1" ht="21.75" customHeight="1">
      <c r="A412" s="33"/>
      <c r="B412" s="34"/>
      <c r="C412" s="191" t="s">
        <v>738</v>
      </c>
      <c r="D412" s="191" t="s">
        <v>140</v>
      </c>
      <c r="E412" s="192" t="s">
        <v>739</v>
      </c>
      <c r="F412" s="193" t="s">
        <v>740</v>
      </c>
      <c r="G412" s="194" t="s">
        <v>261</v>
      </c>
      <c r="H412" s="195">
        <v>234.65</v>
      </c>
      <c r="I412" s="196"/>
      <c r="J412" s="197">
        <f>ROUND(I412*H412,2)</f>
        <v>0</v>
      </c>
      <c r="K412" s="198"/>
      <c r="L412" s="38"/>
      <c r="M412" s="199" t="s">
        <v>1</v>
      </c>
      <c r="N412" s="200" t="s">
        <v>40</v>
      </c>
      <c r="O412" s="70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203" t="s">
        <v>144</v>
      </c>
      <c r="AT412" s="203" t="s">
        <v>140</v>
      </c>
      <c r="AU412" s="203" t="s">
        <v>84</v>
      </c>
      <c r="AY412" s="16" t="s">
        <v>137</v>
      </c>
      <c r="BE412" s="204">
        <f>IF(N412="základní",J412,0)</f>
        <v>0</v>
      </c>
      <c r="BF412" s="204">
        <f>IF(N412="snížená",J412,0)</f>
        <v>0</v>
      </c>
      <c r="BG412" s="204">
        <f>IF(N412="zákl. přenesená",J412,0)</f>
        <v>0</v>
      </c>
      <c r="BH412" s="204">
        <f>IF(N412="sníž. přenesená",J412,0)</f>
        <v>0</v>
      </c>
      <c r="BI412" s="204">
        <f>IF(N412="nulová",J412,0)</f>
        <v>0</v>
      </c>
      <c r="BJ412" s="16" t="s">
        <v>82</v>
      </c>
      <c r="BK412" s="204">
        <f>ROUND(I412*H412,2)</f>
        <v>0</v>
      </c>
      <c r="BL412" s="16" t="s">
        <v>144</v>
      </c>
      <c r="BM412" s="203" t="s">
        <v>741</v>
      </c>
    </row>
    <row r="413" spans="1:65" s="2" customFormat="1" ht="21.75" customHeight="1">
      <c r="A413" s="33"/>
      <c r="B413" s="34"/>
      <c r="C413" s="191" t="s">
        <v>742</v>
      </c>
      <c r="D413" s="191" t="s">
        <v>140</v>
      </c>
      <c r="E413" s="192" t="s">
        <v>743</v>
      </c>
      <c r="F413" s="193" t="s">
        <v>744</v>
      </c>
      <c r="G413" s="194" t="s">
        <v>261</v>
      </c>
      <c r="H413" s="195">
        <v>234.65</v>
      </c>
      <c r="I413" s="196"/>
      <c r="J413" s="197">
        <f>ROUND(I413*H413,2)</f>
        <v>0</v>
      </c>
      <c r="K413" s="198"/>
      <c r="L413" s="38"/>
      <c r="M413" s="199" t="s">
        <v>1</v>
      </c>
      <c r="N413" s="200" t="s">
        <v>40</v>
      </c>
      <c r="O413" s="70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203" t="s">
        <v>144</v>
      </c>
      <c r="AT413" s="203" t="s">
        <v>140</v>
      </c>
      <c r="AU413" s="203" t="s">
        <v>84</v>
      </c>
      <c r="AY413" s="16" t="s">
        <v>137</v>
      </c>
      <c r="BE413" s="204">
        <f>IF(N413="základní",J413,0)</f>
        <v>0</v>
      </c>
      <c r="BF413" s="204">
        <f>IF(N413="snížená",J413,0)</f>
        <v>0</v>
      </c>
      <c r="BG413" s="204">
        <f>IF(N413="zákl. přenesená",J413,0)</f>
        <v>0</v>
      </c>
      <c r="BH413" s="204">
        <f>IF(N413="sníž. přenesená",J413,0)</f>
        <v>0</v>
      </c>
      <c r="BI413" s="204">
        <f>IF(N413="nulová",J413,0)</f>
        <v>0</v>
      </c>
      <c r="BJ413" s="16" t="s">
        <v>82</v>
      </c>
      <c r="BK413" s="204">
        <f>ROUND(I413*H413,2)</f>
        <v>0</v>
      </c>
      <c r="BL413" s="16" t="s">
        <v>144</v>
      </c>
      <c r="BM413" s="203" t="s">
        <v>745</v>
      </c>
    </row>
    <row r="414" spans="1:65" s="12" customFormat="1" ht="22.9" customHeight="1">
      <c r="B414" s="175"/>
      <c r="C414" s="176"/>
      <c r="D414" s="177" t="s">
        <v>74</v>
      </c>
      <c r="E414" s="189" t="s">
        <v>540</v>
      </c>
      <c r="F414" s="189" t="s">
        <v>541</v>
      </c>
      <c r="G414" s="176"/>
      <c r="H414" s="176"/>
      <c r="I414" s="179"/>
      <c r="J414" s="190">
        <f>BK414</f>
        <v>0</v>
      </c>
      <c r="K414" s="176"/>
      <c r="L414" s="181"/>
      <c r="M414" s="182"/>
      <c r="N414" s="183"/>
      <c r="O414" s="183"/>
      <c r="P414" s="184">
        <f>SUM(P415:P417)</f>
        <v>0</v>
      </c>
      <c r="Q414" s="183"/>
      <c r="R414" s="184">
        <f>SUM(R415:R417)</f>
        <v>0</v>
      </c>
      <c r="S414" s="183"/>
      <c r="T414" s="185">
        <f>SUM(T415:T417)</f>
        <v>0</v>
      </c>
      <c r="AR414" s="186" t="s">
        <v>82</v>
      </c>
      <c r="AT414" s="187" t="s">
        <v>74</v>
      </c>
      <c r="AU414" s="187" t="s">
        <v>82</v>
      </c>
      <c r="AY414" s="186" t="s">
        <v>137</v>
      </c>
      <c r="BK414" s="188">
        <f>SUM(BK415:BK417)</f>
        <v>0</v>
      </c>
    </row>
    <row r="415" spans="1:65" s="2" customFormat="1" ht="21.75" customHeight="1">
      <c r="A415" s="33"/>
      <c r="B415" s="34"/>
      <c r="C415" s="191" t="s">
        <v>746</v>
      </c>
      <c r="D415" s="191" t="s">
        <v>140</v>
      </c>
      <c r="E415" s="192" t="s">
        <v>543</v>
      </c>
      <c r="F415" s="193" t="s">
        <v>544</v>
      </c>
      <c r="G415" s="194" t="s">
        <v>261</v>
      </c>
      <c r="H415" s="195">
        <v>89.113</v>
      </c>
      <c r="I415" s="196"/>
      <c r="J415" s="197">
        <f>ROUND(I415*H415,2)</f>
        <v>0</v>
      </c>
      <c r="K415" s="198"/>
      <c r="L415" s="38"/>
      <c r="M415" s="199" t="s">
        <v>1</v>
      </c>
      <c r="N415" s="200" t="s">
        <v>40</v>
      </c>
      <c r="O415" s="70"/>
      <c r="P415" s="201">
        <f>O415*H415</f>
        <v>0</v>
      </c>
      <c r="Q415" s="201">
        <v>0</v>
      </c>
      <c r="R415" s="201">
        <f>Q415*H415</f>
        <v>0</v>
      </c>
      <c r="S415" s="201">
        <v>0</v>
      </c>
      <c r="T415" s="20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203" t="s">
        <v>144</v>
      </c>
      <c r="AT415" s="203" t="s">
        <v>140</v>
      </c>
      <c r="AU415" s="203" t="s">
        <v>84</v>
      </c>
      <c r="AY415" s="16" t="s">
        <v>137</v>
      </c>
      <c r="BE415" s="204">
        <f>IF(N415="základní",J415,0)</f>
        <v>0</v>
      </c>
      <c r="BF415" s="204">
        <f>IF(N415="snížená",J415,0)</f>
        <v>0</v>
      </c>
      <c r="BG415" s="204">
        <f>IF(N415="zákl. přenesená",J415,0)</f>
        <v>0</v>
      </c>
      <c r="BH415" s="204">
        <f>IF(N415="sníž. přenesená",J415,0)</f>
        <v>0</v>
      </c>
      <c r="BI415" s="204">
        <f>IF(N415="nulová",J415,0)</f>
        <v>0</v>
      </c>
      <c r="BJ415" s="16" t="s">
        <v>82</v>
      </c>
      <c r="BK415" s="204">
        <f>ROUND(I415*H415,2)</f>
        <v>0</v>
      </c>
      <c r="BL415" s="16" t="s">
        <v>144</v>
      </c>
      <c r="BM415" s="203" t="s">
        <v>747</v>
      </c>
    </row>
    <row r="416" spans="1:65" s="2" customFormat="1" ht="21.75" customHeight="1">
      <c r="A416" s="33"/>
      <c r="B416" s="34"/>
      <c r="C416" s="191" t="s">
        <v>748</v>
      </c>
      <c r="D416" s="191" t="s">
        <v>140</v>
      </c>
      <c r="E416" s="192" t="s">
        <v>749</v>
      </c>
      <c r="F416" s="193" t="s">
        <v>750</v>
      </c>
      <c r="G416" s="194" t="s">
        <v>246</v>
      </c>
      <c r="H416" s="195">
        <v>145.535</v>
      </c>
      <c r="I416" s="196"/>
      <c r="J416" s="197">
        <f>ROUND(I416*H416,2)</f>
        <v>0</v>
      </c>
      <c r="K416" s="198"/>
      <c r="L416" s="38"/>
      <c r="M416" s="199" t="s">
        <v>1</v>
      </c>
      <c r="N416" s="200" t="s">
        <v>40</v>
      </c>
      <c r="O416" s="70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203" t="s">
        <v>144</v>
      </c>
      <c r="AT416" s="203" t="s">
        <v>140</v>
      </c>
      <c r="AU416" s="203" t="s">
        <v>84</v>
      </c>
      <c r="AY416" s="16" t="s">
        <v>137</v>
      </c>
      <c r="BE416" s="204">
        <f>IF(N416="základní",J416,0)</f>
        <v>0</v>
      </c>
      <c r="BF416" s="204">
        <f>IF(N416="snížená",J416,0)</f>
        <v>0</v>
      </c>
      <c r="BG416" s="204">
        <f>IF(N416="zákl. přenesená",J416,0)</f>
        <v>0</v>
      </c>
      <c r="BH416" s="204">
        <f>IF(N416="sníž. přenesená",J416,0)</f>
        <v>0</v>
      </c>
      <c r="BI416" s="204">
        <f>IF(N416="nulová",J416,0)</f>
        <v>0</v>
      </c>
      <c r="BJ416" s="16" t="s">
        <v>82</v>
      </c>
      <c r="BK416" s="204">
        <f>ROUND(I416*H416,2)</f>
        <v>0</v>
      </c>
      <c r="BL416" s="16" t="s">
        <v>144</v>
      </c>
      <c r="BM416" s="203" t="s">
        <v>751</v>
      </c>
    </row>
    <row r="417" spans="1:65" s="2" customFormat="1" ht="16.5" customHeight="1">
      <c r="A417" s="33"/>
      <c r="B417" s="34"/>
      <c r="C417" s="191" t="s">
        <v>752</v>
      </c>
      <c r="D417" s="191" t="s">
        <v>140</v>
      </c>
      <c r="E417" s="192" t="s">
        <v>547</v>
      </c>
      <c r="F417" s="193" t="s">
        <v>548</v>
      </c>
      <c r="G417" s="194" t="s">
        <v>332</v>
      </c>
      <c r="H417" s="195">
        <v>29.33</v>
      </c>
      <c r="I417" s="196"/>
      <c r="J417" s="197">
        <f>ROUND(I417*H417,2)</f>
        <v>0</v>
      </c>
      <c r="K417" s="198"/>
      <c r="L417" s="38"/>
      <c r="M417" s="199" t="s">
        <v>1</v>
      </c>
      <c r="N417" s="200" t="s">
        <v>40</v>
      </c>
      <c r="O417" s="70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203" t="s">
        <v>144</v>
      </c>
      <c r="AT417" s="203" t="s">
        <v>140</v>
      </c>
      <c r="AU417" s="203" t="s">
        <v>84</v>
      </c>
      <c r="AY417" s="16" t="s">
        <v>137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16" t="s">
        <v>82</v>
      </c>
      <c r="BK417" s="204">
        <f>ROUND(I417*H417,2)</f>
        <v>0</v>
      </c>
      <c r="BL417" s="16" t="s">
        <v>144</v>
      </c>
      <c r="BM417" s="203" t="s">
        <v>753</v>
      </c>
    </row>
    <row r="418" spans="1:65" s="12" customFormat="1" ht="22.9" customHeight="1">
      <c r="B418" s="175"/>
      <c r="C418" s="176"/>
      <c r="D418" s="177" t="s">
        <v>74</v>
      </c>
      <c r="E418" s="189" t="s">
        <v>754</v>
      </c>
      <c r="F418" s="189" t="s">
        <v>755</v>
      </c>
      <c r="G418" s="176"/>
      <c r="H418" s="176"/>
      <c r="I418" s="179"/>
      <c r="J418" s="190">
        <f>BK418</f>
        <v>0</v>
      </c>
      <c r="K418" s="176"/>
      <c r="L418" s="181"/>
      <c r="M418" s="182"/>
      <c r="N418" s="183"/>
      <c r="O418" s="183"/>
      <c r="P418" s="184">
        <f>SUM(P419:P420)</f>
        <v>0</v>
      </c>
      <c r="Q418" s="183"/>
      <c r="R418" s="184">
        <f>SUM(R419:R420)</f>
        <v>0</v>
      </c>
      <c r="S418" s="183"/>
      <c r="T418" s="185">
        <f>SUM(T419:T420)</f>
        <v>0</v>
      </c>
      <c r="AR418" s="186" t="s">
        <v>82</v>
      </c>
      <c r="AT418" s="187" t="s">
        <v>74</v>
      </c>
      <c r="AU418" s="187" t="s">
        <v>82</v>
      </c>
      <c r="AY418" s="186" t="s">
        <v>137</v>
      </c>
      <c r="BK418" s="188">
        <f>SUM(BK419:BK420)</f>
        <v>0</v>
      </c>
    </row>
    <row r="419" spans="1:65" s="2" customFormat="1" ht="16.5" customHeight="1">
      <c r="A419" s="33"/>
      <c r="B419" s="34"/>
      <c r="C419" s="191" t="s">
        <v>756</v>
      </c>
      <c r="D419" s="191" t="s">
        <v>140</v>
      </c>
      <c r="E419" s="192" t="s">
        <v>757</v>
      </c>
      <c r="F419" s="193" t="s">
        <v>758</v>
      </c>
      <c r="G419" s="194" t="s">
        <v>246</v>
      </c>
      <c r="H419" s="195">
        <v>15.9</v>
      </c>
      <c r="I419" s="196"/>
      <c r="J419" s="197">
        <f>ROUND(I419*H419,2)</f>
        <v>0</v>
      </c>
      <c r="K419" s="198"/>
      <c r="L419" s="38"/>
      <c r="M419" s="199" t="s">
        <v>1</v>
      </c>
      <c r="N419" s="200" t="s">
        <v>40</v>
      </c>
      <c r="O419" s="70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203" t="s">
        <v>144</v>
      </c>
      <c r="AT419" s="203" t="s">
        <v>140</v>
      </c>
      <c r="AU419" s="203" t="s">
        <v>84</v>
      </c>
      <c r="AY419" s="16" t="s">
        <v>137</v>
      </c>
      <c r="BE419" s="204">
        <f>IF(N419="základní",J419,0)</f>
        <v>0</v>
      </c>
      <c r="BF419" s="204">
        <f>IF(N419="snížená",J419,0)</f>
        <v>0</v>
      </c>
      <c r="BG419" s="204">
        <f>IF(N419="zákl. přenesená",J419,0)</f>
        <v>0</v>
      </c>
      <c r="BH419" s="204">
        <f>IF(N419="sníž. přenesená",J419,0)</f>
        <v>0</v>
      </c>
      <c r="BI419" s="204">
        <f>IF(N419="nulová",J419,0)</f>
        <v>0</v>
      </c>
      <c r="BJ419" s="16" t="s">
        <v>82</v>
      </c>
      <c r="BK419" s="204">
        <f>ROUND(I419*H419,2)</f>
        <v>0</v>
      </c>
      <c r="BL419" s="16" t="s">
        <v>144</v>
      </c>
      <c r="BM419" s="203" t="s">
        <v>759</v>
      </c>
    </row>
    <row r="420" spans="1:65" s="2" customFormat="1" ht="16.5" customHeight="1">
      <c r="A420" s="33"/>
      <c r="B420" s="34"/>
      <c r="C420" s="191" t="s">
        <v>760</v>
      </c>
      <c r="D420" s="191" t="s">
        <v>140</v>
      </c>
      <c r="E420" s="192" t="s">
        <v>761</v>
      </c>
      <c r="F420" s="193" t="s">
        <v>762</v>
      </c>
      <c r="G420" s="194" t="s">
        <v>246</v>
      </c>
      <c r="H420" s="195">
        <v>15.9</v>
      </c>
      <c r="I420" s="196"/>
      <c r="J420" s="197">
        <f>ROUND(I420*H420,2)</f>
        <v>0</v>
      </c>
      <c r="K420" s="198"/>
      <c r="L420" s="38"/>
      <c r="M420" s="199" t="s">
        <v>1</v>
      </c>
      <c r="N420" s="200" t="s">
        <v>40</v>
      </c>
      <c r="O420" s="70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203" t="s">
        <v>144</v>
      </c>
      <c r="AT420" s="203" t="s">
        <v>140</v>
      </c>
      <c r="AU420" s="203" t="s">
        <v>84</v>
      </c>
      <c r="AY420" s="16" t="s">
        <v>137</v>
      </c>
      <c r="BE420" s="204">
        <f>IF(N420="základní",J420,0)</f>
        <v>0</v>
      </c>
      <c r="BF420" s="204">
        <f>IF(N420="snížená",J420,0)</f>
        <v>0</v>
      </c>
      <c r="BG420" s="204">
        <f>IF(N420="zákl. přenesená",J420,0)</f>
        <v>0</v>
      </c>
      <c r="BH420" s="204">
        <f>IF(N420="sníž. přenesená",J420,0)</f>
        <v>0</v>
      </c>
      <c r="BI420" s="204">
        <f>IF(N420="nulová",J420,0)</f>
        <v>0</v>
      </c>
      <c r="BJ420" s="16" t="s">
        <v>82</v>
      </c>
      <c r="BK420" s="204">
        <f>ROUND(I420*H420,2)</f>
        <v>0</v>
      </c>
      <c r="BL420" s="16" t="s">
        <v>144</v>
      </c>
      <c r="BM420" s="203" t="s">
        <v>763</v>
      </c>
    </row>
    <row r="421" spans="1:65" s="12" customFormat="1" ht="22.9" customHeight="1">
      <c r="B421" s="175"/>
      <c r="C421" s="176"/>
      <c r="D421" s="177" t="s">
        <v>74</v>
      </c>
      <c r="E421" s="189" t="s">
        <v>764</v>
      </c>
      <c r="F421" s="189" t="s">
        <v>765</v>
      </c>
      <c r="G421" s="176"/>
      <c r="H421" s="176"/>
      <c r="I421" s="179"/>
      <c r="J421" s="190">
        <f>BK421</f>
        <v>0</v>
      </c>
      <c r="K421" s="176"/>
      <c r="L421" s="181"/>
      <c r="M421" s="182"/>
      <c r="N421" s="183"/>
      <c r="O421" s="183"/>
      <c r="P421" s="184">
        <f>SUM(P422:P427)</f>
        <v>0</v>
      </c>
      <c r="Q421" s="183"/>
      <c r="R421" s="184">
        <f>SUM(R422:R427)</f>
        <v>0</v>
      </c>
      <c r="S421" s="183"/>
      <c r="T421" s="185">
        <f>SUM(T422:T427)</f>
        <v>0</v>
      </c>
      <c r="AR421" s="186" t="s">
        <v>82</v>
      </c>
      <c r="AT421" s="187" t="s">
        <v>74</v>
      </c>
      <c r="AU421" s="187" t="s">
        <v>82</v>
      </c>
      <c r="AY421" s="186" t="s">
        <v>137</v>
      </c>
      <c r="BK421" s="188">
        <f>SUM(BK422:BK427)</f>
        <v>0</v>
      </c>
    </row>
    <row r="422" spans="1:65" s="2" customFormat="1" ht="16.5" customHeight="1">
      <c r="A422" s="33"/>
      <c r="B422" s="34"/>
      <c r="C422" s="191" t="s">
        <v>766</v>
      </c>
      <c r="D422" s="191" t="s">
        <v>140</v>
      </c>
      <c r="E422" s="192" t="s">
        <v>767</v>
      </c>
      <c r="F422" s="193" t="s">
        <v>768</v>
      </c>
      <c r="G422" s="194" t="s">
        <v>273</v>
      </c>
      <c r="H422" s="195">
        <v>0.79500000000000004</v>
      </c>
      <c r="I422" s="196"/>
      <c r="J422" s="197">
        <f t="shared" ref="J422:J427" si="100">ROUND(I422*H422,2)</f>
        <v>0</v>
      </c>
      <c r="K422" s="198"/>
      <c r="L422" s="38"/>
      <c r="M422" s="199" t="s">
        <v>1</v>
      </c>
      <c r="N422" s="200" t="s">
        <v>40</v>
      </c>
      <c r="O422" s="70"/>
      <c r="P422" s="201">
        <f t="shared" ref="P422:P427" si="101">O422*H422</f>
        <v>0</v>
      </c>
      <c r="Q422" s="201">
        <v>0</v>
      </c>
      <c r="R422" s="201">
        <f t="shared" ref="R422:R427" si="102">Q422*H422</f>
        <v>0</v>
      </c>
      <c r="S422" s="201">
        <v>0</v>
      </c>
      <c r="T422" s="202">
        <f t="shared" ref="T422:T427" si="103"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203" t="s">
        <v>144</v>
      </c>
      <c r="AT422" s="203" t="s">
        <v>140</v>
      </c>
      <c r="AU422" s="203" t="s">
        <v>84</v>
      </c>
      <c r="AY422" s="16" t="s">
        <v>137</v>
      </c>
      <c r="BE422" s="204">
        <f t="shared" ref="BE422:BE427" si="104">IF(N422="základní",J422,0)</f>
        <v>0</v>
      </c>
      <c r="BF422" s="204">
        <f t="shared" ref="BF422:BF427" si="105">IF(N422="snížená",J422,0)</f>
        <v>0</v>
      </c>
      <c r="BG422" s="204">
        <f t="shared" ref="BG422:BG427" si="106">IF(N422="zákl. přenesená",J422,0)</f>
        <v>0</v>
      </c>
      <c r="BH422" s="204">
        <f t="shared" ref="BH422:BH427" si="107">IF(N422="sníž. přenesená",J422,0)</f>
        <v>0</v>
      </c>
      <c r="BI422" s="204">
        <f t="shared" ref="BI422:BI427" si="108">IF(N422="nulová",J422,0)</f>
        <v>0</v>
      </c>
      <c r="BJ422" s="16" t="s">
        <v>82</v>
      </c>
      <c r="BK422" s="204">
        <f t="shared" ref="BK422:BK427" si="109">ROUND(I422*H422,2)</f>
        <v>0</v>
      </c>
      <c r="BL422" s="16" t="s">
        <v>144</v>
      </c>
      <c r="BM422" s="203" t="s">
        <v>769</v>
      </c>
    </row>
    <row r="423" spans="1:65" s="2" customFormat="1" ht="16.5" customHeight="1">
      <c r="A423" s="33"/>
      <c r="B423" s="34"/>
      <c r="C423" s="191" t="s">
        <v>770</v>
      </c>
      <c r="D423" s="191" t="s">
        <v>140</v>
      </c>
      <c r="E423" s="192" t="s">
        <v>771</v>
      </c>
      <c r="F423" s="193" t="s">
        <v>772</v>
      </c>
      <c r="G423" s="194" t="s">
        <v>332</v>
      </c>
      <c r="H423" s="195">
        <v>4.2000000000000003E-2</v>
      </c>
      <c r="I423" s="196"/>
      <c r="J423" s="197">
        <f t="shared" si="100"/>
        <v>0</v>
      </c>
      <c r="K423" s="198"/>
      <c r="L423" s="38"/>
      <c r="M423" s="199" t="s">
        <v>1</v>
      </c>
      <c r="N423" s="200" t="s">
        <v>40</v>
      </c>
      <c r="O423" s="70"/>
      <c r="P423" s="201">
        <f t="shared" si="101"/>
        <v>0</v>
      </c>
      <c r="Q423" s="201">
        <v>0</v>
      </c>
      <c r="R423" s="201">
        <f t="shared" si="102"/>
        <v>0</v>
      </c>
      <c r="S423" s="201">
        <v>0</v>
      </c>
      <c r="T423" s="202">
        <f t="shared" si="103"/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203" t="s">
        <v>144</v>
      </c>
      <c r="AT423" s="203" t="s">
        <v>140</v>
      </c>
      <c r="AU423" s="203" t="s">
        <v>84</v>
      </c>
      <c r="AY423" s="16" t="s">
        <v>137</v>
      </c>
      <c r="BE423" s="204">
        <f t="shared" si="104"/>
        <v>0</v>
      </c>
      <c r="BF423" s="204">
        <f t="shared" si="105"/>
        <v>0</v>
      </c>
      <c r="BG423" s="204">
        <f t="shared" si="106"/>
        <v>0</v>
      </c>
      <c r="BH423" s="204">
        <f t="shared" si="107"/>
        <v>0</v>
      </c>
      <c r="BI423" s="204">
        <f t="shared" si="108"/>
        <v>0</v>
      </c>
      <c r="BJ423" s="16" t="s">
        <v>82</v>
      </c>
      <c r="BK423" s="204">
        <f t="shared" si="109"/>
        <v>0</v>
      </c>
      <c r="BL423" s="16" t="s">
        <v>144</v>
      </c>
      <c r="BM423" s="203" t="s">
        <v>773</v>
      </c>
    </row>
    <row r="424" spans="1:65" s="2" customFormat="1" ht="21.75" customHeight="1">
      <c r="A424" s="33"/>
      <c r="B424" s="34"/>
      <c r="C424" s="191" t="s">
        <v>774</v>
      </c>
      <c r="D424" s="191" t="s">
        <v>140</v>
      </c>
      <c r="E424" s="192" t="s">
        <v>775</v>
      </c>
      <c r="F424" s="193" t="s">
        <v>776</v>
      </c>
      <c r="G424" s="194" t="s">
        <v>309</v>
      </c>
      <c r="H424" s="195">
        <v>0.57999999999999996</v>
      </c>
      <c r="I424" s="196"/>
      <c r="J424" s="197">
        <f t="shared" si="100"/>
        <v>0</v>
      </c>
      <c r="K424" s="198"/>
      <c r="L424" s="38"/>
      <c r="M424" s="199" t="s">
        <v>1</v>
      </c>
      <c r="N424" s="200" t="s">
        <v>40</v>
      </c>
      <c r="O424" s="70"/>
      <c r="P424" s="201">
        <f t="shared" si="101"/>
        <v>0</v>
      </c>
      <c r="Q424" s="201">
        <v>0</v>
      </c>
      <c r="R424" s="201">
        <f t="shared" si="102"/>
        <v>0</v>
      </c>
      <c r="S424" s="201">
        <v>0</v>
      </c>
      <c r="T424" s="202">
        <f t="shared" si="103"/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203" t="s">
        <v>144</v>
      </c>
      <c r="AT424" s="203" t="s">
        <v>140</v>
      </c>
      <c r="AU424" s="203" t="s">
        <v>84</v>
      </c>
      <c r="AY424" s="16" t="s">
        <v>137</v>
      </c>
      <c r="BE424" s="204">
        <f t="shared" si="104"/>
        <v>0</v>
      </c>
      <c r="BF424" s="204">
        <f t="shared" si="105"/>
        <v>0</v>
      </c>
      <c r="BG424" s="204">
        <f t="shared" si="106"/>
        <v>0</v>
      </c>
      <c r="BH424" s="204">
        <f t="shared" si="107"/>
        <v>0</v>
      </c>
      <c r="BI424" s="204">
        <f t="shared" si="108"/>
        <v>0</v>
      </c>
      <c r="BJ424" s="16" t="s">
        <v>82</v>
      </c>
      <c r="BK424" s="204">
        <f t="shared" si="109"/>
        <v>0</v>
      </c>
      <c r="BL424" s="16" t="s">
        <v>144</v>
      </c>
      <c r="BM424" s="203" t="s">
        <v>777</v>
      </c>
    </row>
    <row r="425" spans="1:65" s="2" customFormat="1" ht="16.5" customHeight="1">
      <c r="A425" s="33"/>
      <c r="B425" s="34"/>
      <c r="C425" s="191" t="s">
        <v>778</v>
      </c>
      <c r="D425" s="191" t="s">
        <v>140</v>
      </c>
      <c r="E425" s="192" t="s">
        <v>779</v>
      </c>
      <c r="F425" s="193" t="s">
        <v>780</v>
      </c>
      <c r="G425" s="194" t="s">
        <v>273</v>
      </c>
      <c r="H425" s="195">
        <v>0.27</v>
      </c>
      <c r="I425" s="196"/>
      <c r="J425" s="197">
        <f t="shared" si="100"/>
        <v>0</v>
      </c>
      <c r="K425" s="198"/>
      <c r="L425" s="38"/>
      <c r="M425" s="199" t="s">
        <v>1</v>
      </c>
      <c r="N425" s="200" t="s">
        <v>40</v>
      </c>
      <c r="O425" s="70"/>
      <c r="P425" s="201">
        <f t="shared" si="101"/>
        <v>0</v>
      </c>
      <c r="Q425" s="201">
        <v>0</v>
      </c>
      <c r="R425" s="201">
        <f t="shared" si="102"/>
        <v>0</v>
      </c>
      <c r="S425" s="201">
        <v>0</v>
      </c>
      <c r="T425" s="202">
        <f t="shared" si="103"/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203" t="s">
        <v>144</v>
      </c>
      <c r="AT425" s="203" t="s">
        <v>140</v>
      </c>
      <c r="AU425" s="203" t="s">
        <v>84</v>
      </c>
      <c r="AY425" s="16" t="s">
        <v>137</v>
      </c>
      <c r="BE425" s="204">
        <f t="shared" si="104"/>
        <v>0</v>
      </c>
      <c r="BF425" s="204">
        <f t="shared" si="105"/>
        <v>0</v>
      </c>
      <c r="BG425" s="204">
        <f t="shared" si="106"/>
        <v>0</v>
      </c>
      <c r="BH425" s="204">
        <f t="shared" si="107"/>
        <v>0</v>
      </c>
      <c r="BI425" s="204">
        <f t="shared" si="108"/>
        <v>0</v>
      </c>
      <c r="BJ425" s="16" t="s">
        <v>82</v>
      </c>
      <c r="BK425" s="204">
        <f t="shared" si="109"/>
        <v>0</v>
      </c>
      <c r="BL425" s="16" t="s">
        <v>144</v>
      </c>
      <c r="BM425" s="203" t="s">
        <v>781</v>
      </c>
    </row>
    <row r="426" spans="1:65" s="2" customFormat="1" ht="21.75" customHeight="1">
      <c r="A426" s="33"/>
      <c r="B426" s="34"/>
      <c r="C426" s="191" t="s">
        <v>782</v>
      </c>
      <c r="D426" s="191" t="s">
        <v>140</v>
      </c>
      <c r="E426" s="192" t="s">
        <v>783</v>
      </c>
      <c r="F426" s="193" t="s">
        <v>784</v>
      </c>
      <c r="G426" s="194" t="s">
        <v>309</v>
      </c>
      <c r="H426" s="195">
        <v>0.57999999999999996</v>
      </c>
      <c r="I426" s="196"/>
      <c r="J426" s="197">
        <f t="shared" si="100"/>
        <v>0</v>
      </c>
      <c r="K426" s="198"/>
      <c r="L426" s="38"/>
      <c r="M426" s="199" t="s">
        <v>1</v>
      </c>
      <c r="N426" s="200" t="s">
        <v>40</v>
      </c>
      <c r="O426" s="70"/>
      <c r="P426" s="201">
        <f t="shared" si="101"/>
        <v>0</v>
      </c>
      <c r="Q426" s="201">
        <v>0</v>
      </c>
      <c r="R426" s="201">
        <f t="shared" si="102"/>
        <v>0</v>
      </c>
      <c r="S426" s="201">
        <v>0</v>
      </c>
      <c r="T426" s="202">
        <f t="shared" si="103"/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203" t="s">
        <v>144</v>
      </c>
      <c r="AT426" s="203" t="s">
        <v>140</v>
      </c>
      <c r="AU426" s="203" t="s">
        <v>84</v>
      </c>
      <c r="AY426" s="16" t="s">
        <v>137</v>
      </c>
      <c r="BE426" s="204">
        <f t="shared" si="104"/>
        <v>0</v>
      </c>
      <c r="BF426" s="204">
        <f t="shared" si="105"/>
        <v>0</v>
      </c>
      <c r="BG426" s="204">
        <f t="shared" si="106"/>
        <v>0</v>
      </c>
      <c r="BH426" s="204">
        <f t="shared" si="107"/>
        <v>0</v>
      </c>
      <c r="BI426" s="204">
        <f t="shared" si="108"/>
        <v>0</v>
      </c>
      <c r="BJ426" s="16" t="s">
        <v>82</v>
      </c>
      <c r="BK426" s="204">
        <f t="shared" si="109"/>
        <v>0</v>
      </c>
      <c r="BL426" s="16" t="s">
        <v>144</v>
      </c>
      <c r="BM426" s="203" t="s">
        <v>785</v>
      </c>
    </row>
    <row r="427" spans="1:65" s="2" customFormat="1" ht="16.5" customHeight="1">
      <c r="A427" s="33"/>
      <c r="B427" s="34"/>
      <c r="C427" s="191" t="s">
        <v>786</v>
      </c>
      <c r="D427" s="191" t="s">
        <v>140</v>
      </c>
      <c r="E427" s="192" t="s">
        <v>787</v>
      </c>
      <c r="F427" s="193" t="s">
        <v>788</v>
      </c>
      <c r="G427" s="194" t="s">
        <v>246</v>
      </c>
      <c r="H427" s="195">
        <v>9.7799999999999994</v>
      </c>
      <c r="I427" s="196"/>
      <c r="J427" s="197">
        <f t="shared" si="100"/>
        <v>0</v>
      </c>
      <c r="K427" s="198"/>
      <c r="L427" s="38"/>
      <c r="M427" s="199" t="s">
        <v>1</v>
      </c>
      <c r="N427" s="200" t="s">
        <v>40</v>
      </c>
      <c r="O427" s="70"/>
      <c r="P427" s="201">
        <f t="shared" si="101"/>
        <v>0</v>
      </c>
      <c r="Q427" s="201">
        <v>0</v>
      </c>
      <c r="R427" s="201">
        <f t="shared" si="102"/>
        <v>0</v>
      </c>
      <c r="S427" s="201">
        <v>0</v>
      </c>
      <c r="T427" s="202">
        <f t="shared" si="103"/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203" t="s">
        <v>144</v>
      </c>
      <c r="AT427" s="203" t="s">
        <v>140</v>
      </c>
      <c r="AU427" s="203" t="s">
        <v>84</v>
      </c>
      <c r="AY427" s="16" t="s">
        <v>137</v>
      </c>
      <c r="BE427" s="204">
        <f t="shared" si="104"/>
        <v>0</v>
      </c>
      <c r="BF427" s="204">
        <f t="shared" si="105"/>
        <v>0</v>
      </c>
      <c r="BG427" s="204">
        <f t="shared" si="106"/>
        <v>0</v>
      </c>
      <c r="BH427" s="204">
        <f t="shared" si="107"/>
        <v>0</v>
      </c>
      <c r="BI427" s="204">
        <f t="shared" si="108"/>
        <v>0</v>
      </c>
      <c r="BJ427" s="16" t="s">
        <v>82</v>
      </c>
      <c r="BK427" s="204">
        <f t="shared" si="109"/>
        <v>0</v>
      </c>
      <c r="BL427" s="16" t="s">
        <v>144</v>
      </c>
      <c r="BM427" s="203" t="s">
        <v>789</v>
      </c>
    </row>
    <row r="428" spans="1:65" s="12" customFormat="1" ht="22.9" customHeight="1">
      <c r="B428" s="175"/>
      <c r="C428" s="176"/>
      <c r="D428" s="177" t="s">
        <v>74</v>
      </c>
      <c r="E428" s="189" t="s">
        <v>550</v>
      </c>
      <c r="F428" s="189" t="s">
        <v>551</v>
      </c>
      <c r="G428" s="176"/>
      <c r="H428" s="176"/>
      <c r="I428" s="179"/>
      <c r="J428" s="190">
        <f>BK428</f>
        <v>0</v>
      </c>
      <c r="K428" s="176"/>
      <c r="L428" s="181"/>
      <c r="M428" s="182"/>
      <c r="N428" s="183"/>
      <c r="O428" s="183"/>
      <c r="P428" s="184">
        <f>SUM(P429:P434)</f>
        <v>0</v>
      </c>
      <c r="Q428" s="183"/>
      <c r="R428" s="184">
        <f>SUM(R429:R434)</f>
        <v>0</v>
      </c>
      <c r="S428" s="183"/>
      <c r="T428" s="185">
        <f>SUM(T429:T434)</f>
        <v>0</v>
      </c>
      <c r="AR428" s="186" t="s">
        <v>82</v>
      </c>
      <c r="AT428" s="187" t="s">
        <v>74</v>
      </c>
      <c r="AU428" s="187" t="s">
        <v>82</v>
      </c>
      <c r="AY428" s="186" t="s">
        <v>137</v>
      </c>
      <c r="BK428" s="188">
        <f>SUM(BK429:BK434)</f>
        <v>0</v>
      </c>
    </row>
    <row r="429" spans="1:65" s="2" customFormat="1" ht="21.75" customHeight="1">
      <c r="A429" s="33"/>
      <c r="B429" s="34"/>
      <c r="C429" s="191" t="s">
        <v>790</v>
      </c>
      <c r="D429" s="191" t="s">
        <v>140</v>
      </c>
      <c r="E429" s="192" t="s">
        <v>791</v>
      </c>
      <c r="F429" s="193" t="s">
        <v>792</v>
      </c>
      <c r="G429" s="194" t="s">
        <v>261</v>
      </c>
      <c r="H429" s="195">
        <v>21.36</v>
      </c>
      <c r="I429" s="196"/>
      <c r="J429" s="197">
        <f t="shared" ref="J429:J434" si="110">ROUND(I429*H429,2)</f>
        <v>0</v>
      </c>
      <c r="K429" s="198"/>
      <c r="L429" s="38"/>
      <c r="M429" s="199" t="s">
        <v>1</v>
      </c>
      <c r="N429" s="200" t="s">
        <v>40</v>
      </c>
      <c r="O429" s="70"/>
      <c r="P429" s="201">
        <f t="shared" ref="P429:P434" si="111">O429*H429</f>
        <v>0</v>
      </c>
      <c r="Q429" s="201">
        <v>0</v>
      </c>
      <c r="R429" s="201">
        <f t="shared" ref="R429:R434" si="112">Q429*H429</f>
        <v>0</v>
      </c>
      <c r="S429" s="201">
        <v>0</v>
      </c>
      <c r="T429" s="202">
        <f t="shared" ref="T429:T434" si="113"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203" t="s">
        <v>144</v>
      </c>
      <c r="AT429" s="203" t="s">
        <v>140</v>
      </c>
      <c r="AU429" s="203" t="s">
        <v>84</v>
      </c>
      <c r="AY429" s="16" t="s">
        <v>137</v>
      </c>
      <c r="BE429" s="204">
        <f t="shared" ref="BE429:BE434" si="114">IF(N429="základní",J429,0)</f>
        <v>0</v>
      </c>
      <c r="BF429" s="204">
        <f t="shared" ref="BF429:BF434" si="115">IF(N429="snížená",J429,0)</f>
        <v>0</v>
      </c>
      <c r="BG429" s="204">
        <f t="shared" ref="BG429:BG434" si="116">IF(N429="zákl. přenesená",J429,0)</f>
        <v>0</v>
      </c>
      <c r="BH429" s="204">
        <f t="shared" ref="BH429:BH434" si="117">IF(N429="sníž. přenesená",J429,0)</f>
        <v>0</v>
      </c>
      <c r="BI429" s="204">
        <f t="shared" ref="BI429:BI434" si="118">IF(N429="nulová",J429,0)</f>
        <v>0</v>
      </c>
      <c r="BJ429" s="16" t="s">
        <v>82</v>
      </c>
      <c r="BK429" s="204">
        <f t="shared" ref="BK429:BK434" si="119">ROUND(I429*H429,2)</f>
        <v>0</v>
      </c>
      <c r="BL429" s="16" t="s">
        <v>144</v>
      </c>
      <c r="BM429" s="203" t="s">
        <v>793</v>
      </c>
    </row>
    <row r="430" spans="1:65" s="2" customFormat="1" ht="21.75" customHeight="1">
      <c r="A430" s="33"/>
      <c r="B430" s="34"/>
      <c r="C430" s="191" t="s">
        <v>794</v>
      </c>
      <c r="D430" s="191" t="s">
        <v>140</v>
      </c>
      <c r="E430" s="192" t="s">
        <v>557</v>
      </c>
      <c r="F430" s="193" t="s">
        <v>558</v>
      </c>
      <c r="G430" s="194" t="s">
        <v>261</v>
      </c>
      <c r="H430" s="195">
        <v>21.36</v>
      </c>
      <c r="I430" s="196"/>
      <c r="J430" s="197">
        <f t="shared" si="110"/>
        <v>0</v>
      </c>
      <c r="K430" s="198"/>
      <c r="L430" s="38"/>
      <c r="M430" s="199" t="s">
        <v>1</v>
      </c>
      <c r="N430" s="200" t="s">
        <v>40</v>
      </c>
      <c r="O430" s="70"/>
      <c r="P430" s="201">
        <f t="shared" si="111"/>
        <v>0</v>
      </c>
      <c r="Q430" s="201">
        <v>0</v>
      </c>
      <c r="R430" s="201">
        <f t="shared" si="112"/>
        <v>0</v>
      </c>
      <c r="S430" s="201">
        <v>0</v>
      </c>
      <c r="T430" s="202">
        <f t="shared" si="113"/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203" t="s">
        <v>144</v>
      </c>
      <c r="AT430" s="203" t="s">
        <v>140</v>
      </c>
      <c r="AU430" s="203" t="s">
        <v>84</v>
      </c>
      <c r="AY430" s="16" t="s">
        <v>137</v>
      </c>
      <c r="BE430" s="204">
        <f t="shared" si="114"/>
        <v>0</v>
      </c>
      <c r="BF430" s="204">
        <f t="shared" si="115"/>
        <v>0</v>
      </c>
      <c r="BG430" s="204">
        <f t="shared" si="116"/>
        <v>0</v>
      </c>
      <c r="BH430" s="204">
        <f t="shared" si="117"/>
        <v>0</v>
      </c>
      <c r="BI430" s="204">
        <f t="shared" si="118"/>
        <v>0</v>
      </c>
      <c r="BJ430" s="16" t="s">
        <v>82</v>
      </c>
      <c r="BK430" s="204">
        <f t="shared" si="119"/>
        <v>0</v>
      </c>
      <c r="BL430" s="16" t="s">
        <v>144</v>
      </c>
      <c r="BM430" s="203" t="s">
        <v>795</v>
      </c>
    </row>
    <row r="431" spans="1:65" s="2" customFormat="1" ht="16.5" customHeight="1">
      <c r="A431" s="33"/>
      <c r="B431" s="34"/>
      <c r="C431" s="191" t="s">
        <v>796</v>
      </c>
      <c r="D431" s="191" t="s">
        <v>140</v>
      </c>
      <c r="E431" s="192" t="s">
        <v>797</v>
      </c>
      <c r="F431" s="193" t="s">
        <v>798</v>
      </c>
      <c r="G431" s="194" t="s">
        <v>246</v>
      </c>
      <c r="H431" s="195">
        <v>21.36</v>
      </c>
      <c r="I431" s="196"/>
      <c r="J431" s="197">
        <f t="shared" si="110"/>
        <v>0</v>
      </c>
      <c r="K431" s="198"/>
      <c r="L431" s="38"/>
      <c r="M431" s="199" t="s">
        <v>1</v>
      </c>
      <c r="N431" s="200" t="s">
        <v>40</v>
      </c>
      <c r="O431" s="70"/>
      <c r="P431" s="201">
        <f t="shared" si="111"/>
        <v>0</v>
      </c>
      <c r="Q431" s="201">
        <v>0</v>
      </c>
      <c r="R431" s="201">
        <f t="shared" si="112"/>
        <v>0</v>
      </c>
      <c r="S431" s="201">
        <v>0</v>
      </c>
      <c r="T431" s="202">
        <f t="shared" si="113"/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203" t="s">
        <v>144</v>
      </c>
      <c r="AT431" s="203" t="s">
        <v>140</v>
      </c>
      <c r="AU431" s="203" t="s">
        <v>84</v>
      </c>
      <c r="AY431" s="16" t="s">
        <v>137</v>
      </c>
      <c r="BE431" s="204">
        <f t="shared" si="114"/>
        <v>0</v>
      </c>
      <c r="BF431" s="204">
        <f t="shared" si="115"/>
        <v>0</v>
      </c>
      <c r="BG431" s="204">
        <f t="shared" si="116"/>
        <v>0</v>
      </c>
      <c r="BH431" s="204">
        <f t="shared" si="117"/>
        <v>0</v>
      </c>
      <c r="BI431" s="204">
        <f t="shared" si="118"/>
        <v>0</v>
      </c>
      <c r="BJ431" s="16" t="s">
        <v>82</v>
      </c>
      <c r="BK431" s="204">
        <f t="shared" si="119"/>
        <v>0</v>
      </c>
      <c r="BL431" s="16" t="s">
        <v>144</v>
      </c>
      <c r="BM431" s="203" t="s">
        <v>799</v>
      </c>
    </row>
    <row r="432" spans="1:65" s="2" customFormat="1" ht="16.5" customHeight="1">
      <c r="A432" s="33"/>
      <c r="B432" s="34"/>
      <c r="C432" s="191" t="s">
        <v>800</v>
      </c>
      <c r="D432" s="191" t="s">
        <v>140</v>
      </c>
      <c r="E432" s="192" t="s">
        <v>801</v>
      </c>
      <c r="F432" s="193" t="s">
        <v>802</v>
      </c>
      <c r="G432" s="194" t="s">
        <v>298</v>
      </c>
      <c r="H432" s="195">
        <v>13.64</v>
      </c>
      <c r="I432" s="196"/>
      <c r="J432" s="197">
        <f t="shared" si="110"/>
        <v>0</v>
      </c>
      <c r="K432" s="198"/>
      <c r="L432" s="38"/>
      <c r="M432" s="199" t="s">
        <v>1</v>
      </c>
      <c r="N432" s="200" t="s">
        <v>40</v>
      </c>
      <c r="O432" s="70"/>
      <c r="P432" s="201">
        <f t="shared" si="111"/>
        <v>0</v>
      </c>
      <c r="Q432" s="201">
        <v>0</v>
      </c>
      <c r="R432" s="201">
        <f t="shared" si="112"/>
        <v>0</v>
      </c>
      <c r="S432" s="201">
        <v>0</v>
      </c>
      <c r="T432" s="202">
        <f t="shared" si="113"/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203" t="s">
        <v>144</v>
      </c>
      <c r="AT432" s="203" t="s">
        <v>140</v>
      </c>
      <c r="AU432" s="203" t="s">
        <v>84</v>
      </c>
      <c r="AY432" s="16" t="s">
        <v>137</v>
      </c>
      <c r="BE432" s="204">
        <f t="shared" si="114"/>
        <v>0</v>
      </c>
      <c r="BF432" s="204">
        <f t="shared" si="115"/>
        <v>0</v>
      </c>
      <c r="BG432" s="204">
        <f t="shared" si="116"/>
        <v>0</v>
      </c>
      <c r="BH432" s="204">
        <f t="shared" si="117"/>
        <v>0</v>
      </c>
      <c r="BI432" s="204">
        <f t="shared" si="118"/>
        <v>0</v>
      </c>
      <c r="BJ432" s="16" t="s">
        <v>82</v>
      </c>
      <c r="BK432" s="204">
        <f t="shared" si="119"/>
        <v>0</v>
      </c>
      <c r="BL432" s="16" t="s">
        <v>144</v>
      </c>
      <c r="BM432" s="203" t="s">
        <v>803</v>
      </c>
    </row>
    <row r="433" spans="1:65" s="2" customFormat="1" ht="16.5" customHeight="1">
      <c r="A433" s="33"/>
      <c r="B433" s="34"/>
      <c r="C433" s="191" t="s">
        <v>804</v>
      </c>
      <c r="D433" s="191" t="s">
        <v>140</v>
      </c>
      <c r="E433" s="192" t="s">
        <v>805</v>
      </c>
      <c r="F433" s="193" t="s">
        <v>806</v>
      </c>
      <c r="G433" s="194" t="s">
        <v>246</v>
      </c>
      <c r="H433" s="195">
        <v>1.8</v>
      </c>
      <c r="I433" s="196"/>
      <c r="J433" s="197">
        <f t="shared" si="110"/>
        <v>0</v>
      </c>
      <c r="K433" s="198"/>
      <c r="L433" s="38"/>
      <c r="M433" s="199" t="s">
        <v>1</v>
      </c>
      <c r="N433" s="200" t="s">
        <v>40</v>
      </c>
      <c r="O433" s="70"/>
      <c r="P433" s="201">
        <f t="shared" si="111"/>
        <v>0</v>
      </c>
      <c r="Q433" s="201">
        <v>0</v>
      </c>
      <c r="R433" s="201">
        <f t="shared" si="112"/>
        <v>0</v>
      </c>
      <c r="S433" s="201">
        <v>0</v>
      </c>
      <c r="T433" s="202">
        <f t="shared" si="113"/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203" t="s">
        <v>144</v>
      </c>
      <c r="AT433" s="203" t="s">
        <v>140</v>
      </c>
      <c r="AU433" s="203" t="s">
        <v>84</v>
      </c>
      <c r="AY433" s="16" t="s">
        <v>137</v>
      </c>
      <c r="BE433" s="204">
        <f t="shared" si="114"/>
        <v>0</v>
      </c>
      <c r="BF433" s="204">
        <f t="shared" si="115"/>
        <v>0</v>
      </c>
      <c r="BG433" s="204">
        <f t="shared" si="116"/>
        <v>0</v>
      </c>
      <c r="BH433" s="204">
        <f t="shared" si="117"/>
        <v>0</v>
      </c>
      <c r="BI433" s="204">
        <f t="shared" si="118"/>
        <v>0</v>
      </c>
      <c r="BJ433" s="16" t="s">
        <v>82</v>
      </c>
      <c r="BK433" s="204">
        <f t="shared" si="119"/>
        <v>0</v>
      </c>
      <c r="BL433" s="16" t="s">
        <v>144</v>
      </c>
      <c r="BM433" s="203" t="s">
        <v>807</v>
      </c>
    </row>
    <row r="434" spans="1:65" s="2" customFormat="1" ht="21.75" customHeight="1">
      <c r="A434" s="33"/>
      <c r="B434" s="34"/>
      <c r="C434" s="191" t="s">
        <v>808</v>
      </c>
      <c r="D434" s="191" t="s">
        <v>140</v>
      </c>
      <c r="E434" s="192" t="s">
        <v>561</v>
      </c>
      <c r="F434" s="193" t="s">
        <v>562</v>
      </c>
      <c r="G434" s="194" t="s">
        <v>320</v>
      </c>
      <c r="H434" s="195">
        <v>0.15</v>
      </c>
      <c r="I434" s="196"/>
      <c r="J434" s="197">
        <f t="shared" si="110"/>
        <v>0</v>
      </c>
      <c r="K434" s="198"/>
      <c r="L434" s="38"/>
      <c r="M434" s="199" t="s">
        <v>1</v>
      </c>
      <c r="N434" s="200" t="s">
        <v>40</v>
      </c>
      <c r="O434" s="70"/>
      <c r="P434" s="201">
        <f t="shared" si="111"/>
        <v>0</v>
      </c>
      <c r="Q434" s="201">
        <v>0</v>
      </c>
      <c r="R434" s="201">
        <f t="shared" si="112"/>
        <v>0</v>
      </c>
      <c r="S434" s="201">
        <v>0</v>
      </c>
      <c r="T434" s="202">
        <f t="shared" si="113"/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203" t="s">
        <v>144</v>
      </c>
      <c r="AT434" s="203" t="s">
        <v>140</v>
      </c>
      <c r="AU434" s="203" t="s">
        <v>84</v>
      </c>
      <c r="AY434" s="16" t="s">
        <v>137</v>
      </c>
      <c r="BE434" s="204">
        <f t="shared" si="114"/>
        <v>0</v>
      </c>
      <c r="BF434" s="204">
        <f t="shared" si="115"/>
        <v>0</v>
      </c>
      <c r="BG434" s="204">
        <f t="shared" si="116"/>
        <v>0</v>
      </c>
      <c r="BH434" s="204">
        <f t="shared" si="117"/>
        <v>0</v>
      </c>
      <c r="BI434" s="204">
        <f t="shared" si="118"/>
        <v>0</v>
      </c>
      <c r="BJ434" s="16" t="s">
        <v>82</v>
      </c>
      <c r="BK434" s="204">
        <f t="shared" si="119"/>
        <v>0</v>
      </c>
      <c r="BL434" s="16" t="s">
        <v>144</v>
      </c>
      <c r="BM434" s="203" t="s">
        <v>809</v>
      </c>
    </row>
    <row r="435" spans="1:65" s="12" customFormat="1" ht="22.9" customHeight="1">
      <c r="B435" s="175"/>
      <c r="C435" s="176"/>
      <c r="D435" s="177" t="s">
        <v>74</v>
      </c>
      <c r="E435" s="189" t="s">
        <v>810</v>
      </c>
      <c r="F435" s="189" t="s">
        <v>811</v>
      </c>
      <c r="G435" s="176"/>
      <c r="H435" s="176"/>
      <c r="I435" s="179"/>
      <c r="J435" s="190">
        <f>BK435</f>
        <v>0</v>
      </c>
      <c r="K435" s="176"/>
      <c r="L435" s="181"/>
      <c r="M435" s="182"/>
      <c r="N435" s="183"/>
      <c r="O435" s="183"/>
      <c r="P435" s="184">
        <f>P436</f>
        <v>0</v>
      </c>
      <c r="Q435" s="183"/>
      <c r="R435" s="184">
        <f>R436</f>
        <v>0</v>
      </c>
      <c r="S435" s="183"/>
      <c r="T435" s="185">
        <f>T436</f>
        <v>0</v>
      </c>
      <c r="AR435" s="186" t="s">
        <v>82</v>
      </c>
      <c r="AT435" s="187" t="s">
        <v>74</v>
      </c>
      <c r="AU435" s="187" t="s">
        <v>82</v>
      </c>
      <c r="AY435" s="186" t="s">
        <v>137</v>
      </c>
      <c r="BK435" s="188">
        <f>BK436</f>
        <v>0</v>
      </c>
    </row>
    <row r="436" spans="1:65" s="2" customFormat="1" ht="21.75" customHeight="1">
      <c r="A436" s="33"/>
      <c r="B436" s="34"/>
      <c r="C436" s="191" t="s">
        <v>812</v>
      </c>
      <c r="D436" s="191" t="s">
        <v>140</v>
      </c>
      <c r="E436" s="192" t="s">
        <v>813</v>
      </c>
      <c r="F436" s="193" t="s">
        <v>814</v>
      </c>
      <c r="G436" s="194" t="s">
        <v>298</v>
      </c>
      <c r="H436" s="195">
        <v>12.5</v>
      </c>
      <c r="I436" s="196"/>
      <c r="J436" s="197">
        <f>ROUND(I436*H436,2)</f>
        <v>0</v>
      </c>
      <c r="K436" s="198"/>
      <c r="L436" s="38"/>
      <c r="M436" s="199" t="s">
        <v>1</v>
      </c>
      <c r="N436" s="200" t="s">
        <v>40</v>
      </c>
      <c r="O436" s="70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203" t="s">
        <v>144</v>
      </c>
      <c r="AT436" s="203" t="s">
        <v>140</v>
      </c>
      <c r="AU436" s="203" t="s">
        <v>84</v>
      </c>
      <c r="AY436" s="16" t="s">
        <v>137</v>
      </c>
      <c r="BE436" s="204">
        <f>IF(N436="základní",J436,0)</f>
        <v>0</v>
      </c>
      <c r="BF436" s="204">
        <f>IF(N436="snížená",J436,0)</f>
        <v>0</v>
      </c>
      <c r="BG436" s="204">
        <f>IF(N436="zákl. přenesená",J436,0)</f>
        <v>0</v>
      </c>
      <c r="BH436" s="204">
        <f>IF(N436="sníž. přenesená",J436,0)</f>
        <v>0</v>
      </c>
      <c r="BI436" s="204">
        <f>IF(N436="nulová",J436,0)</f>
        <v>0</v>
      </c>
      <c r="BJ436" s="16" t="s">
        <v>82</v>
      </c>
      <c r="BK436" s="204">
        <f>ROUND(I436*H436,2)</f>
        <v>0</v>
      </c>
      <c r="BL436" s="16" t="s">
        <v>144</v>
      </c>
      <c r="BM436" s="203" t="s">
        <v>815</v>
      </c>
    </row>
    <row r="437" spans="1:65" s="12" customFormat="1" ht="22.9" customHeight="1">
      <c r="B437" s="175"/>
      <c r="C437" s="176"/>
      <c r="D437" s="177" t="s">
        <v>74</v>
      </c>
      <c r="E437" s="189" t="s">
        <v>816</v>
      </c>
      <c r="F437" s="189" t="s">
        <v>817</v>
      </c>
      <c r="G437" s="176"/>
      <c r="H437" s="176"/>
      <c r="I437" s="179"/>
      <c r="J437" s="190">
        <f>BK437</f>
        <v>0</v>
      </c>
      <c r="K437" s="176"/>
      <c r="L437" s="181"/>
      <c r="M437" s="182"/>
      <c r="N437" s="183"/>
      <c r="O437" s="183"/>
      <c r="P437" s="184">
        <f>SUM(P438:P439)</f>
        <v>0</v>
      </c>
      <c r="Q437" s="183"/>
      <c r="R437" s="184">
        <f>SUM(R438:R439)</f>
        <v>0</v>
      </c>
      <c r="S437" s="183"/>
      <c r="T437" s="185">
        <f>SUM(T438:T439)</f>
        <v>0</v>
      </c>
      <c r="AR437" s="186" t="s">
        <v>82</v>
      </c>
      <c r="AT437" s="187" t="s">
        <v>74</v>
      </c>
      <c r="AU437" s="187" t="s">
        <v>82</v>
      </c>
      <c r="AY437" s="186" t="s">
        <v>137</v>
      </c>
      <c r="BK437" s="188">
        <f>SUM(BK438:BK439)</f>
        <v>0</v>
      </c>
    </row>
    <row r="438" spans="1:65" s="2" customFormat="1" ht="21.75" customHeight="1">
      <c r="A438" s="33"/>
      <c r="B438" s="34"/>
      <c r="C438" s="191" t="s">
        <v>818</v>
      </c>
      <c r="D438" s="191" t="s">
        <v>140</v>
      </c>
      <c r="E438" s="192" t="s">
        <v>819</v>
      </c>
      <c r="F438" s="193" t="s">
        <v>820</v>
      </c>
      <c r="G438" s="194" t="s">
        <v>246</v>
      </c>
      <c r="H438" s="195">
        <v>4.9610000000000003</v>
      </c>
      <c r="I438" s="196"/>
      <c r="J438" s="197">
        <f>ROUND(I438*H438,2)</f>
        <v>0</v>
      </c>
      <c r="K438" s="198"/>
      <c r="L438" s="38"/>
      <c r="M438" s="199" t="s">
        <v>1</v>
      </c>
      <c r="N438" s="200" t="s">
        <v>40</v>
      </c>
      <c r="O438" s="70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203" t="s">
        <v>144</v>
      </c>
      <c r="AT438" s="203" t="s">
        <v>140</v>
      </c>
      <c r="AU438" s="203" t="s">
        <v>84</v>
      </c>
      <c r="AY438" s="16" t="s">
        <v>137</v>
      </c>
      <c r="BE438" s="204">
        <f>IF(N438="základní",J438,0)</f>
        <v>0</v>
      </c>
      <c r="BF438" s="204">
        <f>IF(N438="snížená",J438,0)</f>
        <v>0</v>
      </c>
      <c r="BG438" s="204">
        <f>IF(N438="zákl. přenesená",J438,0)</f>
        <v>0</v>
      </c>
      <c r="BH438" s="204">
        <f>IF(N438="sníž. přenesená",J438,0)</f>
        <v>0</v>
      </c>
      <c r="BI438" s="204">
        <f>IF(N438="nulová",J438,0)</f>
        <v>0</v>
      </c>
      <c r="BJ438" s="16" t="s">
        <v>82</v>
      </c>
      <c r="BK438" s="204">
        <f>ROUND(I438*H438,2)</f>
        <v>0</v>
      </c>
      <c r="BL438" s="16" t="s">
        <v>144</v>
      </c>
      <c r="BM438" s="203" t="s">
        <v>821</v>
      </c>
    </row>
    <row r="439" spans="1:65" s="2" customFormat="1" ht="21.75" customHeight="1">
      <c r="A439" s="33"/>
      <c r="B439" s="34"/>
      <c r="C439" s="191" t="s">
        <v>822</v>
      </c>
      <c r="D439" s="191" t="s">
        <v>140</v>
      </c>
      <c r="E439" s="192" t="s">
        <v>823</v>
      </c>
      <c r="F439" s="193" t="s">
        <v>824</v>
      </c>
      <c r="G439" s="194" t="s">
        <v>825</v>
      </c>
      <c r="H439" s="210"/>
      <c r="I439" s="196"/>
      <c r="J439" s="197">
        <f>ROUND(I439*H439,2)</f>
        <v>0</v>
      </c>
      <c r="K439" s="198"/>
      <c r="L439" s="38"/>
      <c r="M439" s="199" t="s">
        <v>1</v>
      </c>
      <c r="N439" s="200" t="s">
        <v>40</v>
      </c>
      <c r="O439" s="70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203" t="s">
        <v>144</v>
      </c>
      <c r="AT439" s="203" t="s">
        <v>140</v>
      </c>
      <c r="AU439" s="203" t="s">
        <v>84</v>
      </c>
      <c r="AY439" s="16" t="s">
        <v>137</v>
      </c>
      <c r="BE439" s="204">
        <f>IF(N439="základní",J439,0)</f>
        <v>0</v>
      </c>
      <c r="BF439" s="204">
        <f>IF(N439="snížená",J439,0)</f>
        <v>0</v>
      </c>
      <c r="BG439" s="204">
        <f>IF(N439="zákl. přenesená",J439,0)</f>
        <v>0</v>
      </c>
      <c r="BH439" s="204">
        <f>IF(N439="sníž. přenesená",J439,0)</f>
        <v>0</v>
      </c>
      <c r="BI439" s="204">
        <f>IF(N439="nulová",J439,0)</f>
        <v>0</v>
      </c>
      <c r="BJ439" s="16" t="s">
        <v>82</v>
      </c>
      <c r="BK439" s="204">
        <f>ROUND(I439*H439,2)</f>
        <v>0</v>
      </c>
      <c r="BL439" s="16" t="s">
        <v>144</v>
      </c>
      <c r="BM439" s="203" t="s">
        <v>826</v>
      </c>
    </row>
    <row r="440" spans="1:65" s="12" customFormat="1" ht="22.9" customHeight="1">
      <c r="B440" s="175"/>
      <c r="C440" s="176"/>
      <c r="D440" s="177" t="s">
        <v>74</v>
      </c>
      <c r="E440" s="189" t="s">
        <v>293</v>
      </c>
      <c r="F440" s="189" t="s">
        <v>294</v>
      </c>
      <c r="G440" s="176"/>
      <c r="H440" s="176"/>
      <c r="I440" s="179"/>
      <c r="J440" s="190">
        <f>BK440</f>
        <v>0</v>
      </c>
      <c r="K440" s="176"/>
      <c r="L440" s="181"/>
      <c r="M440" s="182"/>
      <c r="N440" s="183"/>
      <c r="O440" s="183"/>
      <c r="P440" s="184">
        <f>SUM(P441:P446)</f>
        <v>0</v>
      </c>
      <c r="Q440" s="183"/>
      <c r="R440" s="184">
        <f>SUM(R441:R446)</f>
        <v>0</v>
      </c>
      <c r="S440" s="183"/>
      <c r="T440" s="185">
        <f>SUM(T441:T446)</f>
        <v>0</v>
      </c>
      <c r="AR440" s="186" t="s">
        <v>82</v>
      </c>
      <c r="AT440" s="187" t="s">
        <v>74</v>
      </c>
      <c r="AU440" s="187" t="s">
        <v>82</v>
      </c>
      <c r="AY440" s="186" t="s">
        <v>137</v>
      </c>
      <c r="BK440" s="188">
        <f>SUM(BK441:BK446)</f>
        <v>0</v>
      </c>
    </row>
    <row r="441" spans="1:65" s="2" customFormat="1" ht="21.75" customHeight="1">
      <c r="A441" s="33"/>
      <c r="B441" s="34"/>
      <c r="C441" s="191" t="s">
        <v>827</v>
      </c>
      <c r="D441" s="191" t="s">
        <v>140</v>
      </c>
      <c r="E441" s="192" t="s">
        <v>828</v>
      </c>
      <c r="F441" s="193" t="s">
        <v>829</v>
      </c>
      <c r="G441" s="194" t="s">
        <v>830</v>
      </c>
      <c r="H441" s="195">
        <v>50.16</v>
      </c>
      <c r="I441" s="196"/>
      <c r="J441" s="197">
        <f t="shared" ref="J441:J446" si="120">ROUND(I441*H441,2)</f>
        <v>0</v>
      </c>
      <c r="K441" s="198"/>
      <c r="L441" s="38"/>
      <c r="M441" s="199" t="s">
        <v>1</v>
      </c>
      <c r="N441" s="200" t="s">
        <v>40</v>
      </c>
      <c r="O441" s="70"/>
      <c r="P441" s="201">
        <f t="shared" ref="P441:P446" si="121">O441*H441</f>
        <v>0</v>
      </c>
      <c r="Q441" s="201">
        <v>0</v>
      </c>
      <c r="R441" s="201">
        <f t="shared" ref="R441:R446" si="122">Q441*H441</f>
        <v>0</v>
      </c>
      <c r="S441" s="201">
        <v>0</v>
      </c>
      <c r="T441" s="202">
        <f t="shared" ref="T441:T446" si="123"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203" t="s">
        <v>144</v>
      </c>
      <c r="AT441" s="203" t="s">
        <v>140</v>
      </c>
      <c r="AU441" s="203" t="s">
        <v>84</v>
      </c>
      <c r="AY441" s="16" t="s">
        <v>137</v>
      </c>
      <c r="BE441" s="204">
        <f t="shared" ref="BE441:BE446" si="124">IF(N441="základní",J441,0)</f>
        <v>0</v>
      </c>
      <c r="BF441" s="204">
        <f t="shared" ref="BF441:BF446" si="125">IF(N441="snížená",J441,0)</f>
        <v>0</v>
      </c>
      <c r="BG441" s="204">
        <f t="shared" ref="BG441:BG446" si="126">IF(N441="zákl. přenesená",J441,0)</f>
        <v>0</v>
      </c>
      <c r="BH441" s="204">
        <f t="shared" ref="BH441:BH446" si="127">IF(N441="sníž. přenesená",J441,0)</f>
        <v>0</v>
      </c>
      <c r="BI441" s="204">
        <f t="shared" ref="BI441:BI446" si="128">IF(N441="nulová",J441,0)</f>
        <v>0</v>
      </c>
      <c r="BJ441" s="16" t="s">
        <v>82</v>
      </c>
      <c r="BK441" s="204">
        <f t="shared" ref="BK441:BK446" si="129">ROUND(I441*H441,2)</f>
        <v>0</v>
      </c>
      <c r="BL441" s="16" t="s">
        <v>144</v>
      </c>
      <c r="BM441" s="203" t="s">
        <v>831</v>
      </c>
    </row>
    <row r="442" spans="1:65" s="2" customFormat="1" ht="16.5" customHeight="1">
      <c r="A442" s="33"/>
      <c r="B442" s="34"/>
      <c r="C442" s="191" t="s">
        <v>832</v>
      </c>
      <c r="D442" s="191" t="s">
        <v>140</v>
      </c>
      <c r="E442" s="192" t="s">
        <v>833</v>
      </c>
      <c r="F442" s="193" t="s">
        <v>834</v>
      </c>
      <c r="G442" s="194" t="s">
        <v>332</v>
      </c>
      <c r="H442" s="195">
        <v>0.05</v>
      </c>
      <c r="I442" s="196"/>
      <c r="J442" s="197">
        <f t="shared" si="120"/>
        <v>0</v>
      </c>
      <c r="K442" s="198"/>
      <c r="L442" s="38"/>
      <c r="M442" s="199" t="s">
        <v>1</v>
      </c>
      <c r="N442" s="200" t="s">
        <v>40</v>
      </c>
      <c r="O442" s="70"/>
      <c r="P442" s="201">
        <f t="shared" si="121"/>
        <v>0</v>
      </c>
      <c r="Q442" s="201">
        <v>0</v>
      </c>
      <c r="R442" s="201">
        <f t="shared" si="122"/>
        <v>0</v>
      </c>
      <c r="S442" s="201">
        <v>0</v>
      </c>
      <c r="T442" s="202">
        <f t="shared" si="123"/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203" t="s">
        <v>144</v>
      </c>
      <c r="AT442" s="203" t="s">
        <v>140</v>
      </c>
      <c r="AU442" s="203" t="s">
        <v>84</v>
      </c>
      <c r="AY442" s="16" t="s">
        <v>137</v>
      </c>
      <c r="BE442" s="204">
        <f t="shared" si="124"/>
        <v>0</v>
      </c>
      <c r="BF442" s="204">
        <f t="shared" si="125"/>
        <v>0</v>
      </c>
      <c r="BG442" s="204">
        <f t="shared" si="126"/>
        <v>0</v>
      </c>
      <c r="BH442" s="204">
        <f t="shared" si="127"/>
        <v>0</v>
      </c>
      <c r="BI442" s="204">
        <f t="shared" si="128"/>
        <v>0</v>
      </c>
      <c r="BJ442" s="16" t="s">
        <v>82</v>
      </c>
      <c r="BK442" s="204">
        <f t="shared" si="129"/>
        <v>0</v>
      </c>
      <c r="BL442" s="16" t="s">
        <v>144</v>
      </c>
      <c r="BM442" s="203" t="s">
        <v>835</v>
      </c>
    </row>
    <row r="443" spans="1:65" s="2" customFormat="1" ht="16.5" customHeight="1">
      <c r="A443" s="33"/>
      <c r="B443" s="34"/>
      <c r="C443" s="191" t="s">
        <v>836</v>
      </c>
      <c r="D443" s="191" t="s">
        <v>140</v>
      </c>
      <c r="E443" s="192" t="s">
        <v>837</v>
      </c>
      <c r="F443" s="193" t="s">
        <v>838</v>
      </c>
      <c r="G443" s="194" t="s">
        <v>830</v>
      </c>
      <c r="H443" s="195">
        <v>50.16</v>
      </c>
      <c r="I443" s="196"/>
      <c r="J443" s="197">
        <f t="shared" si="120"/>
        <v>0</v>
      </c>
      <c r="K443" s="198"/>
      <c r="L443" s="38"/>
      <c r="M443" s="199" t="s">
        <v>1</v>
      </c>
      <c r="N443" s="200" t="s">
        <v>40</v>
      </c>
      <c r="O443" s="70"/>
      <c r="P443" s="201">
        <f t="shared" si="121"/>
        <v>0</v>
      </c>
      <c r="Q443" s="201">
        <v>0</v>
      </c>
      <c r="R443" s="201">
        <f t="shared" si="122"/>
        <v>0</v>
      </c>
      <c r="S443" s="201">
        <v>0</v>
      </c>
      <c r="T443" s="202">
        <f t="shared" si="123"/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203" t="s">
        <v>144</v>
      </c>
      <c r="AT443" s="203" t="s">
        <v>140</v>
      </c>
      <c r="AU443" s="203" t="s">
        <v>84</v>
      </c>
      <c r="AY443" s="16" t="s">
        <v>137</v>
      </c>
      <c r="BE443" s="204">
        <f t="shared" si="124"/>
        <v>0</v>
      </c>
      <c r="BF443" s="204">
        <f t="shared" si="125"/>
        <v>0</v>
      </c>
      <c r="BG443" s="204">
        <f t="shared" si="126"/>
        <v>0</v>
      </c>
      <c r="BH443" s="204">
        <f t="shared" si="127"/>
        <v>0</v>
      </c>
      <c r="BI443" s="204">
        <f t="shared" si="128"/>
        <v>0</v>
      </c>
      <c r="BJ443" s="16" t="s">
        <v>82</v>
      </c>
      <c r="BK443" s="204">
        <f t="shared" si="129"/>
        <v>0</v>
      </c>
      <c r="BL443" s="16" t="s">
        <v>144</v>
      </c>
      <c r="BM443" s="203" t="s">
        <v>839</v>
      </c>
    </row>
    <row r="444" spans="1:65" s="2" customFormat="1" ht="16.5" customHeight="1">
      <c r="A444" s="33"/>
      <c r="B444" s="34"/>
      <c r="C444" s="191" t="s">
        <v>840</v>
      </c>
      <c r="D444" s="191" t="s">
        <v>140</v>
      </c>
      <c r="E444" s="192" t="s">
        <v>841</v>
      </c>
      <c r="F444" s="193" t="s">
        <v>842</v>
      </c>
      <c r="G444" s="194" t="s">
        <v>298</v>
      </c>
      <c r="H444" s="195">
        <v>13.5</v>
      </c>
      <c r="I444" s="196"/>
      <c r="J444" s="197">
        <f t="shared" si="120"/>
        <v>0</v>
      </c>
      <c r="K444" s="198"/>
      <c r="L444" s="38"/>
      <c r="M444" s="199" t="s">
        <v>1</v>
      </c>
      <c r="N444" s="200" t="s">
        <v>40</v>
      </c>
      <c r="O444" s="70"/>
      <c r="P444" s="201">
        <f t="shared" si="121"/>
        <v>0</v>
      </c>
      <c r="Q444" s="201">
        <v>0</v>
      </c>
      <c r="R444" s="201">
        <f t="shared" si="122"/>
        <v>0</v>
      </c>
      <c r="S444" s="201">
        <v>0</v>
      </c>
      <c r="T444" s="202">
        <f t="shared" si="123"/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203" t="s">
        <v>144</v>
      </c>
      <c r="AT444" s="203" t="s">
        <v>140</v>
      </c>
      <c r="AU444" s="203" t="s">
        <v>84</v>
      </c>
      <c r="AY444" s="16" t="s">
        <v>137</v>
      </c>
      <c r="BE444" s="204">
        <f t="shared" si="124"/>
        <v>0</v>
      </c>
      <c r="BF444" s="204">
        <f t="shared" si="125"/>
        <v>0</v>
      </c>
      <c r="BG444" s="204">
        <f t="shared" si="126"/>
        <v>0</v>
      </c>
      <c r="BH444" s="204">
        <f t="shared" si="127"/>
        <v>0</v>
      </c>
      <c r="BI444" s="204">
        <f t="shared" si="128"/>
        <v>0</v>
      </c>
      <c r="BJ444" s="16" t="s">
        <v>82</v>
      </c>
      <c r="BK444" s="204">
        <f t="shared" si="129"/>
        <v>0</v>
      </c>
      <c r="BL444" s="16" t="s">
        <v>144</v>
      </c>
      <c r="BM444" s="203" t="s">
        <v>843</v>
      </c>
    </row>
    <row r="445" spans="1:65" s="2" customFormat="1" ht="21.75" customHeight="1">
      <c r="A445" s="33"/>
      <c r="B445" s="34"/>
      <c r="C445" s="191" t="s">
        <v>844</v>
      </c>
      <c r="D445" s="191" t="s">
        <v>140</v>
      </c>
      <c r="E445" s="192" t="s">
        <v>845</v>
      </c>
      <c r="F445" s="193" t="s">
        <v>846</v>
      </c>
      <c r="G445" s="194" t="s">
        <v>298</v>
      </c>
      <c r="H445" s="195">
        <v>4.58</v>
      </c>
      <c r="I445" s="196"/>
      <c r="J445" s="197">
        <f t="shared" si="120"/>
        <v>0</v>
      </c>
      <c r="K445" s="198"/>
      <c r="L445" s="38"/>
      <c r="M445" s="199" t="s">
        <v>1</v>
      </c>
      <c r="N445" s="200" t="s">
        <v>40</v>
      </c>
      <c r="O445" s="70"/>
      <c r="P445" s="201">
        <f t="shared" si="121"/>
        <v>0</v>
      </c>
      <c r="Q445" s="201">
        <v>0</v>
      </c>
      <c r="R445" s="201">
        <f t="shared" si="122"/>
        <v>0</v>
      </c>
      <c r="S445" s="201">
        <v>0</v>
      </c>
      <c r="T445" s="202">
        <f t="shared" si="123"/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203" t="s">
        <v>144</v>
      </c>
      <c r="AT445" s="203" t="s">
        <v>140</v>
      </c>
      <c r="AU445" s="203" t="s">
        <v>84</v>
      </c>
      <c r="AY445" s="16" t="s">
        <v>137</v>
      </c>
      <c r="BE445" s="204">
        <f t="shared" si="124"/>
        <v>0</v>
      </c>
      <c r="BF445" s="204">
        <f t="shared" si="125"/>
        <v>0</v>
      </c>
      <c r="BG445" s="204">
        <f t="shared" si="126"/>
        <v>0</v>
      </c>
      <c r="BH445" s="204">
        <f t="shared" si="127"/>
        <v>0</v>
      </c>
      <c r="BI445" s="204">
        <f t="shared" si="128"/>
        <v>0</v>
      </c>
      <c r="BJ445" s="16" t="s">
        <v>82</v>
      </c>
      <c r="BK445" s="204">
        <f t="shared" si="129"/>
        <v>0</v>
      </c>
      <c r="BL445" s="16" t="s">
        <v>144</v>
      </c>
      <c r="BM445" s="203" t="s">
        <v>847</v>
      </c>
    </row>
    <row r="446" spans="1:65" s="2" customFormat="1" ht="21.75" customHeight="1">
      <c r="A446" s="33"/>
      <c r="B446" s="34"/>
      <c r="C446" s="191" t="s">
        <v>848</v>
      </c>
      <c r="D446" s="191" t="s">
        <v>140</v>
      </c>
      <c r="E446" s="192" t="s">
        <v>849</v>
      </c>
      <c r="F446" s="193" t="s">
        <v>850</v>
      </c>
      <c r="G446" s="194" t="s">
        <v>825</v>
      </c>
      <c r="H446" s="210"/>
      <c r="I446" s="196"/>
      <c r="J446" s="197">
        <f t="shared" si="120"/>
        <v>0</v>
      </c>
      <c r="K446" s="198"/>
      <c r="L446" s="38"/>
      <c r="M446" s="199" t="s">
        <v>1</v>
      </c>
      <c r="N446" s="200" t="s">
        <v>40</v>
      </c>
      <c r="O446" s="70"/>
      <c r="P446" s="201">
        <f t="shared" si="121"/>
        <v>0</v>
      </c>
      <c r="Q446" s="201">
        <v>0</v>
      </c>
      <c r="R446" s="201">
        <f t="shared" si="122"/>
        <v>0</v>
      </c>
      <c r="S446" s="201">
        <v>0</v>
      </c>
      <c r="T446" s="202">
        <f t="shared" si="123"/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203" t="s">
        <v>144</v>
      </c>
      <c r="AT446" s="203" t="s">
        <v>140</v>
      </c>
      <c r="AU446" s="203" t="s">
        <v>84</v>
      </c>
      <c r="AY446" s="16" t="s">
        <v>137</v>
      </c>
      <c r="BE446" s="204">
        <f t="shared" si="124"/>
        <v>0</v>
      </c>
      <c r="BF446" s="204">
        <f t="shared" si="125"/>
        <v>0</v>
      </c>
      <c r="BG446" s="204">
        <f t="shared" si="126"/>
        <v>0</v>
      </c>
      <c r="BH446" s="204">
        <f t="shared" si="127"/>
        <v>0</v>
      </c>
      <c r="BI446" s="204">
        <f t="shared" si="128"/>
        <v>0</v>
      </c>
      <c r="BJ446" s="16" t="s">
        <v>82</v>
      </c>
      <c r="BK446" s="204">
        <f t="shared" si="129"/>
        <v>0</v>
      </c>
      <c r="BL446" s="16" t="s">
        <v>144</v>
      </c>
      <c r="BM446" s="203" t="s">
        <v>851</v>
      </c>
    </row>
    <row r="447" spans="1:65" s="12" customFormat="1" ht="22.9" customHeight="1">
      <c r="B447" s="175"/>
      <c r="C447" s="176"/>
      <c r="D447" s="177" t="s">
        <v>74</v>
      </c>
      <c r="E447" s="189" t="s">
        <v>852</v>
      </c>
      <c r="F447" s="189" t="s">
        <v>853</v>
      </c>
      <c r="G447" s="176"/>
      <c r="H447" s="176"/>
      <c r="I447" s="179"/>
      <c r="J447" s="190">
        <f>BK447</f>
        <v>0</v>
      </c>
      <c r="K447" s="176"/>
      <c r="L447" s="181"/>
      <c r="M447" s="182"/>
      <c r="N447" s="183"/>
      <c r="O447" s="183"/>
      <c r="P447" s="184">
        <f>P448</f>
        <v>0</v>
      </c>
      <c r="Q447" s="183"/>
      <c r="R447" s="184">
        <f>R448</f>
        <v>0</v>
      </c>
      <c r="S447" s="183"/>
      <c r="T447" s="185">
        <f>T448</f>
        <v>0</v>
      </c>
      <c r="AR447" s="186" t="s">
        <v>82</v>
      </c>
      <c r="AT447" s="187" t="s">
        <v>74</v>
      </c>
      <c r="AU447" s="187" t="s">
        <v>82</v>
      </c>
      <c r="AY447" s="186" t="s">
        <v>137</v>
      </c>
      <c r="BK447" s="188">
        <f>BK448</f>
        <v>0</v>
      </c>
    </row>
    <row r="448" spans="1:65" s="2" customFormat="1" ht="16.5" customHeight="1">
      <c r="A448" s="33"/>
      <c r="B448" s="34"/>
      <c r="C448" s="191" t="s">
        <v>854</v>
      </c>
      <c r="D448" s="191" t="s">
        <v>140</v>
      </c>
      <c r="E448" s="192" t="s">
        <v>855</v>
      </c>
      <c r="F448" s="193" t="s">
        <v>856</v>
      </c>
      <c r="G448" s="194" t="s">
        <v>246</v>
      </c>
      <c r="H448" s="195">
        <v>18.832999999999998</v>
      </c>
      <c r="I448" s="196"/>
      <c r="J448" s="197">
        <f>ROUND(I448*H448,2)</f>
        <v>0</v>
      </c>
      <c r="K448" s="198"/>
      <c r="L448" s="38"/>
      <c r="M448" s="199" t="s">
        <v>1</v>
      </c>
      <c r="N448" s="200" t="s">
        <v>40</v>
      </c>
      <c r="O448" s="70"/>
      <c r="P448" s="201">
        <f>O448*H448</f>
        <v>0</v>
      </c>
      <c r="Q448" s="201">
        <v>0</v>
      </c>
      <c r="R448" s="201">
        <f>Q448*H448</f>
        <v>0</v>
      </c>
      <c r="S448" s="201">
        <v>0</v>
      </c>
      <c r="T448" s="202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203" t="s">
        <v>144</v>
      </c>
      <c r="AT448" s="203" t="s">
        <v>140</v>
      </c>
      <c r="AU448" s="203" t="s">
        <v>84</v>
      </c>
      <c r="AY448" s="16" t="s">
        <v>137</v>
      </c>
      <c r="BE448" s="204">
        <f>IF(N448="základní",J448,0)</f>
        <v>0</v>
      </c>
      <c r="BF448" s="204">
        <f>IF(N448="snížená",J448,0)</f>
        <v>0</v>
      </c>
      <c r="BG448" s="204">
        <f>IF(N448="zákl. přenesená",J448,0)</f>
        <v>0</v>
      </c>
      <c r="BH448" s="204">
        <f>IF(N448="sníž. přenesená",J448,0)</f>
        <v>0</v>
      </c>
      <c r="BI448" s="204">
        <f>IF(N448="nulová",J448,0)</f>
        <v>0</v>
      </c>
      <c r="BJ448" s="16" t="s">
        <v>82</v>
      </c>
      <c r="BK448" s="204">
        <f>ROUND(I448*H448,2)</f>
        <v>0</v>
      </c>
      <c r="BL448" s="16" t="s">
        <v>144</v>
      </c>
      <c r="BM448" s="203" t="s">
        <v>857</v>
      </c>
    </row>
    <row r="449" spans="1:65" s="12" customFormat="1" ht="22.9" customHeight="1">
      <c r="B449" s="175"/>
      <c r="C449" s="176"/>
      <c r="D449" s="177" t="s">
        <v>74</v>
      </c>
      <c r="E449" s="189" t="s">
        <v>569</v>
      </c>
      <c r="F449" s="189" t="s">
        <v>570</v>
      </c>
      <c r="G449" s="176"/>
      <c r="H449" s="176"/>
      <c r="I449" s="179"/>
      <c r="J449" s="190">
        <f>BK449</f>
        <v>0</v>
      </c>
      <c r="K449" s="176"/>
      <c r="L449" s="181"/>
      <c r="M449" s="182"/>
      <c r="N449" s="183"/>
      <c r="O449" s="183"/>
      <c r="P449" s="184">
        <f>SUM(P450:P455)</f>
        <v>0</v>
      </c>
      <c r="Q449" s="183"/>
      <c r="R449" s="184">
        <f>SUM(R450:R455)</f>
        <v>0</v>
      </c>
      <c r="S449" s="183"/>
      <c r="T449" s="185">
        <f>SUM(T450:T455)</f>
        <v>0</v>
      </c>
      <c r="AR449" s="186" t="s">
        <v>82</v>
      </c>
      <c r="AT449" s="187" t="s">
        <v>74</v>
      </c>
      <c r="AU449" s="187" t="s">
        <v>82</v>
      </c>
      <c r="AY449" s="186" t="s">
        <v>137</v>
      </c>
      <c r="BK449" s="188">
        <f>SUM(BK450:BK455)</f>
        <v>0</v>
      </c>
    </row>
    <row r="450" spans="1:65" s="2" customFormat="1" ht="21.75" customHeight="1">
      <c r="A450" s="33"/>
      <c r="B450" s="34"/>
      <c r="C450" s="191" t="s">
        <v>858</v>
      </c>
      <c r="D450" s="191" t="s">
        <v>140</v>
      </c>
      <c r="E450" s="192" t="s">
        <v>859</v>
      </c>
      <c r="F450" s="193" t="s">
        <v>860</v>
      </c>
      <c r="G450" s="194" t="s">
        <v>257</v>
      </c>
      <c r="H450" s="195">
        <v>3</v>
      </c>
      <c r="I450" s="196"/>
      <c r="J450" s="197">
        <f t="shared" ref="J450:J455" si="130">ROUND(I450*H450,2)</f>
        <v>0</v>
      </c>
      <c r="K450" s="198"/>
      <c r="L450" s="38"/>
      <c r="M450" s="199" t="s">
        <v>1</v>
      </c>
      <c r="N450" s="200" t="s">
        <v>40</v>
      </c>
      <c r="O450" s="70"/>
      <c r="P450" s="201">
        <f t="shared" ref="P450:P455" si="131">O450*H450</f>
        <v>0</v>
      </c>
      <c r="Q450" s="201">
        <v>0</v>
      </c>
      <c r="R450" s="201">
        <f t="shared" ref="R450:R455" si="132">Q450*H450</f>
        <v>0</v>
      </c>
      <c r="S450" s="201">
        <v>0</v>
      </c>
      <c r="T450" s="202">
        <f t="shared" ref="T450:T455" si="133"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203" t="s">
        <v>144</v>
      </c>
      <c r="AT450" s="203" t="s">
        <v>140</v>
      </c>
      <c r="AU450" s="203" t="s">
        <v>84</v>
      </c>
      <c r="AY450" s="16" t="s">
        <v>137</v>
      </c>
      <c r="BE450" s="204">
        <f t="shared" ref="BE450:BE455" si="134">IF(N450="základní",J450,0)</f>
        <v>0</v>
      </c>
      <c r="BF450" s="204">
        <f t="shared" ref="BF450:BF455" si="135">IF(N450="snížená",J450,0)</f>
        <v>0</v>
      </c>
      <c r="BG450" s="204">
        <f t="shared" ref="BG450:BG455" si="136">IF(N450="zákl. přenesená",J450,0)</f>
        <v>0</v>
      </c>
      <c r="BH450" s="204">
        <f t="shared" ref="BH450:BH455" si="137">IF(N450="sníž. přenesená",J450,0)</f>
        <v>0</v>
      </c>
      <c r="BI450" s="204">
        <f t="shared" ref="BI450:BI455" si="138">IF(N450="nulová",J450,0)</f>
        <v>0</v>
      </c>
      <c r="BJ450" s="16" t="s">
        <v>82</v>
      </c>
      <c r="BK450" s="204">
        <f t="shared" ref="BK450:BK455" si="139">ROUND(I450*H450,2)</f>
        <v>0</v>
      </c>
      <c r="BL450" s="16" t="s">
        <v>144</v>
      </c>
      <c r="BM450" s="203" t="s">
        <v>861</v>
      </c>
    </row>
    <row r="451" spans="1:65" s="2" customFormat="1" ht="16.5" customHeight="1">
      <c r="A451" s="33"/>
      <c r="B451" s="34"/>
      <c r="C451" s="191" t="s">
        <v>862</v>
      </c>
      <c r="D451" s="191" t="s">
        <v>140</v>
      </c>
      <c r="E451" s="192" t="s">
        <v>863</v>
      </c>
      <c r="F451" s="193" t="s">
        <v>864</v>
      </c>
      <c r="G451" s="194" t="s">
        <v>253</v>
      </c>
      <c r="H451" s="195">
        <v>1</v>
      </c>
      <c r="I451" s="196"/>
      <c r="J451" s="197">
        <f t="shared" si="130"/>
        <v>0</v>
      </c>
      <c r="K451" s="198"/>
      <c r="L451" s="38"/>
      <c r="M451" s="199" t="s">
        <v>1</v>
      </c>
      <c r="N451" s="200" t="s">
        <v>40</v>
      </c>
      <c r="O451" s="70"/>
      <c r="P451" s="201">
        <f t="shared" si="131"/>
        <v>0</v>
      </c>
      <c r="Q451" s="201">
        <v>0</v>
      </c>
      <c r="R451" s="201">
        <f t="shared" si="132"/>
        <v>0</v>
      </c>
      <c r="S451" s="201">
        <v>0</v>
      </c>
      <c r="T451" s="202">
        <f t="shared" si="133"/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203" t="s">
        <v>144</v>
      </c>
      <c r="AT451" s="203" t="s">
        <v>140</v>
      </c>
      <c r="AU451" s="203" t="s">
        <v>84</v>
      </c>
      <c r="AY451" s="16" t="s">
        <v>137</v>
      </c>
      <c r="BE451" s="204">
        <f t="shared" si="134"/>
        <v>0</v>
      </c>
      <c r="BF451" s="204">
        <f t="shared" si="135"/>
        <v>0</v>
      </c>
      <c r="BG451" s="204">
        <f t="shared" si="136"/>
        <v>0</v>
      </c>
      <c r="BH451" s="204">
        <f t="shared" si="137"/>
        <v>0</v>
      </c>
      <c r="BI451" s="204">
        <f t="shared" si="138"/>
        <v>0</v>
      </c>
      <c r="BJ451" s="16" t="s">
        <v>82</v>
      </c>
      <c r="BK451" s="204">
        <f t="shared" si="139"/>
        <v>0</v>
      </c>
      <c r="BL451" s="16" t="s">
        <v>144</v>
      </c>
      <c r="BM451" s="203" t="s">
        <v>865</v>
      </c>
    </row>
    <row r="452" spans="1:65" s="2" customFormat="1" ht="21.75" customHeight="1">
      <c r="A452" s="33"/>
      <c r="B452" s="34"/>
      <c r="C452" s="191" t="s">
        <v>866</v>
      </c>
      <c r="D452" s="191" t="s">
        <v>140</v>
      </c>
      <c r="E452" s="192" t="s">
        <v>867</v>
      </c>
      <c r="F452" s="193" t="s">
        <v>868</v>
      </c>
      <c r="G452" s="194" t="s">
        <v>257</v>
      </c>
      <c r="H452" s="195">
        <v>1</v>
      </c>
      <c r="I452" s="196"/>
      <c r="J452" s="197">
        <f t="shared" si="130"/>
        <v>0</v>
      </c>
      <c r="K452" s="198"/>
      <c r="L452" s="38"/>
      <c r="M452" s="199" t="s">
        <v>1</v>
      </c>
      <c r="N452" s="200" t="s">
        <v>40</v>
      </c>
      <c r="O452" s="70"/>
      <c r="P452" s="201">
        <f t="shared" si="131"/>
        <v>0</v>
      </c>
      <c r="Q452" s="201">
        <v>0</v>
      </c>
      <c r="R452" s="201">
        <f t="shared" si="132"/>
        <v>0</v>
      </c>
      <c r="S452" s="201">
        <v>0</v>
      </c>
      <c r="T452" s="202">
        <f t="shared" si="133"/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203" t="s">
        <v>144</v>
      </c>
      <c r="AT452" s="203" t="s">
        <v>140</v>
      </c>
      <c r="AU452" s="203" t="s">
        <v>84</v>
      </c>
      <c r="AY452" s="16" t="s">
        <v>137</v>
      </c>
      <c r="BE452" s="204">
        <f t="shared" si="134"/>
        <v>0</v>
      </c>
      <c r="BF452" s="204">
        <f t="shared" si="135"/>
        <v>0</v>
      </c>
      <c r="BG452" s="204">
        <f t="shared" si="136"/>
        <v>0</v>
      </c>
      <c r="BH452" s="204">
        <f t="shared" si="137"/>
        <v>0</v>
      </c>
      <c r="BI452" s="204">
        <f t="shared" si="138"/>
        <v>0</v>
      </c>
      <c r="BJ452" s="16" t="s">
        <v>82</v>
      </c>
      <c r="BK452" s="204">
        <f t="shared" si="139"/>
        <v>0</v>
      </c>
      <c r="BL452" s="16" t="s">
        <v>144</v>
      </c>
      <c r="BM452" s="203" t="s">
        <v>869</v>
      </c>
    </row>
    <row r="453" spans="1:65" s="2" customFormat="1" ht="21.75" customHeight="1">
      <c r="A453" s="33"/>
      <c r="B453" s="34"/>
      <c r="C453" s="191" t="s">
        <v>870</v>
      </c>
      <c r="D453" s="191" t="s">
        <v>140</v>
      </c>
      <c r="E453" s="192" t="s">
        <v>871</v>
      </c>
      <c r="F453" s="193" t="s">
        <v>872</v>
      </c>
      <c r="G453" s="194" t="s">
        <v>257</v>
      </c>
      <c r="H453" s="195">
        <v>1</v>
      </c>
      <c r="I453" s="196"/>
      <c r="J453" s="197">
        <f t="shared" si="130"/>
        <v>0</v>
      </c>
      <c r="K453" s="198"/>
      <c r="L453" s="38"/>
      <c r="M453" s="199" t="s">
        <v>1</v>
      </c>
      <c r="N453" s="200" t="s">
        <v>40</v>
      </c>
      <c r="O453" s="70"/>
      <c r="P453" s="201">
        <f t="shared" si="131"/>
        <v>0</v>
      </c>
      <c r="Q453" s="201">
        <v>0</v>
      </c>
      <c r="R453" s="201">
        <f t="shared" si="132"/>
        <v>0</v>
      </c>
      <c r="S453" s="201">
        <v>0</v>
      </c>
      <c r="T453" s="202">
        <f t="shared" si="133"/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203" t="s">
        <v>144</v>
      </c>
      <c r="AT453" s="203" t="s">
        <v>140</v>
      </c>
      <c r="AU453" s="203" t="s">
        <v>84</v>
      </c>
      <c r="AY453" s="16" t="s">
        <v>137</v>
      </c>
      <c r="BE453" s="204">
        <f t="shared" si="134"/>
        <v>0</v>
      </c>
      <c r="BF453" s="204">
        <f t="shared" si="135"/>
        <v>0</v>
      </c>
      <c r="BG453" s="204">
        <f t="shared" si="136"/>
        <v>0</v>
      </c>
      <c r="BH453" s="204">
        <f t="shared" si="137"/>
        <v>0</v>
      </c>
      <c r="BI453" s="204">
        <f t="shared" si="138"/>
        <v>0</v>
      </c>
      <c r="BJ453" s="16" t="s">
        <v>82</v>
      </c>
      <c r="BK453" s="204">
        <f t="shared" si="139"/>
        <v>0</v>
      </c>
      <c r="BL453" s="16" t="s">
        <v>144</v>
      </c>
      <c r="BM453" s="203" t="s">
        <v>873</v>
      </c>
    </row>
    <row r="454" spans="1:65" s="2" customFormat="1" ht="16.5" customHeight="1">
      <c r="A454" s="33"/>
      <c r="B454" s="34"/>
      <c r="C454" s="191" t="s">
        <v>874</v>
      </c>
      <c r="D454" s="191" t="s">
        <v>140</v>
      </c>
      <c r="E454" s="192" t="s">
        <v>875</v>
      </c>
      <c r="F454" s="193" t="s">
        <v>876</v>
      </c>
      <c r="G454" s="194" t="s">
        <v>246</v>
      </c>
      <c r="H454" s="195">
        <v>3.7</v>
      </c>
      <c r="I454" s="196"/>
      <c r="J454" s="197">
        <f t="shared" si="130"/>
        <v>0</v>
      </c>
      <c r="K454" s="198"/>
      <c r="L454" s="38"/>
      <c r="M454" s="199" t="s">
        <v>1</v>
      </c>
      <c r="N454" s="200" t="s">
        <v>40</v>
      </c>
      <c r="O454" s="70"/>
      <c r="P454" s="201">
        <f t="shared" si="131"/>
        <v>0</v>
      </c>
      <c r="Q454" s="201">
        <v>0</v>
      </c>
      <c r="R454" s="201">
        <f t="shared" si="132"/>
        <v>0</v>
      </c>
      <c r="S454" s="201">
        <v>0</v>
      </c>
      <c r="T454" s="202">
        <f t="shared" si="133"/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203" t="s">
        <v>144</v>
      </c>
      <c r="AT454" s="203" t="s">
        <v>140</v>
      </c>
      <c r="AU454" s="203" t="s">
        <v>84</v>
      </c>
      <c r="AY454" s="16" t="s">
        <v>137</v>
      </c>
      <c r="BE454" s="204">
        <f t="shared" si="134"/>
        <v>0</v>
      </c>
      <c r="BF454" s="204">
        <f t="shared" si="135"/>
        <v>0</v>
      </c>
      <c r="BG454" s="204">
        <f t="shared" si="136"/>
        <v>0</v>
      </c>
      <c r="BH454" s="204">
        <f t="shared" si="137"/>
        <v>0</v>
      </c>
      <c r="BI454" s="204">
        <f t="shared" si="138"/>
        <v>0</v>
      </c>
      <c r="BJ454" s="16" t="s">
        <v>82</v>
      </c>
      <c r="BK454" s="204">
        <f t="shared" si="139"/>
        <v>0</v>
      </c>
      <c r="BL454" s="16" t="s">
        <v>144</v>
      </c>
      <c r="BM454" s="203" t="s">
        <v>877</v>
      </c>
    </row>
    <row r="455" spans="1:65" s="2" customFormat="1" ht="16.5" customHeight="1">
      <c r="A455" s="33"/>
      <c r="B455" s="34"/>
      <c r="C455" s="191" t="s">
        <v>878</v>
      </c>
      <c r="D455" s="191" t="s">
        <v>140</v>
      </c>
      <c r="E455" s="192" t="s">
        <v>879</v>
      </c>
      <c r="F455" s="193" t="s">
        <v>880</v>
      </c>
      <c r="G455" s="194" t="s">
        <v>257</v>
      </c>
      <c r="H455" s="195">
        <v>1</v>
      </c>
      <c r="I455" s="196"/>
      <c r="J455" s="197">
        <f t="shared" si="130"/>
        <v>0</v>
      </c>
      <c r="K455" s="198"/>
      <c r="L455" s="38"/>
      <c r="M455" s="199" t="s">
        <v>1</v>
      </c>
      <c r="N455" s="200" t="s">
        <v>40</v>
      </c>
      <c r="O455" s="70"/>
      <c r="P455" s="201">
        <f t="shared" si="131"/>
        <v>0</v>
      </c>
      <c r="Q455" s="201">
        <v>0</v>
      </c>
      <c r="R455" s="201">
        <f t="shared" si="132"/>
        <v>0</v>
      </c>
      <c r="S455" s="201">
        <v>0</v>
      </c>
      <c r="T455" s="202">
        <f t="shared" si="133"/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203" t="s">
        <v>144</v>
      </c>
      <c r="AT455" s="203" t="s">
        <v>140</v>
      </c>
      <c r="AU455" s="203" t="s">
        <v>84</v>
      </c>
      <c r="AY455" s="16" t="s">
        <v>137</v>
      </c>
      <c r="BE455" s="204">
        <f t="shared" si="134"/>
        <v>0</v>
      </c>
      <c r="BF455" s="204">
        <f t="shared" si="135"/>
        <v>0</v>
      </c>
      <c r="BG455" s="204">
        <f t="shared" si="136"/>
        <v>0</v>
      </c>
      <c r="BH455" s="204">
        <f t="shared" si="137"/>
        <v>0</v>
      </c>
      <c r="BI455" s="204">
        <f t="shared" si="138"/>
        <v>0</v>
      </c>
      <c r="BJ455" s="16" t="s">
        <v>82</v>
      </c>
      <c r="BK455" s="204">
        <f t="shared" si="139"/>
        <v>0</v>
      </c>
      <c r="BL455" s="16" t="s">
        <v>144</v>
      </c>
      <c r="BM455" s="203" t="s">
        <v>881</v>
      </c>
    </row>
    <row r="456" spans="1:65" s="12" customFormat="1" ht="22.9" customHeight="1">
      <c r="B456" s="175"/>
      <c r="C456" s="176"/>
      <c r="D456" s="177" t="s">
        <v>74</v>
      </c>
      <c r="E456" s="189" t="s">
        <v>584</v>
      </c>
      <c r="F456" s="189" t="s">
        <v>585</v>
      </c>
      <c r="G456" s="176"/>
      <c r="H456" s="176"/>
      <c r="I456" s="179"/>
      <c r="J456" s="190">
        <f>BK456</f>
        <v>0</v>
      </c>
      <c r="K456" s="176"/>
      <c r="L456" s="181"/>
      <c r="M456" s="182"/>
      <c r="N456" s="183"/>
      <c r="O456" s="183"/>
      <c r="P456" s="184">
        <f>SUM(P457:P459)</f>
        <v>0</v>
      </c>
      <c r="Q456" s="183"/>
      <c r="R456" s="184">
        <f>SUM(R457:R459)</f>
        <v>0</v>
      </c>
      <c r="S456" s="183"/>
      <c r="T456" s="185">
        <f>SUM(T457:T459)</f>
        <v>0</v>
      </c>
      <c r="AR456" s="186" t="s">
        <v>82</v>
      </c>
      <c r="AT456" s="187" t="s">
        <v>74</v>
      </c>
      <c r="AU456" s="187" t="s">
        <v>82</v>
      </c>
      <c r="AY456" s="186" t="s">
        <v>137</v>
      </c>
      <c r="BK456" s="188">
        <f>SUM(BK457:BK459)</f>
        <v>0</v>
      </c>
    </row>
    <row r="457" spans="1:65" s="2" customFormat="1" ht="16.5" customHeight="1">
      <c r="A457" s="33"/>
      <c r="B457" s="34"/>
      <c r="C457" s="191" t="s">
        <v>882</v>
      </c>
      <c r="D457" s="191" t="s">
        <v>140</v>
      </c>
      <c r="E457" s="192" t="s">
        <v>883</v>
      </c>
      <c r="F457" s="193" t="s">
        <v>884</v>
      </c>
      <c r="G457" s="194" t="s">
        <v>578</v>
      </c>
      <c r="H457" s="195">
        <v>1</v>
      </c>
      <c r="I457" s="196"/>
      <c r="J457" s="197">
        <f>ROUND(I457*H457,2)</f>
        <v>0</v>
      </c>
      <c r="K457" s="198"/>
      <c r="L457" s="38"/>
      <c r="M457" s="199" t="s">
        <v>1</v>
      </c>
      <c r="N457" s="200" t="s">
        <v>40</v>
      </c>
      <c r="O457" s="70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203" t="s">
        <v>144</v>
      </c>
      <c r="AT457" s="203" t="s">
        <v>140</v>
      </c>
      <c r="AU457" s="203" t="s">
        <v>84</v>
      </c>
      <c r="AY457" s="16" t="s">
        <v>137</v>
      </c>
      <c r="BE457" s="204">
        <f>IF(N457="základní",J457,0)</f>
        <v>0</v>
      </c>
      <c r="BF457" s="204">
        <f>IF(N457="snížená",J457,0)</f>
        <v>0</v>
      </c>
      <c r="BG457" s="204">
        <f>IF(N457="zákl. přenesená",J457,0)</f>
        <v>0</v>
      </c>
      <c r="BH457" s="204">
        <f>IF(N457="sníž. přenesená",J457,0)</f>
        <v>0</v>
      </c>
      <c r="BI457" s="204">
        <f>IF(N457="nulová",J457,0)</f>
        <v>0</v>
      </c>
      <c r="BJ457" s="16" t="s">
        <v>82</v>
      </c>
      <c r="BK457" s="204">
        <f>ROUND(I457*H457,2)</f>
        <v>0</v>
      </c>
      <c r="BL457" s="16" t="s">
        <v>144</v>
      </c>
      <c r="BM457" s="203" t="s">
        <v>885</v>
      </c>
    </row>
    <row r="458" spans="1:65" s="2" customFormat="1" ht="21.75" customHeight="1">
      <c r="A458" s="33"/>
      <c r="B458" s="34"/>
      <c r="C458" s="191" t="s">
        <v>886</v>
      </c>
      <c r="D458" s="191" t="s">
        <v>140</v>
      </c>
      <c r="E458" s="192" t="s">
        <v>887</v>
      </c>
      <c r="F458" s="193" t="s">
        <v>888</v>
      </c>
      <c r="G458" s="194" t="s">
        <v>578</v>
      </c>
      <c r="H458" s="195">
        <v>1</v>
      </c>
      <c r="I458" s="196"/>
      <c r="J458" s="197">
        <f>ROUND(I458*H458,2)</f>
        <v>0</v>
      </c>
      <c r="K458" s="198"/>
      <c r="L458" s="38"/>
      <c r="M458" s="199" t="s">
        <v>1</v>
      </c>
      <c r="N458" s="200" t="s">
        <v>40</v>
      </c>
      <c r="O458" s="70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203" t="s">
        <v>144</v>
      </c>
      <c r="AT458" s="203" t="s">
        <v>140</v>
      </c>
      <c r="AU458" s="203" t="s">
        <v>84</v>
      </c>
      <c r="AY458" s="16" t="s">
        <v>137</v>
      </c>
      <c r="BE458" s="204">
        <f>IF(N458="základní",J458,0)</f>
        <v>0</v>
      </c>
      <c r="BF458" s="204">
        <f>IF(N458="snížená",J458,0)</f>
        <v>0</v>
      </c>
      <c r="BG458" s="204">
        <f>IF(N458="zákl. přenesená",J458,0)</f>
        <v>0</v>
      </c>
      <c r="BH458" s="204">
        <f>IF(N458="sníž. přenesená",J458,0)</f>
        <v>0</v>
      </c>
      <c r="BI458" s="204">
        <f>IF(N458="nulová",J458,0)</f>
        <v>0</v>
      </c>
      <c r="BJ458" s="16" t="s">
        <v>82</v>
      </c>
      <c r="BK458" s="204">
        <f>ROUND(I458*H458,2)</f>
        <v>0</v>
      </c>
      <c r="BL458" s="16" t="s">
        <v>144</v>
      </c>
      <c r="BM458" s="203" t="s">
        <v>889</v>
      </c>
    </row>
    <row r="459" spans="1:65" s="2" customFormat="1" ht="16.5" customHeight="1">
      <c r="A459" s="33"/>
      <c r="B459" s="34"/>
      <c r="C459" s="191" t="s">
        <v>890</v>
      </c>
      <c r="D459" s="191" t="s">
        <v>140</v>
      </c>
      <c r="E459" s="192" t="s">
        <v>891</v>
      </c>
      <c r="F459" s="193" t="s">
        <v>892</v>
      </c>
      <c r="G459" s="194" t="s">
        <v>578</v>
      </c>
      <c r="H459" s="195">
        <v>1</v>
      </c>
      <c r="I459" s="196"/>
      <c r="J459" s="197">
        <f>ROUND(I459*H459,2)</f>
        <v>0</v>
      </c>
      <c r="K459" s="198"/>
      <c r="L459" s="38"/>
      <c r="M459" s="199" t="s">
        <v>1</v>
      </c>
      <c r="N459" s="200" t="s">
        <v>40</v>
      </c>
      <c r="O459" s="70"/>
      <c r="P459" s="201">
        <f>O459*H459</f>
        <v>0</v>
      </c>
      <c r="Q459" s="201">
        <v>0</v>
      </c>
      <c r="R459" s="201">
        <f>Q459*H459</f>
        <v>0</v>
      </c>
      <c r="S459" s="201">
        <v>0</v>
      </c>
      <c r="T459" s="202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203" t="s">
        <v>144</v>
      </c>
      <c r="AT459" s="203" t="s">
        <v>140</v>
      </c>
      <c r="AU459" s="203" t="s">
        <v>84</v>
      </c>
      <c r="AY459" s="16" t="s">
        <v>137</v>
      </c>
      <c r="BE459" s="204">
        <f>IF(N459="základní",J459,0)</f>
        <v>0</v>
      </c>
      <c r="BF459" s="204">
        <f>IF(N459="snížená",J459,0)</f>
        <v>0</v>
      </c>
      <c r="BG459" s="204">
        <f>IF(N459="zákl. přenesená",J459,0)</f>
        <v>0</v>
      </c>
      <c r="BH459" s="204">
        <f>IF(N459="sníž. přenesená",J459,0)</f>
        <v>0</v>
      </c>
      <c r="BI459" s="204">
        <f>IF(N459="nulová",J459,0)</f>
        <v>0</v>
      </c>
      <c r="BJ459" s="16" t="s">
        <v>82</v>
      </c>
      <c r="BK459" s="204">
        <f>ROUND(I459*H459,2)</f>
        <v>0</v>
      </c>
      <c r="BL459" s="16" t="s">
        <v>144</v>
      </c>
      <c r="BM459" s="203" t="s">
        <v>893</v>
      </c>
    </row>
    <row r="460" spans="1:65" s="12" customFormat="1" ht="22.9" customHeight="1">
      <c r="B460" s="175"/>
      <c r="C460" s="176"/>
      <c r="D460" s="177" t="s">
        <v>74</v>
      </c>
      <c r="E460" s="189" t="s">
        <v>894</v>
      </c>
      <c r="F460" s="189" t="s">
        <v>895</v>
      </c>
      <c r="G460" s="176"/>
      <c r="H460" s="176"/>
      <c r="I460" s="179"/>
      <c r="J460" s="190">
        <f>BK460</f>
        <v>0</v>
      </c>
      <c r="K460" s="176"/>
      <c r="L460" s="181"/>
      <c r="M460" s="182"/>
      <c r="N460" s="183"/>
      <c r="O460" s="183"/>
      <c r="P460" s="184">
        <f>P461</f>
        <v>0</v>
      </c>
      <c r="Q460" s="183"/>
      <c r="R460" s="184">
        <f>R461</f>
        <v>0</v>
      </c>
      <c r="S460" s="183"/>
      <c r="T460" s="185">
        <f>T461</f>
        <v>0</v>
      </c>
      <c r="AR460" s="186" t="s">
        <v>82</v>
      </c>
      <c r="AT460" s="187" t="s">
        <v>74</v>
      </c>
      <c r="AU460" s="187" t="s">
        <v>82</v>
      </c>
      <c r="AY460" s="186" t="s">
        <v>137</v>
      </c>
      <c r="BK460" s="188">
        <f>BK461</f>
        <v>0</v>
      </c>
    </row>
    <row r="461" spans="1:65" s="2" customFormat="1" ht="16.5" customHeight="1">
      <c r="A461" s="33"/>
      <c r="B461" s="34"/>
      <c r="C461" s="191" t="s">
        <v>896</v>
      </c>
      <c r="D461" s="191" t="s">
        <v>140</v>
      </c>
      <c r="E461" s="192" t="s">
        <v>897</v>
      </c>
      <c r="F461" s="193" t="s">
        <v>898</v>
      </c>
      <c r="G461" s="194" t="s">
        <v>578</v>
      </c>
      <c r="H461" s="195">
        <v>1</v>
      </c>
      <c r="I461" s="196"/>
      <c r="J461" s="197">
        <f>ROUND(I461*H461,2)</f>
        <v>0</v>
      </c>
      <c r="K461" s="198"/>
      <c r="L461" s="38"/>
      <c r="M461" s="199" t="s">
        <v>1</v>
      </c>
      <c r="N461" s="200" t="s">
        <v>40</v>
      </c>
      <c r="O461" s="70"/>
      <c r="P461" s="201">
        <f>O461*H461</f>
        <v>0</v>
      </c>
      <c r="Q461" s="201">
        <v>0</v>
      </c>
      <c r="R461" s="201">
        <f>Q461*H461</f>
        <v>0</v>
      </c>
      <c r="S461" s="201">
        <v>0</v>
      </c>
      <c r="T461" s="202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203" t="s">
        <v>144</v>
      </c>
      <c r="AT461" s="203" t="s">
        <v>140</v>
      </c>
      <c r="AU461" s="203" t="s">
        <v>84</v>
      </c>
      <c r="AY461" s="16" t="s">
        <v>137</v>
      </c>
      <c r="BE461" s="204">
        <f>IF(N461="základní",J461,0)</f>
        <v>0</v>
      </c>
      <c r="BF461" s="204">
        <f>IF(N461="snížená",J461,0)</f>
        <v>0</v>
      </c>
      <c r="BG461" s="204">
        <f>IF(N461="zákl. přenesená",J461,0)</f>
        <v>0</v>
      </c>
      <c r="BH461" s="204">
        <f>IF(N461="sníž. přenesená",J461,0)</f>
        <v>0</v>
      </c>
      <c r="BI461" s="204">
        <f>IF(N461="nulová",J461,0)</f>
        <v>0</v>
      </c>
      <c r="BJ461" s="16" t="s">
        <v>82</v>
      </c>
      <c r="BK461" s="204">
        <f>ROUND(I461*H461,2)</f>
        <v>0</v>
      </c>
      <c r="BL461" s="16" t="s">
        <v>144</v>
      </c>
      <c r="BM461" s="203" t="s">
        <v>899</v>
      </c>
    </row>
    <row r="462" spans="1:65" s="12" customFormat="1" ht="22.9" customHeight="1">
      <c r="B462" s="175"/>
      <c r="C462" s="176"/>
      <c r="D462" s="177" t="s">
        <v>74</v>
      </c>
      <c r="E462" s="189" t="s">
        <v>900</v>
      </c>
      <c r="F462" s="189" t="s">
        <v>901</v>
      </c>
      <c r="G462" s="176"/>
      <c r="H462" s="176"/>
      <c r="I462" s="179"/>
      <c r="J462" s="190">
        <f>BK462</f>
        <v>0</v>
      </c>
      <c r="K462" s="176"/>
      <c r="L462" s="181"/>
      <c r="M462" s="182"/>
      <c r="N462" s="183"/>
      <c r="O462" s="183"/>
      <c r="P462" s="184">
        <f>P463</f>
        <v>0</v>
      </c>
      <c r="Q462" s="183"/>
      <c r="R462" s="184">
        <f>R463</f>
        <v>0</v>
      </c>
      <c r="S462" s="183"/>
      <c r="T462" s="185">
        <f>T463</f>
        <v>0</v>
      </c>
      <c r="AR462" s="186" t="s">
        <v>82</v>
      </c>
      <c r="AT462" s="187" t="s">
        <v>74</v>
      </c>
      <c r="AU462" s="187" t="s">
        <v>82</v>
      </c>
      <c r="AY462" s="186" t="s">
        <v>137</v>
      </c>
      <c r="BK462" s="188">
        <f>BK463</f>
        <v>0</v>
      </c>
    </row>
    <row r="463" spans="1:65" s="2" customFormat="1" ht="33" customHeight="1">
      <c r="A463" s="33"/>
      <c r="B463" s="34"/>
      <c r="C463" s="191" t="s">
        <v>902</v>
      </c>
      <c r="D463" s="191" t="s">
        <v>140</v>
      </c>
      <c r="E463" s="192" t="s">
        <v>903</v>
      </c>
      <c r="F463" s="193" t="s">
        <v>904</v>
      </c>
      <c r="G463" s="194" t="s">
        <v>320</v>
      </c>
      <c r="H463" s="195">
        <v>45.62</v>
      </c>
      <c r="I463" s="196"/>
      <c r="J463" s="197">
        <f>ROUND(I463*H463,2)</f>
        <v>0</v>
      </c>
      <c r="K463" s="198"/>
      <c r="L463" s="38"/>
      <c r="M463" s="199" t="s">
        <v>1</v>
      </c>
      <c r="N463" s="200" t="s">
        <v>40</v>
      </c>
      <c r="O463" s="70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203" t="s">
        <v>144</v>
      </c>
      <c r="AT463" s="203" t="s">
        <v>140</v>
      </c>
      <c r="AU463" s="203" t="s">
        <v>84</v>
      </c>
      <c r="AY463" s="16" t="s">
        <v>137</v>
      </c>
      <c r="BE463" s="204">
        <f>IF(N463="základní",J463,0)</f>
        <v>0</v>
      </c>
      <c r="BF463" s="204">
        <f>IF(N463="snížená",J463,0)</f>
        <v>0</v>
      </c>
      <c r="BG463" s="204">
        <f>IF(N463="zákl. přenesená",J463,0)</f>
        <v>0</v>
      </c>
      <c r="BH463" s="204">
        <f>IF(N463="sníž. přenesená",J463,0)</f>
        <v>0</v>
      </c>
      <c r="BI463" s="204">
        <f>IF(N463="nulová",J463,0)</f>
        <v>0</v>
      </c>
      <c r="BJ463" s="16" t="s">
        <v>82</v>
      </c>
      <c r="BK463" s="204">
        <f>ROUND(I463*H463,2)</f>
        <v>0</v>
      </c>
      <c r="BL463" s="16" t="s">
        <v>144</v>
      </c>
      <c r="BM463" s="203" t="s">
        <v>905</v>
      </c>
    </row>
    <row r="464" spans="1:65" s="12" customFormat="1" ht="22.9" customHeight="1">
      <c r="B464" s="175"/>
      <c r="C464" s="176"/>
      <c r="D464" s="177" t="s">
        <v>74</v>
      </c>
      <c r="E464" s="189" t="s">
        <v>598</v>
      </c>
      <c r="F464" s="189" t="s">
        <v>599</v>
      </c>
      <c r="G464" s="176"/>
      <c r="H464" s="176"/>
      <c r="I464" s="179"/>
      <c r="J464" s="190">
        <f>BK464</f>
        <v>0</v>
      </c>
      <c r="K464" s="176"/>
      <c r="L464" s="181"/>
      <c r="M464" s="182"/>
      <c r="N464" s="183"/>
      <c r="O464" s="183"/>
      <c r="P464" s="184">
        <f>P465</f>
        <v>0</v>
      </c>
      <c r="Q464" s="183"/>
      <c r="R464" s="184">
        <f>R465</f>
        <v>0</v>
      </c>
      <c r="S464" s="183"/>
      <c r="T464" s="185">
        <f>T465</f>
        <v>0</v>
      </c>
      <c r="AR464" s="186" t="s">
        <v>82</v>
      </c>
      <c r="AT464" s="187" t="s">
        <v>74</v>
      </c>
      <c r="AU464" s="187" t="s">
        <v>82</v>
      </c>
      <c r="AY464" s="186" t="s">
        <v>137</v>
      </c>
      <c r="BK464" s="188">
        <f>BK465</f>
        <v>0</v>
      </c>
    </row>
    <row r="465" spans="1:65" s="2" customFormat="1" ht="21.75" customHeight="1">
      <c r="A465" s="33"/>
      <c r="B465" s="34"/>
      <c r="C465" s="191" t="s">
        <v>906</v>
      </c>
      <c r="D465" s="191" t="s">
        <v>140</v>
      </c>
      <c r="E465" s="192" t="s">
        <v>601</v>
      </c>
      <c r="F465" s="193" t="s">
        <v>602</v>
      </c>
      <c r="G465" s="194" t="s">
        <v>320</v>
      </c>
      <c r="H465" s="195">
        <v>232.2</v>
      </c>
      <c r="I465" s="196"/>
      <c r="J465" s="197">
        <f>ROUND(I465*H465,2)</f>
        <v>0</v>
      </c>
      <c r="K465" s="198"/>
      <c r="L465" s="38"/>
      <c r="M465" s="199" t="s">
        <v>1</v>
      </c>
      <c r="N465" s="200" t="s">
        <v>40</v>
      </c>
      <c r="O465" s="70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203" t="s">
        <v>144</v>
      </c>
      <c r="AT465" s="203" t="s">
        <v>140</v>
      </c>
      <c r="AU465" s="203" t="s">
        <v>84</v>
      </c>
      <c r="AY465" s="16" t="s">
        <v>137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16" t="s">
        <v>82</v>
      </c>
      <c r="BK465" s="204">
        <f>ROUND(I465*H465,2)</f>
        <v>0</v>
      </c>
      <c r="BL465" s="16" t="s">
        <v>144</v>
      </c>
      <c r="BM465" s="203" t="s">
        <v>907</v>
      </c>
    </row>
    <row r="466" spans="1:65" s="12" customFormat="1" ht="25.9" customHeight="1">
      <c r="B466" s="175"/>
      <c r="C466" s="176"/>
      <c r="D466" s="177" t="s">
        <v>74</v>
      </c>
      <c r="E466" s="178" t="s">
        <v>908</v>
      </c>
      <c r="F466" s="178" t="s">
        <v>909</v>
      </c>
      <c r="G466" s="176"/>
      <c r="H466" s="176"/>
      <c r="I466" s="179"/>
      <c r="J466" s="180">
        <f>BK466</f>
        <v>0</v>
      </c>
      <c r="K466" s="176"/>
      <c r="L466" s="181"/>
      <c r="M466" s="182"/>
      <c r="N466" s="183"/>
      <c r="O466" s="183"/>
      <c r="P466" s="184">
        <f>P467+P471+P475+P482+P488+P491+P493+P507+P509+P517+P520+P524+P526+P533+P537+P540+P549+P561+P564+P570+P573+P577+P581+P583+P585</f>
        <v>0</v>
      </c>
      <c r="Q466" s="183"/>
      <c r="R466" s="184">
        <f>R467+R471+R475+R482+R488+R491+R493+R507+R509+R517+R520+R524+R526+R533+R537+R540+R549+R561+R564+R570+R573+R577+R581+R583+R585</f>
        <v>0</v>
      </c>
      <c r="S466" s="183"/>
      <c r="T466" s="185">
        <f>T467+T471+T475+T482+T488+T491+T493+T507+T509+T517+T520+T524+T526+T533+T537+T540+T549+T561+T564+T570+T573+T577+T581+T583+T585</f>
        <v>0</v>
      </c>
      <c r="AR466" s="186" t="s">
        <v>82</v>
      </c>
      <c r="AT466" s="187" t="s">
        <v>74</v>
      </c>
      <c r="AU466" s="187" t="s">
        <v>75</v>
      </c>
      <c r="AY466" s="186" t="s">
        <v>137</v>
      </c>
      <c r="BK466" s="188">
        <f>BK467+BK471+BK475+BK482+BK488+BK491+BK493+BK507+BK509+BK517+BK520+BK524+BK526+BK533+BK537+BK540+BK549+BK561+BK564+BK570+BK573+BK577+BK581+BK583+BK585</f>
        <v>0</v>
      </c>
    </row>
    <row r="467" spans="1:65" s="12" customFormat="1" ht="22.9" customHeight="1">
      <c r="B467" s="175"/>
      <c r="C467" s="176"/>
      <c r="D467" s="177" t="s">
        <v>74</v>
      </c>
      <c r="E467" s="189" t="s">
        <v>616</v>
      </c>
      <c r="F467" s="189" t="s">
        <v>617</v>
      </c>
      <c r="G467" s="176"/>
      <c r="H467" s="176"/>
      <c r="I467" s="179"/>
      <c r="J467" s="190">
        <f>BK467</f>
        <v>0</v>
      </c>
      <c r="K467" s="176"/>
      <c r="L467" s="181"/>
      <c r="M467" s="182"/>
      <c r="N467" s="183"/>
      <c r="O467" s="183"/>
      <c r="P467" s="184">
        <f>SUM(P468:P470)</f>
        <v>0</v>
      </c>
      <c r="Q467" s="183"/>
      <c r="R467" s="184">
        <f>SUM(R468:R470)</f>
        <v>0</v>
      </c>
      <c r="S467" s="183"/>
      <c r="T467" s="185">
        <f>SUM(T468:T470)</f>
        <v>0</v>
      </c>
      <c r="AR467" s="186" t="s">
        <v>82</v>
      </c>
      <c r="AT467" s="187" t="s">
        <v>74</v>
      </c>
      <c r="AU467" s="187" t="s">
        <v>82</v>
      </c>
      <c r="AY467" s="186" t="s">
        <v>137</v>
      </c>
      <c r="BK467" s="188">
        <f>SUM(BK468:BK470)</f>
        <v>0</v>
      </c>
    </row>
    <row r="468" spans="1:65" s="2" customFormat="1" ht="16.5" customHeight="1">
      <c r="A468" s="33"/>
      <c r="B468" s="34"/>
      <c r="C468" s="191" t="s">
        <v>910</v>
      </c>
      <c r="D468" s="191" t="s">
        <v>140</v>
      </c>
      <c r="E468" s="192" t="s">
        <v>911</v>
      </c>
      <c r="F468" s="193" t="s">
        <v>912</v>
      </c>
      <c r="G468" s="194" t="s">
        <v>273</v>
      </c>
      <c r="H468" s="195">
        <v>46.29</v>
      </c>
      <c r="I468" s="196"/>
      <c r="J468" s="197">
        <f>ROUND(I468*H468,2)</f>
        <v>0</v>
      </c>
      <c r="K468" s="198"/>
      <c r="L468" s="38"/>
      <c r="M468" s="199" t="s">
        <v>1</v>
      </c>
      <c r="N468" s="200" t="s">
        <v>40</v>
      </c>
      <c r="O468" s="70"/>
      <c r="P468" s="201">
        <f>O468*H468</f>
        <v>0</v>
      </c>
      <c r="Q468" s="201">
        <v>0</v>
      </c>
      <c r="R468" s="201">
        <f>Q468*H468</f>
        <v>0</v>
      </c>
      <c r="S468" s="201">
        <v>0</v>
      </c>
      <c r="T468" s="202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203" t="s">
        <v>144</v>
      </c>
      <c r="AT468" s="203" t="s">
        <v>140</v>
      </c>
      <c r="AU468" s="203" t="s">
        <v>84</v>
      </c>
      <c r="AY468" s="16" t="s">
        <v>137</v>
      </c>
      <c r="BE468" s="204">
        <f>IF(N468="základní",J468,0)</f>
        <v>0</v>
      </c>
      <c r="BF468" s="204">
        <f>IF(N468="snížená",J468,0)</f>
        <v>0</v>
      </c>
      <c r="BG468" s="204">
        <f>IF(N468="zákl. přenesená",J468,0)</f>
        <v>0</v>
      </c>
      <c r="BH468" s="204">
        <f>IF(N468="sníž. přenesená",J468,0)</f>
        <v>0</v>
      </c>
      <c r="BI468" s="204">
        <f>IF(N468="nulová",J468,0)</f>
        <v>0</v>
      </c>
      <c r="BJ468" s="16" t="s">
        <v>82</v>
      </c>
      <c r="BK468" s="204">
        <f>ROUND(I468*H468,2)</f>
        <v>0</v>
      </c>
      <c r="BL468" s="16" t="s">
        <v>144</v>
      </c>
      <c r="BM468" s="203" t="s">
        <v>913</v>
      </c>
    </row>
    <row r="469" spans="1:65" s="2" customFormat="1" ht="16.5" customHeight="1">
      <c r="A469" s="33"/>
      <c r="B469" s="34"/>
      <c r="C469" s="191" t="s">
        <v>914</v>
      </c>
      <c r="D469" s="191" t="s">
        <v>140</v>
      </c>
      <c r="E469" s="192" t="s">
        <v>915</v>
      </c>
      <c r="F469" s="193" t="s">
        <v>916</v>
      </c>
      <c r="G469" s="194" t="s">
        <v>273</v>
      </c>
      <c r="H469" s="195">
        <v>494.19</v>
      </c>
      <c r="I469" s="196"/>
      <c r="J469" s="197">
        <f>ROUND(I469*H469,2)</f>
        <v>0</v>
      </c>
      <c r="K469" s="198"/>
      <c r="L469" s="38"/>
      <c r="M469" s="199" t="s">
        <v>1</v>
      </c>
      <c r="N469" s="200" t="s">
        <v>40</v>
      </c>
      <c r="O469" s="70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203" t="s">
        <v>144</v>
      </c>
      <c r="AT469" s="203" t="s">
        <v>140</v>
      </c>
      <c r="AU469" s="203" t="s">
        <v>84</v>
      </c>
      <c r="AY469" s="16" t="s">
        <v>137</v>
      </c>
      <c r="BE469" s="204">
        <f>IF(N469="základní",J469,0)</f>
        <v>0</v>
      </c>
      <c r="BF469" s="204">
        <f>IF(N469="snížená",J469,0)</f>
        <v>0</v>
      </c>
      <c r="BG469" s="204">
        <f>IF(N469="zákl. přenesená",J469,0)</f>
        <v>0</v>
      </c>
      <c r="BH469" s="204">
        <f>IF(N469="sníž. přenesená",J469,0)</f>
        <v>0</v>
      </c>
      <c r="BI469" s="204">
        <f>IF(N469="nulová",J469,0)</f>
        <v>0</v>
      </c>
      <c r="BJ469" s="16" t="s">
        <v>82</v>
      </c>
      <c r="BK469" s="204">
        <f>ROUND(I469*H469,2)</f>
        <v>0</v>
      </c>
      <c r="BL469" s="16" t="s">
        <v>144</v>
      </c>
      <c r="BM469" s="203" t="s">
        <v>917</v>
      </c>
    </row>
    <row r="470" spans="1:65" s="2" customFormat="1" ht="16.5" customHeight="1">
      <c r="A470" s="33"/>
      <c r="B470" s="34"/>
      <c r="C470" s="191" t="s">
        <v>918</v>
      </c>
      <c r="D470" s="191" t="s">
        <v>140</v>
      </c>
      <c r="E470" s="192" t="s">
        <v>919</v>
      </c>
      <c r="F470" s="193" t="s">
        <v>920</v>
      </c>
      <c r="G470" s="194" t="s">
        <v>273</v>
      </c>
      <c r="H470" s="195">
        <v>494</v>
      </c>
      <c r="I470" s="196"/>
      <c r="J470" s="197">
        <f>ROUND(I470*H470,2)</f>
        <v>0</v>
      </c>
      <c r="K470" s="198"/>
      <c r="L470" s="38"/>
      <c r="M470" s="199" t="s">
        <v>1</v>
      </c>
      <c r="N470" s="200" t="s">
        <v>40</v>
      </c>
      <c r="O470" s="70"/>
      <c r="P470" s="201">
        <f>O470*H470</f>
        <v>0</v>
      </c>
      <c r="Q470" s="201">
        <v>0</v>
      </c>
      <c r="R470" s="201">
        <f>Q470*H470</f>
        <v>0</v>
      </c>
      <c r="S470" s="201">
        <v>0</v>
      </c>
      <c r="T470" s="202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203" t="s">
        <v>144</v>
      </c>
      <c r="AT470" s="203" t="s">
        <v>140</v>
      </c>
      <c r="AU470" s="203" t="s">
        <v>84</v>
      </c>
      <c r="AY470" s="16" t="s">
        <v>137</v>
      </c>
      <c r="BE470" s="204">
        <f>IF(N470="základní",J470,0)</f>
        <v>0</v>
      </c>
      <c r="BF470" s="204">
        <f>IF(N470="snížená",J470,0)</f>
        <v>0</v>
      </c>
      <c r="BG470" s="204">
        <f>IF(N470="zákl. přenesená",J470,0)</f>
        <v>0</v>
      </c>
      <c r="BH470" s="204">
        <f>IF(N470="sníž. přenesená",J470,0)</f>
        <v>0</v>
      </c>
      <c r="BI470" s="204">
        <f>IF(N470="nulová",J470,0)</f>
        <v>0</v>
      </c>
      <c r="BJ470" s="16" t="s">
        <v>82</v>
      </c>
      <c r="BK470" s="204">
        <f>ROUND(I470*H470,2)</f>
        <v>0</v>
      </c>
      <c r="BL470" s="16" t="s">
        <v>144</v>
      </c>
      <c r="BM470" s="203" t="s">
        <v>921</v>
      </c>
    </row>
    <row r="471" spans="1:65" s="12" customFormat="1" ht="22.9" customHeight="1">
      <c r="B471" s="175"/>
      <c r="C471" s="176"/>
      <c r="D471" s="177" t="s">
        <v>74</v>
      </c>
      <c r="E471" s="189" t="s">
        <v>626</v>
      </c>
      <c r="F471" s="189" t="s">
        <v>627</v>
      </c>
      <c r="G471" s="176"/>
      <c r="H471" s="176"/>
      <c r="I471" s="179"/>
      <c r="J471" s="190">
        <f>BK471</f>
        <v>0</v>
      </c>
      <c r="K471" s="176"/>
      <c r="L471" s="181"/>
      <c r="M471" s="182"/>
      <c r="N471" s="183"/>
      <c r="O471" s="183"/>
      <c r="P471" s="184">
        <f>SUM(P472:P474)</f>
        <v>0</v>
      </c>
      <c r="Q471" s="183"/>
      <c r="R471" s="184">
        <f>SUM(R472:R474)</f>
        <v>0</v>
      </c>
      <c r="S471" s="183"/>
      <c r="T471" s="185">
        <f>SUM(T472:T474)</f>
        <v>0</v>
      </c>
      <c r="AR471" s="186" t="s">
        <v>82</v>
      </c>
      <c r="AT471" s="187" t="s">
        <v>74</v>
      </c>
      <c r="AU471" s="187" t="s">
        <v>82</v>
      </c>
      <c r="AY471" s="186" t="s">
        <v>137</v>
      </c>
      <c r="BK471" s="188">
        <f>SUM(BK472:BK474)</f>
        <v>0</v>
      </c>
    </row>
    <row r="472" spans="1:65" s="2" customFormat="1" ht="21.75" customHeight="1">
      <c r="A472" s="33"/>
      <c r="B472" s="34"/>
      <c r="C472" s="191" t="s">
        <v>922</v>
      </c>
      <c r="D472" s="191" t="s">
        <v>140</v>
      </c>
      <c r="E472" s="192" t="s">
        <v>629</v>
      </c>
      <c r="F472" s="193" t="s">
        <v>630</v>
      </c>
      <c r="G472" s="194" t="s">
        <v>273</v>
      </c>
      <c r="H472" s="195">
        <v>8.49</v>
      </c>
      <c r="I472" s="196"/>
      <c r="J472" s="197">
        <f>ROUND(I472*H472,2)</f>
        <v>0</v>
      </c>
      <c r="K472" s="198"/>
      <c r="L472" s="38"/>
      <c r="M472" s="199" t="s">
        <v>1</v>
      </c>
      <c r="N472" s="200" t="s">
        <v>40</v>
      </c>
      <c r="O472" s="70"/>
      <c r="P472" s="201">
        <f>O472*H472</f>
        <v>0</v>
      </c>
      <c r="Q472" s="201">
        <v>0</v>
      </c>
      <c r="R472" s="201">
        <f>Q472*H472</f>
        <v>0</v>
      </c>
      <c r="S472" s="201">
        <v>0</v>
      </c>
      <c r="T472" s="202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203" t="s">
        <v>144</v>
      </c>
      <c r="AT472" s="203" t="s">
        <v>140</v>
      </c>
      <c r="AU472" s="203" t="s">
        <v>84</v>
      </c>
      <c r="AY472" s="16" t="s">
        <v>137</v>
      </c>
      <c r="BE472" s="204">
        <f>IF(N472="základní",J472,0)</f>
        <v>0</v>
      </c>
      <c r="BF472" s="204">
        <f>IF(N472="snížená",J472,0)</f>
        <v>0</v>
      </c>
      <c r="BG472" s="204">
        <f>IF(N472="zákl. přenesená",J472,0)</f>
        <v>0</v>
      </c>
      <c r="BH472" s="204">
        <f>IF(N472="sníž. přenesená",J472,0)</f>
        <v>0</v>
      </c>
      <c r="BI472" s="204">
        <f>IF(N472="nulová",J472,0)</f>
        <v>0</v>
      </c>
      <c r="BJ472" s="16" t="s">
        <v>82</v>
      </c>
      <c r="BK472" s="204">
        <f>ROUND(I472*H472,2)</f>
        <v>0</v>
      </c>
      <c r="BL472" s="16" t="s">
        <v>144</v>
      </c>
      <c r="BM472" s="203" t="s">
        <v>923</v>
      </c>
    </row>
    <row r="473" spans="1:65" s="2" customFormat="1" ht="21.75" customHeight="1">
      <c r="A473" s="33"/>
      <c r="B473" s="34"/>
      <c r="C473" s="191" t="s">
        <v>924</v>
      </c>
      <c r="D473" s="191" t="s">
        <v>140</v>
      </c>
      <c r="E473" s="192" t="s">
        <v>633</v>
      </c>
      <c r="F473" s="193" t="s">
        <v>634</v>
      </c>
      <c r="G473" s="194" t="s">
        <v>273</v>
      </c>
      <c r="H473" s="195">
        <v>4.12</v>
      </c>
      <c r="I473" s="196"/>
      <c r="J473" s="197">
        <f>ROUND(I473*H473,2)</f>
        <v>0</v>
      </c>
      <c r="K473" s="198"/>
      <c r="L473" s="38"/>
      <c r="M473" s="199" t="s">
        <v>1</v>
      </c>
      <c r="N473" s="200" t="s">
        <v>40</v>
      </c>
      <c r="O473" s="70"/>
      <c r="P473" s="201">
        <f>O473*H473</f>
        <v>0</v>
      </c>
      <c r="Q473" s="201">
        <v>0</v>
      </c>
      <c r="R473" s="201">
        <f>Q473*H473</f>
        <v>0</v>
      </c>
      <c r="S473" s="201">
        <v>0</v>
      </c>
      <c r="T473" s="202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203" t="s">
        <v>144</v>
      </c>
      <c r="AT473" s="203" t="s">
        <v>140</v>
      </c>
      <c r="AU473" s="203" t="s">
        <v>84</v>
      </c>
      <c r="AY473" s="16" t="s">
        <v>137</v>
      </c>
      <c r="BE473" s="204">
        <f>IF(N473="základní",J473,0)</f>
        <v>0</v>
      </c>
      <c r="BF473" s="204">
        <f>IF(N473="snížená",J473,0)</f>
        <v>0</v>
      </c>
      <c r="BG473" s="204">
        <f>IF(N473="zákl. přenesená",J473,0)</f>
        <v>0</v>
      </c>
      <c r="BH473" s="204">
        <f>IF(N473="sníž. přenesená",J473,0)</f>
        <v>0</v>
      </c>
      <c r="BI473" s="204">
        <f>IF(N473="nulová",J473,0)</f>
        <v>0</v>
      </c>
      <c r="BJ473" s="16" t="s">
        <v>82</v>
      </c>
      <c r="BK473" s="204">
        <f>ROUND(I473*H473,2)</f>
        <v>0</v>
      </c>
      <c r="BL473" s="16" t="s">
        <v>144</v>
      </c>
      <c r="BM473" s="203" t="s">
        <v>925</v>
      </c>
    </row>
    <row r="474" spans="1:65" s="2" customFormat="1" ht="16.5" customHeight="1">
      <c r="A474" s="33"/>
      <c r="B474" s="34"/>
      <c r="C474" s="191" t="s">
        <v>926</v>
      </c>
      <c r="D474" s="191" t="s">
        <v>140</v>
      </c>
      <c r="E474" s="192" t="s">
        <v>637</v>
      </c>
      <c r="F474" s="193" t="s">
        <v>638</v>
      </c>
      <c r="G474" s="194" t="s">
        <v>273</v>
      </c>
      <c r="H474" s="195">
        <v>0.32</v>
      </c>
      <c r="I474" s="196"/>
      <c r="J474" s="197">
        <f>ROUND(I474*H474,2)</f>
        <v>0</v>
      </c>
      <c r="K474" s="198"/>
      <c r="L474" s="38"/>
      <c r="M474" s="199" t="s">
        <v>1</v>
      </c>
      <c r="N474" s="200" t="s">
        <v>40</v>
      </c>
      <c r="O474" s="70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203" t="s">
        <v>144</v>
      </c>
      <c r="AT474" s="203" t="s">
        <v>140</v>
      </c>
      <c r="AU474" s="203" t="s">
        <v>84</v>
      </c>
      <c r="AY474" s="16" t="s">
        <v>137</v>
      </c>
      <c r="BE474" s="204">
        <f>IF(N474="základní",J474,0)</f>
        <v>0</v>
      </c>
      <c r="BF474" s="204">
        <f>IF(N474="snížená",J474,0)</f>
        <v>0</v>
      </c>
      <c r="BG474" s="204">
        <f>IF(N474="zákl. přenesená",J474,0)</f>
        <v>0</v>
      </c>
      <c r="BH474" s="204">
        <f>IF(N474="sníž. přenesená",J474,0)</f>
        <v>0</v>
      </c>
      <c r="BI474" s="204">
        <f>IF(N474="nulová",J474,0)</f>
        <v>0</v>
      </c>
      <c r="BJ474" s="16" t="s">
        <v>82</v>
      </c>
      <c r="BK474" s="204">
        <f>ROUND(I474*H474,2)</f>
        <v>0</v>
      </c>
      <c r="BL474" s="16" t="s">
        <v>144</v>
      </c>
      <c r="BM474" s="203" t="s">
        <v>927</v>
      </c>
    </row>
    <row r="475" spans="1:65" s="12" customFormat="1" ht="22.9" customHeight="1">
      <c r="B475" s="175"/>
      <c r="C475" s="176"/>
      <c r="D475" s="177" t="s">
        <v>74</v>
      </c>
      <c r="E475" s="189" t="s">
        <v>269</v>
      </c>
      <c r="F475" s="189" t="s">
        <v>270</v>
      </c>
      <c r="G475" s="176"/>
      <c r="H475" s="176"/>
      <c r="I475" s="179"/>
      <c r="J475" s="190">
        <f>BK475</f>
        <v>0</v>
      </c>
      <c r="K475" s="176"/>
      <c r="L475" s="181"/>
      <c r="M475" s="182"/>
      <c r="N475" s="183"/>
      <c r="O475" s="183"/>
      <c r="P475" s="184">
        <f>SUM(P476:P481)</f>
        <v>0</v>
      </c>
      <c r="Q475" s="183"/>
      <c r="R475" s="184">
        <f>SUM(R476:R481)</f>
        <v>0</v>
      </c>
      <c r="S475" s="183"/>
      <c r="T475" s="185">
        <f>SUM(T476:T481)</f>
        <v>0</v>
      </c>
      <c r="AR475" s="186" t="s">
        <v>82</v>
      </c>
      <c r="AT475" s="187" t="s">
        <v>74</v>
      </c>
      <c r="AU475" s="187" t="s">
        <v>82</v>
      </c>
      <c r="AY475" s="186" t="s">
        <v>137</v>
      </c>
      <c r="BK475" s="188">
        <f>SUM(BK476:BK481)</f>
        <v>0</v>
      </c>
    </row>
    <row r="476" spans="1:65" s="2" customFormat="1" ht="21.75" customHeight="1">
      <c r="A476" s="33"/>
      <c r="B476" s="34"/>
      <c r="C476" s="191" t="s">
        <v>928</v>
      </c>
      <c r="D476" s="191" t="s">
        <v>140</v>
      </c>
      <c r="E476" s="192" t="s">
        <v>271</v>
      </c>
      <c r="F476" s="193" t="s">
        <v>272</v>
      </c>
      <c r="G476" s="194" t="s">
        <v>273</v>
      </c>
      <c r="H476" s="195">
        <v>38.75</v>
      </c>
      <c r="I476" s="196"/>
      <c r="J476" s="197">
        <f t="shared" ref="J476:J481" si="140">ROUND(I476*H476,2)</f>
        <v>0</v>
      </c>
      <c r="K476" s="198"/>
      <c r="L476" s="38"/>
      <c r="M476" s="199" t="s">
        <v>1</v>
      </c>
      <c r="N476" s="200" t="s">
        <v>40</v>
      </c>
      <c r="O476" s="70"/>
      <c r="P476" s="201">
        <f t="shared" ref="P476:P481" si="141">O476*H476</f>
        <v>0</v>
      </c>
      <c r="Q476" s="201">
        <v>0</v>
      </c>
      <c r="R476" s="201">
        <f t="shared" ref="R476:R481" si="142">Q476*H476</f>
        <v>0</v>
      </c>
      <c r="S476" s="201">
        <v>0</v>
      </c>
      <c r="T476" s="202">
        <f t="shared" ref="T476:T481" si="143"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203" t="s">
        <v>144</v>
      </c>
      <c r="AT476" s="203" t="s">
        <v>140</v>
      </c>
      <c r="AU476" s="203" t="s">
        <v>84</v>
      </c>
      <c r="AY476" s="16" t="s">
        <v>137</v>
      </c>
      <c r="BE476" s="204">
        <f t="shared" ref="BE476:BE481" si="144">IF(N476="základní",J476,0)</f>
        <v>0</v>
      </c>
      <c r="BF476" s="204">
        <f t="shared" ref="BF476:BF481" si="145">IF(N476="snížená",J476,0)</f>
        <v>0</v>
      </c>
      <c r="BG476" s="204">
        <f t="shared" ref="BG476:BG481" si="146">IF(N476="zákl. přenesená",J476,0)</f>
        <v>0</v>
      </c>
      <c r="BH476" s="204">
        <f t="shared" ref="BH476:BH481" si="147">IF(N476="sníž. přenesená",J476,0)</f>
        <v>0</v>
      </c>
      <c r="BI476" s="204">
        <f t="shared" ref="BI476:BI481" si="148">IF(N476="nulová",J476,0)</f>
        <v>0</v>
      </c>
      <c r="BJ476" s="16" t="s">
        <v>82</v>
      </c>
      <c r="BK476" s="204">
        <f t="shared" ref="BK476:BK481" si="149">ROUND(I476*H476,2)</f>
        <v>0</v>
      </c>
      <c r="BL476" s="16" t="s">
        <v>144</v>
      </c>
      <c r="BM476" s="203" t="s">
        <v>929</v>
      </c>
    </row>
    <row r="477" spans="1:65" s="2" customFormat="1" ht="21.75" customHeight="1">
      <c r="A477" s="33"/>
      <c r="B477" s="34"/>
      <c r="C477" s="191" t="s">
        <v>930</v>
      </c>
      <c r="D477" s="191" t="s">
        <v>140</v>
      </c>
      <c r="E477" s="192" t="s">
        <v>290</v>
      </c>
      <c r="F477" s="193" t="s">
        <v>291</v>
      </c>
      <c r="G477" s="194" t="s">
        <v>273</v>
      </c>
      <c r="H477" s="195">
        <v>38.75</v>
      </c>
      <c r="I477" s="196"/>
      <c r="J477" s="197">
        <f t="shared" si="140"/>
        <v>0</v>
      </c>
      <c r="K477" s="198"/>
      <c r="L477" s="38"/>
      <c r="M477" s="199" t="s">
        <v>1</v>
      </c>
      <c r="N477" s="200" t="s">
        <v>40</v>
      </c>
      <c r="O477" s="70"/>
      <c r="P477" s="201">
        <f t="shared" si="141"/>
        <v>0</v>
      </c>
      <c r="Q477" s="201">
        <v>0</v>
      </c>
      <c r="R477" s="201">
        <f t="shared" si="142"/>
        <v>0</v>
      </c>
      <c r="S477" s="201">
        <v>0</v>
      </c>
      <c r="T477" s="202">
        <f t="shared" si="143"/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203" t="s">
        <v>144</v>
      </c>
      <c r="AT477" s="203" t="s">
        <v>140</v>
      </c>
      <c r="AU477" s="203" t="s">
        <v>84</v>
      </c>
      <c r="AY477" s="16" t="s">
        <v>137</v>
      </c>
      <c r="BE477" s="204">
        <f t="shared" si="144"/>
        <v>0</v>
      </c>
      <c r="BF477" s="204">
        <f t="shared" si="145"/>
        <v>0</v>
      </c>
      <c r="BG477" s="204">
        <f t="shared" si="146"/>
        <v>0</v>
      </c>
      <c r="BH477" s="204">
        <f t="shared" si="147"/>
        <v>0</v>
      </c>
      <c r="BI477" s="204">
        <f t="shared" si="148"/>
        <v>0</v>
      </c>
      <c r="BJ477" s="16" t="s">
        <v>82</v>
      </c>
      <c r="BK477" s="204">
        <f t="shared" si="149"/>
        <v>0</v>
      </c>
      <c r="BL477" s="16" t="s">
        <v>144</v>
      </c>
      <c r="BM477" s="203" t="s">
        <v>931</v>
      </c>
    </row>
    <row r="478" spans="1:65" s="2" customFormat="1" ht="16.5" customHeight="1">
      <c r="A478" s="33"/>
      <c r="B478" s="34"/>
      <c r="C478" s="191" t="s">
        <v>932</v>
      </c>
      <c r="D478" s="191" t="s">
        <v>140</v>
      </c>
      <c r="E478" s="192" t="s">
        <v>275</v>
      </c>
      <c r="F478" s="193" t="s">
        <v>276</v>
      </c>
      <c r="G478" s="194" t="s">
        <v>273</v>
      </c>
      <c r="H478" s="195">
        <v>119.34</v>
      </c>
      <c r="I478" s="196"/>
      <c r="J478" s="197">
        <f t="shared" si="140"/>
        <v>0</v>
      </c>
      <c r="K478" s="198"/>
      <c r="L478" s="38"/>
      <c r="M478" s="199" t="s">
        <v>1</v>
      </c>
      <c r="N478" s="200" t="s">
        <v>40</v>
      </c>
      <c r="O478" s="70"/>
      <c r="P478" s="201">
        <f t="shared" si="141"/>
        <v>0</v>
      </c>
      <c r="Q478" s="201">
        <v>0</v>
      </c>
      <c r="R478" s="201">
        <f t="shared" si="142"/>
        <v>0</v>
      </c>
      <c r="S478" s="201">
        <v>0</v>
      </c>
      <c r="T478" s="202">
        <f t="shared" si="143"/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203" t="s">
        <v>144</v>
      </c>
      <c r="AT478" s="203" t="s">
        <v>140</v>
      </c>
      <c r="AU478" s="203" t="s">
        <v>84</v>
      </c>
      <c r="AY478" s="16" t="s">
        <v>137</v>
      </c>
      <c r="BE478" s="204">
        <f t="shared" si="144"/>
        <v>0</v>
      </c>
      <c r="BF478" s="204">
        <f t="shared" si="145"/>
        <v>0</v>
      </c>
      <c r="BG478" s="204">
        <f t="shared" si="146"/>
        <v>0</v>
      </c>
      <c r="BH478" s="204">
        <f t="shared" si="147"/>
        <v>0</v>
      </c>
      <c r="BI478" s="204">
        <f t="shared" si="148"/>
        <v>0</v>
      </c>
      <c r="BJ478" s="16" t="s">
        <v>82</v>
      </c>
      <c r="BK478" s="204">
        <f t="shared" si="149"/>
        <v>0</v>
      </c>
      <c r="BL478" s="16" t="s">
        <v>144</v>
      </c>
      <c r="BM478" s="203" t="s">
        <v>933</v>
      </c>
    </row>
    <row r="479" spans="1:65" s="2" customFormat="1" ht="21.75" customHeight="1">
      <c r="A479" s="33"/>
      <c r="B479" s="34"/>
      <c r="C479" s="191" t="s">
        <v>934</v>
      </c>
      <c r="D479" s="191" t="s">
        <v>140</v>
      </c>
      <c r="E479" s="192" t="s">
        <v>935</v>
      </c>
      <c r="F479" s="193" t="s">
        <v>936</v>
      </c>
      <c r="G479" s="194" t="s">
        <v>273</v>
      </c>
      <c r="H479" s="195">
        <v>882.59</v>
      </c>
      <c r="I479" s="196"/>
      <c r="J479" s="197">
        <f t="shared" si="140"/>
        <v>0</v>
      </c>
      <c r="K479" s="198"/>
      <c r="L479" s="38"/>
      <c r="M479" s="199" t="s">
        <v>1</v>
      </c>
      <c r="N479" s="200" t="s">
        <v>40</v>
      </c>
      <c r="O479" s="70"/>
      <c r="P479" s="201">
        <f t="shared" si="141"/>
        <v>0</v>
      </c>
      <c r="Q479" s="201">
        <v>0</v>
      </c>
      <c r="R479" s="201">
        <f t="shared" si="142"/>
        <v>0</v>
      </c>
      <c r="S479" s="201">
        <v>0</v>
      </c>
      <c r="T479" s="202">
        <f t="shared" si="143"/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203" t="s">
        <v>144</v>
      </c>
      <c r="AT479" s="203" t="s">
        <v>140</v>
      </c>
      <c r="AU479" s="203" t="s">
        <v>84</v>
      </c>
      <c r="AY479" s="16" t="s">
        <v>137</v>
      </c>
      <c r="BE479" s="204">
        <f t="shared" si="144"/>
        <v>0</v>
      </c>
      <c r="BF479" s="204">
        <f t="shared" si="145"/>
        <v>0</v>
      </c>
      <c r="BG479" s="204">
        <f t="shared" si="146"/>
        <v>0</v>
      </c>
      <c r="BH479" s="204">
        <f t="shared" si="147"/>
        <v>0</v>
      </c>
      <c r="BI479" s="204">
        <f t="shared" si="148"/>
        <v>0</v>
      </c>
      <c r="BJ479" s="16" t="s">
        <v>82</v>
      </c>
      <c r="BK479" s="204">
        <f t="shared" si="149"/>
        <v>0</v>
      </c>
      <c r="BL479" s="16" t="s">
        <v>144</v>
      </c>
      <c r="BM479" s="203" t="s">
        <v>937</v>
      </c>
    </row>
    <row r="480" spans="1:65" s="2" customFormat="1" ht="21.75" customHeight="1">
      <c r="A480" s="33"/>
      <c r="B480" s="34"/>
      <c r="C480" s="191" t="s">
        <v>938</v>
      </c>
      <c r="D480" s="191" t="s">
        <v>140</v>
      </c>
      <c r="E480" s="192" t="s">
        <v>513</v>
      </c>
      <c r="F480" s="193" t="s">
        <v>514</v>
      </c>
      <c r="G480" s="194" t="s">
        <v>273</v>
      </c>
      <c r="H480" s="195">
        <v>802</v>
      </c>
      <c r="I480" s="196"/>
      <c r="J480" s="197">
        <f t="shared" si="140"/>
        <v>0</v>
      </c>
      <c r="K480" s="198"/>
      <c r="L480" s="38"/>
      <c r="M480" s="199" t="s">
        <v>1</v>
      </c>
      <c r="N480" s="200" t="s">
        <v>40</v>
      </c>
      <c r="O480" s="70"/>
      <c r="P480" s="201">
        <f t="shared" si="141"/>
        <v>0</v>
      </c>
      <c r="Q480" s="201">
        <v>0</v>
      </c>
      <c r="R480" s="201">
        <f t="shared" si="142"/>
        <v>0</v>
      </c>
      <c r="S480" s="201">
        <v>0</v>
      </c>
      <c r="T480" s="202">
        <f t="shared" si="143"/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203" t="s">
        <v>144</v>
      </c>
      <c r="AT480" s="203" t="s">
        <v>140</v>
      </c>
      <c r="AU480" s="203" t="s">
        <v>84</v>
      </c>
      <c r="AY480" s="16" t="s">
        <v>137</v>
      </c>
      <c r="BE480" s="204">
        <f t="shared" si="144"/>
        <v>0</v>
      </c>
      <c r="BF480" s="204">
        <f t="shared" si="145"/>
        <v>0</v>
      </c>
      <c r="BG480" s="204">
        <f t="shared" si="146"/>
        <v>0</v>
      </c>
      <c r="BH480" s="204">
        <f t="shared" si="147"/>
        <v>0</v>
      </c>
      <c r="BI480" s="204">
        <f t="shared" si="148"/>
        <v>0</v>
      </c>
      <c r="BJ480" s="16" t="s">
        <v>82</v>
      </c>
      <c r="BK480" s="204">
        <f t="shared" si="149"/>
        <v>0</v>
      </c>
      <c r="BL480" s="16" t="s">
        <v>144</v>
      </c>
      <c r="BM480" s="203" t="s">
        <v>939</v>
      </c>
    </row>
    <row r="481" spans="1:65" s="2" customFormat="1" ht="21.75" customHeight="1">
      <c r="A481" s="33"/>
      <c r="B481" s="34"/>
      <c r="C481" s="191" t="s">
        <v>940</v>
      </c>
      <c r="D481" s="191" t="s">
        <v>140</v>
      </c>
      <c r="E481" s="192" t="s">
        <v>290</v>
      </c>
      <c r="F481" s="193" t="s">
        <v>291</v>
      </c>
      <c r="G481" s="194" t="s">
        <v>273</v>
      </c>
      <c r="H481" s="195">
        <v>80.59</v>
      </c>
      <c r="I481" s="196"/>
      <c r="J481" s="197">
        <f t="shared" si="140"/>
        <v>0</v>
      </c>
      <c r="K481" s="198"/>
      <c r="L481" s="38"/>
      <c r="M481" s="199" t="s">
        <v>1</v>
      </c>
      <c r="N481" s="200" t="s">
        <v>40</v>
      </c>
      <c r="O481" s="70"/>
      <c r="P481" s="201">
        <f t="shared" si="141"/>
        <v>0</v>
      </c>
      <c r="Q481" s="201">
        <v>0</v>
      </c>
      <c r="R481" s="201">
        <f t="shared" si="142"/>
        <v>0</v>
      </c>
      <c r="S481" s="201">
        <v>0</v>
      </c>
      <c r="T481" s="202">
        <f t="shared" si="143"/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203" t="s">
        <v>144</v>
      </c>
      <c r="AT481" s="203" t="s">
        <v>140</v>
      </c>
      <c r="AU481" s="203" t="s">
        <v>84</v>
      </c>
      <c r="AY481" s="16" t="s">
        <v>137</v>
      </c>
      <c r="BE481" s="204">
        <f t="shared" si="144"/>
        <v>0</v>
      </c>
      <c r="BF481" s="204">
        <f t="shared" si="145"/>
        <v>0</v>
      </c>
      <c r="BG481" s="204">
        <f t="shared" si="146"/>
        <v>0</v>
      </c>
      <c r="BH481" s="204">
        <f t="shared" si="147"/>
        <v>0</v>
      </c>
      <c r="BI481" s="204">
        <f t="shared" si="148"/>
        <v>0</v>
      </c>
      <c r="BJ481" s="16" t="s">
        <v>82</v>
      </c>
      <c r="BK481" s="204">
        <f t="shared" si="149"/>
        <v>0</v>
      </c>
      <c r="BL481" s="16" t="s">
        <v>144</v>
      </c>
      <c r="BM481" s="203" t="s">
        <v>941</v>
      </c>
    </row>
    <row r="482" spans="1:65" s="12" customFormat="1" ht="22.9" customHeight="1">
      <c r="B482" s="175"/>
      <c r="C482" s="176"/>
      <c r="D482" s="177" t="s">
        <v>74</v>
      </c>
      <c r="E482" s="189" t="s">
        <v>516</v>
      </c>
      <c r="F482" s="189" t="s">
        <v>517</v>
      </c>
      <c r="G482" s="176"/>
      <c r="H482" s="176"/>
      <c r="I482" s="179"/>
      <c r="J482" s="190">
        <f>BK482</f>
        <v>0</v>
      </c>
      <c r="K482" s="176"/>
      <c r="L482" s="181"/>
      <c r="M482" s="182"/>
      <c r="N482" s="183"/>
      <c r="O482" s="183"/>
      <c r="P482" s="184">
        <f>SUM(P483:P487)</f>
        <v>0</v>
      </c>
      <c r="Q482" s="183"/>
      <c r="R482" s="184">
        <f>SUM(R483:R487)</f>
        <v>0</v>
      </c>
      <c r="S482" s="183"/>
      <c r="T482" s="185">
        <f>SUM(T483:T487)</f>
        <v>0</v>
      </c>
      <c r="AR482" s="186" t="s">
        <v>82</v>
      </c>
      <c r="AT482" s="187" t="s">
        <v>74</v>
      </c>
      <c r="AU482" s="187" t="s">
        <v>82</v>
      </c>
      <c r="AY482" s="186" t="s">
        <v>137</v>
      </c>
      <c r="BK482" s="188">
        <f>SUM(BK483:BK487)</f>
        <v>0</v>
      </c>
    </row>
    <row r="483" spans="1:65" s="2" customFormat="1" ht="16.5" customHeight="1">
      <c r="A483" s="33"/>
      <c r="B483" s="34"/>
      <c r="C483" s="191" t="s">
        <v>942</v>
      </c>
      <c r="D483" s="191" t="s">
        <v>140</v>
      </c>
      <c r="E483" s="192" t="s">
        <v>647</v>
      </c>
      <c r="F483" s="193" t="s">
        <v>648</v>
      </c>
      <c r="G483" s="194" t="s">
        <v>273</v>
      </c>
      <c r="H483" s="195">
        <v>38.75</v>
      </c>
      <c r="I483" s="196"/>
      <c r="J483" s="197">
        <f>ROUND(I483*H483,2)</f>
        <v>0</v>
      </c>
      <c r="K483" s="198"/>
      <c r="L483" s="38"/>
      <c r="M483" s="199" t="s">
        <v>1</v>
      </c>
      <c r="N483" s="200" t="s">
        <v>40</v>
      </c>
      <c r="O483" s="70"/>
      <c r="P483" s="201">
        <f>O483*H483</f>
        <v>0</v>
      </c>
      <c r="Q483" s="201">
        <v>0</v>
      </c>
      <c r="R483" s="201">
        <f>Q483*H483</f>
        <v>0</v>
      </c>
      <c r="S483" s="201">
        <v>0</v>
      </c>
      <c r="T483" s="202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203" t="s">
        <v>144</v>
      </c>
      <c r="AT483" s="203" t="s">
        <v>140</v>
      </c>
      <c r="AU483" s="203" t="s">
        <v>84</v>
      </c>
      <c r="AY483" s="16" t="s">
        <v>137</v>
      </c>
      <c r="BE483" s="204">
        <f>IF(N483="základní",J483,0)</f>
        <v>0</v>
      </c>
      <c r="BF483" s="204">
        <f>IF(N483="snížená",J483,0)</f>
        <v>0</v>
      </c>
      <c r="BG483" s="204">
        <f>IF(N483="zákl. přenesená",J483,0)</f>
        <v>0</v>
      </c>
      <c r="BH483" s="204">
        <f>IF(N483="sníž. přenesená",J483,0)</f>
        <v>0</v>
      </c>
      <c r="BI483" s="204">
        <f>IF(N483="nulová",J483,0)</f>
        <v>0</v>
      </c>
      <c r="BJ483" s="16" t="s">
        <v>82</v>
      </c>
      <c r="BK483" s="204">
        <f>ROUND(I483*H483,2)</f>
        <v>0</v>
      </c>
      <c r="BL483" s="16" t="s">
        <v>144</v>
      </c>
      <c r="BM483" s="203" t="s">
        <v>943</v>
      </c>
    </row>
    <row r="484" spans="1:65" s="2" customFormat="1" ht="16.5" customHeight="1">
      <c r="A484" s="33"/>
      <c r="B484" s="34"/>
      <c r="C484" s="191" t="s">
        <v>944</v>
      </c>
      <c r="D484" s="191" t="s">
        <v>140</v>
      </c>
      <c r="E484" s="192" t="s">
        <v>519</v>
      </c>
      <c r="F484" s="193" t="s">
        <v>520</v>
      </c>
      <c r="G484" s="194" t="s">
        <v>273</v>
      </c>
      <c r="H484" s="195">
        <v>2.95</v>
      </c>
      <c r="I484" s="196"/>
      <c r="J484" s="197">
        <f>ROUND(I484*H484,2)</f>
        <v>0</v>
      </c>
      <c r="K484" s="198"/>
      <c r="L484" s="38"/>
      <c r="M484" s="199" t="s">
        <v>1</v>
      </c>
      <c r="N484" s="200" t="s">
        <v>40</v>
      </c>
      <c r="O484" s="70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203" t="s">
        <v>144</v>
      </c>
      <c r="AT484" s="203" t="s">
        <v>140</v>
      </c>
      <c r="AU484" s="203" t="s">
        <v>84</v>
      </c>
      <c r="AY484" s="16" t="s">
        <v>137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16" t="s">
        <v>82</v>
      </c>
      <c r="BK484" s="204">
        <f>ROUND(I484*H484,2)</f>
        <v>0</v>
      </c>
      <c r="BL484" s="16" t="s">
        <v>144</v>
      </c>
      <c r="BM484" s="203" t="s">
        <v>945</v>
      </c>
    </row>
    <row r="485" spans="1:65" s="2" customFormat="1" ht="16.5" customHeight="1">
      <c r="A485" s="33"/>
      <c r="B485" s="34"/>
      <c r="C485" s="191" t="s">
        <v>946</v>
      </c>
      <c r="D485" s="191" t="s">
        <v>140</v>
      </c>
      <c r="E485" s="192" t="s">
        <v>947</v>
      </c>
      <c r="F485" s="193" t="s">
        <v>948</v>
      </c>
      <c r="G485" s="194" t="s">
        <v>332</v>
      </c>
      <c r="H485" s="195">
        <v>5.46</v>
      </c>
      <c r="I485" s="196"/>
      <c r="J485" s="197">
        <f>ROUND(I485*H485,2)</f>
        <v>0</v>
      </c>
      <c r="K485" s="198"/>
      <c r="L485" s="38"/>
      <c r="M485" s="199" t="s">
        <v>1</v>
      </c>
      <c r="N485" s="200" t="s">
        <v>40</v>
      </c>
      <c r="O485" s="70"/>
      <c r="P485" s="201">
        <f>O485*H485</f>
        <v>0</v>
      </c>
      <c r="Q485" s="201">
        <v>0</v>
      </c>
      <c r="R485" s="201">
        <f>Q485*H485</f>
        <v>0</v>
      </c>
      <c r="S485" s="201">
        <v>0</v>
      </c>
      <c r="T485" s="202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203" t="s">
        <v>144</v>
      </c>
      <c r="AT485" s="203" t="s">
        <v>140</v>
      </c>
      <c r="AU485" s="203" t="s">
        <v>84</v>
      </c>
      <c r="AY485" s="16" t="s">
        <v>137</v>
      </c>
      <c r="BE485" s="204">
        <f>IF(N485="základní",J485,0)</f>
        <v>0</v>
      </c>
      <c r="BF485" s="204">
        <f>IF(N485="snížená",J485,0)</f>
        <v>0</v>
      </c>
      <c r="BG485" s="204">
        <f>IF(N485="zákl. přenesená",J485,0)</f>
        <v>0</v>
      </c>
      <c r="BH485" s="204">
        <f>IF(N485="sníž. přenesená",J485,0)</f>
        <v>0</v>
      </c>
      <c r="BI485" s="204">
        <f>IF(N485="nulová",J485,0)</f>
        <v>0</v>
      </c>
      <c r="BJ485" s="16" t="s">
        <v>82</v>
      </c>
      <c r="BK485" s="204">
        <f>ROUND(I485*H485,2)</f>
        <v>0</v>
      </c>
      <c r="BL485" s="16" t="s">
        <v>144</v>
      </c>
      <c r="BM485" s="203" t="s">
        <v>949</v>
      </c>
    </row>
    <row r="486" spans="1:65" s="2" customFormat="1" ht="16.5" customHeight="1">
      <c r="A486" s="33"/>
      <c r="B486" s="34"/>
      <c r="C486" s="191" t="s">
        <v>950</v>
      </c>
      <c r="D486" s="191" t="s">
        <v>140</v>
      </c>
      <c r="E486" s="192" t="s">
        <v>519</v>
      </c>
      <c r="F486" s="193" t="s">
        <v>520</v>
      </c>
      <c r="G486" s="194" t="s">
        <v>273</v>
      </c>
      <c r="H486" s="195">
        <v>401</v>
      </c>
      <c r="I486" s="196"/>
      <c r="J486" s="197">
        <f>ROUND(I486*H486,2)</f>
        <v>0</v>
      </c>
      <c r="K486" s="198"/>
      <c r="L486" s="38"/>
      <c r="M486" s="199" t="s">
        <v>1</v>
      </c>
      <c r="N486" s="200" t="s">
        <v>40</v>
      </c>
      <c r="O486" s="70"/>
      <c r="P486" s="201">
        <f>O486*H486</f>
        <v>0</v>
      </c>
      <c r="Q486" s="201">
        <v>0</v>
      </c>
      <c r="R486" s="201">
        <f>Q486*H486</f>
        <v>0</v>
      </c>
      <c r="S486" s="201">
        <v>0</v>
      </c>
      <c r="T486" s="202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203" t="s">
        <v>144</v>
      </c>
      <c r="AT486" s="203" t="s">
        <v>140</v>
      </c>
      <c r="AU486" s="203" t="s">
        <v>84</v>
      </c>
      <c r="AY486" s="16" t="s">
        <v>137</v>
      </c>
      <c r="BE486" s="204">
        <f>IF(N486="základní",J486,0)</f>
        <v>0</v>
      </c>
      <c r="BF486" s="204">
        <f>IF(N486="snížená",J486,0)</f>
        <v>0</v>
      </c>
      <c r="BG486" s="204">
        <f>IF(N486="zákl. přenesená",J486,0)</f>
        <v>0</v>
      </c>
      <c r="BH486" s="204">
        <f>IF(N486="sníž. přenesená",J486,0)</f>
        <v>0</v>
      </c>
      <c r="BI486" s="204">
        <f>IF(N486="nulová",J486,0)</f>
        <v>0</v>
      </c>
      <c r="BJ486" s="16" t="s">
        <v>82</v>
      </c>
      <c r="BK486" s="204">
        <f>ROUND(I486*H486,2)</f>
        <v>0</v>
      </c>
      <c r="BL486" s="16" t="s">
        <v>144</v>
      </c>
      <c r="BM486" s="203" t="s">
        <v>951</v>
      </c>
    </row>
    <row r="487" spans="1:65" s="2" customFormat="1" ht="16.5" customHeight="1">
      <c r="A487" s="33"/>
      <c r="B487" s="34"/>
      <c r="C487" s="191" t="s">
        <v>952</v>
      </c>
      <c r="D487" s="191" t="s">
        <v>140</v>
      </c>
      <c r="E487" s="192" t="s">
        <v>953</v>
      </c>
      <c r="F487" s="193" t="s">
        <v>954</v>
      </c>
      <c r="G487" s="194" t="s">
        <v>273</v>
      </c>
      <c r="H487" s="195">
        <v>401</v>
      </c>
      <c r="I487" s="196"/>
      <c r="J487" s="197">
        <f>ROUND(I487*H487,2)</f>
        <v>0</v>
      </c>
      <c r="K487" s="198"/>
      <c r="L487" s="38"/>
      <c r="M487" s="199" t="s">
        <v>1</v>
      </c>
      <c r="N487" s="200" t="s">
        <v>40</v>
      </c>
      <c r="O487" s="70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203" t="s">
        <v>144</v>
      </c>
      <c r="AT487" s="203" t="s">
        <v>140</v>
      </c>
      <c r="AU487" s="203" t="s">
        <v>84</v>
      </c>
      <c r="AY487" s="16" t="s">
        <v>137</v>
      </c>
      <c r="BE487" s="204">
        <f>IF(N487="základní",J487,0)</f>
        <v>0</v>
      </c>
      <c r="BF487" s="204">
        <f>IF(N487="snížená",J487,0)</f>
        <v>0</v>
      </c>
      <c r="BG487" s="204">
        <f>IF(N487="zákl. přenesená",J487,0)</f>
        <v>0</v>
      </c>
      <c r="BH487" s="204">
        <f>IF(N487="sníž. přenesená",J487,0)</f>
        <v>0</v>
      </c>
      <c r="BI487" s="204">
        <f>IF(N487="nulová",J487,0)</f>
        <v>0</v>
      </c>
      <c r="BJ487" s="16" t="s">
        <v>82</v>
      </c>
      <c r="BK487" s="204">
        <f>ROUND(I487*H487,2)</f>
        <v>0</v>
      </c>
      <c r="BL487" s="16" t="s">
        <v>144</v>
      </c>
      <c r="BM487" s="203" t="s">
        <v>955</v>
      </c>
    </row>
    <row r="488" spans="1:65" s="12" customFormat="1" ht="22.9" customHeight="1">
      <c r="B488" s="175"/>
      <c r="C488" s="176"/>
      <c r="D488" s="177" t="s">
        <v>74</v>
      </c>
      <c r="E488" s="189" t="s">
        <v>522</v>
      </c>
      <c r="F488" s="189" t="s">
        <v>523</v>
      </c>
      <c r="G488" s="176"/>
      <c r="H488" s="176"/>
      <c r="I488" s="179"/>
      <c r="J488" s="190">
        <f>BK488</f>
        <v>0</v>
      </c>
      <c r="K488" s="176"/>
      <c r="L488" s="181"/>
      <c r="M488" s="182"/>
      <c r="N488" s="183"/>
      <c r="O488" s="183"/>
      <c r="P488" s="184">
        <f>SUM(P489:P490)</f>
        <v>0</v>
      </c>
      <c r="Q488" s="183"/>
      <c r="R488" s="184">
        <f>SUM(R489:R490)</f>
        <v>0</v>
      </c>
      <c r="S488" s="183"/>
      <c r="T488" s="185">
        <f>SUM(T489:T490)</f>
        <v>0</v>
      </c>
      <c r="AR488" s="186" t="s">
        <v>82</v>
      </c>
      <c r="AT488" s="187" t="s">
        <v>74</v>
      </c>
      <c r="AU488" s="187" t="s">
        <v>82</v>
      </c>
      <c r="AY488" s="186" t="s">
        <v>137</v>
      </c>
      <c r="BK488" s="188">
        <f>SUM(BK489:BK490)</f>
        <v>0</v>
      </c>
    </row>
    <row r="489" spans="1:65" s="2" customFormat="1" ht="21.75" customHeight="1">
      <c r="A489" s="33"/>
      <c r="B489" s="34"/>
      <c r="C489" s="191" t="s">
        <v>956</v>
      </c>
      <c r="D489" s="191" t="s">
        <v>140</v>
      </c>
      <c r="E489" s="192" t="s">
        <v>525</v>
      </c>
      <c r="F489" s="193" t="s">
        <v>526</v>
      </c>
      <c r="G489" s="194" t="s">
        <v>246</v>
      </c>
      <c r="H489" s="195">
        <v>215.25</v>
      </c>
      <c r="I489" s="196"/>
      <c r="J489" s="197">
        <f>ROUND(I489*H489,2)</f>
        <v>0</v>
      </c>
      <c r="K489" s="198"/>
      <c r="L489" s="38"/>
      <c r="M489" s="199" t="s">
        <v>1</v>
      </c>
      <c r="N489" s="200" t="s">
        <v>40</v>
      </c>
      <c r="O489" s="70"/>
      <c r="P489" s="201">
        <f>O489*H489</f>
        <v>0</v>
      </c>
      <c r="Q489" s="201">
        <v>0</v>
      </c>
      <c r="R489" s="201">
        <f>Q489*H489</f>
        <v>0</v>
      </c>
      <c r="S489" s="201">
        <v>0</v>
      </c>
      <c r="T489" s="202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203" t="s">
        <v>144</v>
      </c>
      <c r="AT489" s="203" t="s">
        <v>140</v>
      </c>
      <c r="AU489" s="203" t="s">
        <v>84</v>
      </c>
      <c r="AY489" s="16" t="s">
        <v>137</v>
      </c>
      <c r="BE489" s="204">
        <f>IF(N489="základní",J489,0)</f>
        <v>0</v>
      </c>
      <c r="BF489" s="204">
        <f>IF(N489="snížená",J489,0)</f>
        <v>0</v>
      </c>
      <c r="BG489" s="204">
        <f>IF(N489="zákl. přenesená",J489,0)</f>
        <v>0</v>
      </c>
      <c r="BH489" s="204">
        <f>IF(N489="sníž. přenesená",J489,0)</f>
        <v>0</v>
      </c>
      <c r="BI489" s="204">
        <f>IF(N489="nulová",J489,0)</f>
        <v>0</v>
      </c>
      <c r="BJ489" s="16" t="s">
        <v>82</v>
      </c>
      <c r="BK489" s="204">
        <f>ROUND(I489*H489,2)</f>
        <v>0</v>
      </c>
      <c r="BL489" s="16" t="s">
        <v>144</v>
      </c>
      <c r="BM489" s="203" t="s">
        <v>957</v>
      </c>
    </row>
    <row r="490" spans="1:65" s="2" customFormat="1" ht="21.75" customHeight="1">
      <c r="A490" s="33"/>
      <c r="B490" s="34"/>
      <c r="C490" s="191" t="s">
        <v>958</v>
      </c>
      <c r="D490" s="191" t="s">
        <v>140</v>
      </c>
      <c r="E490" s="192" t="s">
        <v>651</v>
      </c>
      <c r="F490" s="193" t="s">
        <v>652</v>
      </c>
      <c r="G490" s="194" t="s">
        <v>246</v>
      </c>
      <c r="H490" s="195">
        <v>138.30000000000001</v>
      </c>
      <c r="I490" s="196"/>
      <c r="J490" s="197">
        <f>ROUND(I490*H490,2)</f>
        <v>0</v>
      </c>
      <c r="K490" s="198"/>
      <c r="L490" s="38"/>
      <c r="M490" s="199" t="s">
        <v>1</v>
      </c>
      <c r="N490" s="200" t="s">
        <v>40</v>
      </c>
      <c r="O490" s="70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203" t="s">
        <v>144</v>
      </c>
      <c r="AT490" s="203" t="s">
        <v>140</v>
      </c>
      <c r="AU490" s="203" t="s">
        <v>84</v>
      </c>
      <c r="AY490" s="16" t="s">
        <v>137</v>
      </c>
      <c r="BE490" s="204">
        <f>IF(N490="základní",J490,0)</f>
        <v>0</v>
      </c>
      <c r="BF490" s="204">
        <f>IF(N490="snížená",J490,0)</f>
        <v>0</v>
      </c>
      <c r="BG490" s="204">
        <f>IF(N490="zákl. přenesená",J490,0)</f>
        <v>0</v>
      </c>
      <c r="BH490" s="204">
        <f>IF(N490="sníž. přenesená",J490,0)</f>
        <v>0</v>
      </c>
      <c r="BI490" s="204">
        <f>IF(N490="nulová",J490,0)</f>
        <v>0</v>
      </c>
      <c r="BJ490" s="16" t="s">
        <v>82</v>
      </c>
      <c r="BK490" s="204">
        <f>ROUND(I490*H490,2)</f>
        <v>0</v>
      </c>
      <c r="BL490" s="16" t="s">
        <v>144</v>
      </c>
      <c r="BM490" s="203" t="s">
        <v>959</v>
      </c>
    </row>
    <row r="491" spans="1:65" s="12" customFormat="1" ht="22.9" customHeight="1">
      <c r="B491" s="175"/>
      <c r="C491" s="176"/>
      <c r="D491" s="177" t="s">
        <v>74</v>
      </c>
      <c r="E491" s="189" t="s">
        <v>960</v>
      </c>
      <c r="F491" s="189" t="s">
        <v>961</v>
      </c>
      <c r="G491" s="176"/>
      <c r="H491" s="176"/>
      <c r="I491" s="179"/>
      <c r="J491" s="190">
        <f>BK491</f>
        <v>0</v>
      </c>
      <c r="K491" s="176"/>
      <c r="L491" s="181"/>
      <c r="M491" s="182"/>
      <c r="N491" s="183"/>
      <c r="O491" s="183"/>
      <c r="P491" s="184">
        <f>P492</f>
        <v>0</v>
      </c>
      <c r="Q491" s="183"/>
      <c r="R491" s="184">
        <f>R492</f>
        <v>0</v>
      </c>
      <c r="S491" s="183"/>
      <c r="T491" s="185">
        <f>T492</f>
        <v>0</v>
      </c>
      <c r="AR491" s="186" t="s">
        <v>82</v>
      </c>
      <c r="AT491" s="187" t="s">
        <v>74</v>
      </c>
      <c r="AU491" s="187" t="s">
        <v>82</v>
      </c>
      <c r="AY491" s="186" t="s">
        <v>137</v>
      </c>
      <c r="BK491" s="188">
        <f>BK492</f>
        <v>0</v>
      </c>
    </row>
    <row r="492" spans="1:65" s="2" customFormat="1" ht="21.75" customHeight="1">
      <c r="A492" s="33"/>
      <c r="B492" s="34"/>
      <c r="C492" s="191" t="s">
        <v>962</v>
      </c>
      <c r="D492" s="191" t="s">
        <v>140</v>
      </c>
      <c r="E492" s="192" t="s">
        <v>963</v>
      </c>
      <c r="F492" s="193" t="s">
        <v>964</v>
      </c>
      <c r="G492" s="194" t="s">
        <v>298</v>
      </c>
      <c r="H492" s="195">
        <v>91.3</v>
      </c>
      <c r="I492" s="196"/>
      <c r="J492" s="197">
        <f>ROUND(I492*H492,2)</f>
        <v>0</v>
      </c>
      <c r="K492" s="198"/>
      <c r="L492" s="38"/>
      <c r="M492" s="199" t="s">
        <v>1</v>
      </c>
      <c r="N492" s="200" t="s">
        <v>40</v>
      </c>
      <c r="O492" s="70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203" t="s">
        <v>144</v>
      </c>
      <c r="AT492" s="203" t="s">
        <v>140</v>
      </c>
      <c r="AU492" s="203" t="s">
        <v>84</v>
      </c>
      <c r="AY492" s="16" t="s">
        <v>137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16" t="s">
        <v>82</v>
      </c>
      <c r="BK492" s="204">
        <f>ROUND(I492*H492,2)</f>
        <v>0</v>
      </c>
      <c r="BL492" s="16" t="s">
        <v>144</v>
      </c>
      <c r="BM492" s="203" t="s">
        <v>965</v>
      </c>
    </row>
    <row r="493" spans="1:65" s="12" customFormat="1" ht="22.9" customHeight="1">
      <c r="B493" s="175"/>
      <c r="C493" s="176"/>
      <c r="D493" s="177" t="s">
        <v>74</v>
      </c>
      <c r="E493" s="189" t="s">
        <v>654</v>
      </c>
      <c r="F493" s="189" t="s">
        <v>655</v>
      </c>
      <c r="G493" s="176"/>
      <c r="H493" s="176"/>
      <c r="I493" s="179"/>
      <c r="J493" s="190">
        <f>BK493</f>
        <v>0</v>
      </c>
      <c r="K493" s="176"/>
      <c r="L493" s="181"/>
      <c r="M493" s="182"/>
      <c r="N493" s="183"/>
      <c r="O493" s="183"/>
      <c r="P493" s="184">
        <f>SUM(P494:P506)</f>
        <v>0</v>
      </c>
      <c r="Q493" s="183"/>
      <c r="R493" s="184">
        <f>SUM(R494:R506)</f>
        <v>0</v>
      </c>
      <c r="S493" s="183"/>
      <c r="T493" s="185">
        <f>SUM(T494:T506)</f>
        <v>0</v>
      </c>
      <c r="AR493" s="186" t="s">
        <v>82</v>
      </c>
      <c r="AT493" s="187" t="s">
        <v>74</v>
      </c>
      <c r="AU493" s="187" t="s">
        <v>82</v>
      </c>
      <c r="AY493" s="186" t="s">
        <v>137</v>
      </c>
      <c r="BK493" s="188">
        <f>SUM(BK494:BK506)</f>
        <v>0</v>
      </c>
    </row>
    <row r="494" spans="1:65" s="2" customFormat="1" ht="16.5" customHeight="1">
      <c r="A494" s="33"/>
      <c r="B494" s="34"/>
      <c r="C494" s="191" t="s">
        <v>966</v>
      </c>
      <c r="D494" s="191" t="s">
        <v>140</v>
      </c>
      <c r="E494" s="192" t="s">
        <v>967</v>
      </c>
      <c r="F494" s="193" t="s">
        <v>968</v>
      </c>
      <c r="G494" s="194" t="s">
        <v>273</v>
      </c>
      <c r="H494" s="195">
        <v>0.93</v>
      </c>
      <c r="I494" s="196"/>
      <c r="J494" s="197">
        <f t="shared" ref="J494:J506" si="150">ROUND(I494*H494,2)</f>
        <v>0</v>
      </c>
      <c r="K494" s="198"/>
      <c r="L494" s="38"/>
      <c r="M494" s="199" t="s">
        <v>1</v>
      </c>
      <c r="N494" s="200" t="s">
        <v>40</v>
      </c>
      <c r="O494" s="70"/>
      <c r="P494" s="201">
        <f t="shared" ref="P494:P506" si="151">O494*H494</f>
        <v>0</v>
      </c>
      <c r="Q494" s="201">
        <v>0</v>
      </c>
      <c r="R494" s="201">
        <f t="shared" ref="R494:R506" si="152">Q494*H494</f>
        <v>0</v>
      </c>
      <c r="S494" s="201">
        <v>0</v>
      </c>
      <c r="T494" s="202">
        <f t="shared" ref="T494:T506" si="153"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203" t="s">
        <v>144</v>
      </c>
      <c r="AT494" s="203" t="s">
        <v>140</v>
      </c>
      <c r="AU494" s="203" t="s">
        <v>84</v>
      </c>
      <c r="AY494" s="16" t="s">
        <v>137</v>
      </c>
      <c r="BE494" s="204">
        <f t="shared" ref="BE494:BE506" si="154">IF(N494="základní",J494,0)</f>
        <v>0</v>
      </c>
      <c r="BF494" s="204">
        <f t="shared" ref="BF494:BF506" si="155">IF(N494="snížená",J494,0)</f>
        <v>0</v>
      </c>
      <c r="BG494" s="204">
        <f t="shared" ref="BG494:BG506" si="156">IF(N494="zákl. přenesená",J494,0)</f>
        <v>0</v>
      </c>
      <c r="BH494" s="204">
        <f t="shared" ref="BH494:BH506" si="157">IF(N494="sníž. přenesená",J494,0)</f>
        <v>0</v>
      </c>
      <c r="BI494" s="204">
        <f t="shared" ref="BI494:BI506" si="158">IF(N494="nulová",J494,0)</f>
        <v>0</v>
      </c>
      <c r="BJ494" s="16" t="s">
        <v>82</v>
      </c>
      <c r="BK494" s="204">
        <f t="shared" ref="BK494:BK506" si="159">ROUND(I494*H494,2)</f>
        <v>0</v>
      </c>
      <c r="BL494" s="16" t="s">
        <v>144</v>
      </c>
      <c r="BM494" s="203" t="s">
        <v>969</v>
      </c>
    </row>
    <row r="495" spans="1:65" s="2" customFormat="1" ht="21.75" customHeight="1">
      <c r="A495" s="33"/>
      <c r="B495" s="34"/>
      <c r="C495" s="191" t="s">
        <v>970</v>
      </c>
      <c r="D495" s="191" t="s">
        <v>140</v>
      </c>
      <c r="E495" s="192" t="s">
        <v>971</v>
      </c>
      <c r="F495" s="193" t="s">
        <v>972</v>
      </c>
      <c r="G495" s="194" t="s">
        <v>309</v>
      </c>
      <c r="H495" s="195">
        <v>45.35</v>
      </c>
      <c r="I495" s="196"/>
      <c r="J495" s="197">
        <f t="shared" si="150"/>
        <v>0</v>
      </c>
      <c r="K495" s="198"/>
      <c r="L495" s="38"/>
      <c r="M495" s="199" t="s">
        <v>1</v>
      </c>
      <c r="N495" s="200" t="s">
        <v>40</v>
      </c>
      <c r="O495" s="70"/>
      <c r="P495" s="201">
        <f t="shared" si="151"/>
        <v>0</v>
      </c>
      <c r="Q495" s="201">
        <v>0</v>
      </c>
      <c r="R495" s="201">
        <f t="shared" si="152"/>
        <v>0</v>
      </c>
      <c r="S495" s="201">
        <v>0</v>
      </c>
      <c r="T495" s="202">
        <f t="shared" si="153"/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203" t="s">
        <v>144</v>
      </c>
      <c r="AT495" s="203" t="s">
        <v>140</v>
      </c>
      <c r="AU495" s="203" t="s">
        <v>84</v>
      </c>
      <c r="AY495" s="16" t="s">
        <v>137</v>
      </c>
      <c r="BE495" s="204">
        <f t="shared" si="154"/>
        <v>0</v>
      </c>
      <c r="BF495" s="204">
        <f t="shared" si="155"/>
        <v>0</v>
      </c>
      <c r="BG495" s="204">
        <f t="shared" si="156"/>
        <v>0</v>
      </c>
      <c r="BH495" s="204">
        <f t="shared" si="157"/>
        <v>0</v>
      </c>
      <c r="BI495" s="204">
        <f t="shared" si="158"/>
        <v>0</v>
      </c>
      <c r="BJ495" s="16" t="s">
        <v>82</v>
      </c>
      <c r="BK495" s="204">
        <f t="shared" si="159"/>
        <v>0</v>
      </c>
      <c r="BL495" s="16" t="s">
        <v>144</v>
      </c>
      <c r="BM495" s="203" t="s">
        <v>973</v>
      </c>
    </row>
    <row r="496" spans="1:65" s="2" customFormat="1" ht="16.5" customHeight="1">
      <c r="A496" s="33"/>
      <c r="B496" s="34"/>
      <c r="C496" s="191" t="s">
        <v>974</v>
      </c>
      <c r="D496" s="191" t="s">
        <v>140</v>
      </c>
      <c r="E496" s="192" t="s">
        <v>673</v>
      </c>
      <c r="F496" s="193" t="s">
        <v>674</v>
      </c>
      <c r="G496" s="194" t="s">
        <v>246</v>
      </c>
      <c r="H496" s="195">
        <v>44.68</v>
      </c>
      <c r="I496" s="196"/>
      <c r="J496" s="197">
        <f t="shared" si="150"/>
        <v>0</v>
      </c>
      <c r="K496" s="198"/>
      <c r="L496" s="38"/>
      <c r="M496" s="199" t="s">
        <v>1</v>
      </c>
      <c r="N496" s="200" t="s">
        <v>40</v>
      </c>
      <c r="O496" s="70"/>
      <c r="P496" s="201">
        <f t="shared" si="151"/>
        <v>0</v>
      </c>
      <c r="Q496" s="201">
        <v>0</v>
      </c>
      <c r="R496" s="201">
        <f t="shared" si="152"/>
        <v>0</v>
      </c>
      <c r="S496" s="201">
        <v>0</v>
      </c>
      <c r="T496" s="202">
        <f t="shared" si="153"/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203" t="s">
        <v>144</v>
      </c>
      <c r="AT496" s="203" t="s">
        <v>140</v>
      </c>
      <c r="AU496" s="203" t="s">
        <v>84</v>
      </c>
      <c r="AY496" s="16" t="s">
        <v>137</v>
      </c>
      <c r="BE496" s="204">
        <f t="shared" si="154"/>
        <v>0</v>
      </c>
      <c r="BF496" s="204">
        <f t="shared" si="155"/>
        <v>0</v>
      </c>
      <c r="BG496" s="204">
        <f t="shared" si="156"/>
        <v>0</v>
      </c>
      <c r="BH496" s="204">
        <f t="shared" si="157"/>
        <v>0</v>
      </c>
      <c r="BI496" s="204">
        <f t="shared" si="158"/>
        <v>0</v>
      </c>
      <c r="BJ496" s="16" t="s">
        <v>82</v>
      </c>
      <c r="BK496" s="204">
        <f t="shared" si="159"/>
        <v>0</v>
      </c>
      <c r="BL496" s="16" t="s">
        <v>144</v>
      </c>
      <c r="BM496" s="203" t="s">
        <v>975</v>
      </c>
    </row>
    <row r="497" spans="1:65" s="2" customFormat="1" ht="16.5" customHeight="1">
      <c r="A497" s="33"/>
      <c r="B497" s="34"/>
      <c r="C497" s="191" t="s">
        <v>976</v>
      </c>
      <c r="D497" s="191" t="s">
        <v>140</v>
      </c>
      <c r="E497" s="192" t="s">
        <v>677</v>
      </c>
      <c r="F497" s="193" t="s">
        <v>678</v>
      </c>
      <c r="G497" s="194" t="s">
        <v>246</v>
      </c>
      <c r="H497" s="195">
        <v>44.68</v>
      </c>
      <c r="I497" s="196"/>
      <c r="J497" s="197">
        <f t="shared" si="150"/>
        <v>0</v>
      </c>
      <c r="K497" s="198"/>
      <c r="L497" s="38"/>
      <c r="M497" s="199" t="s">
        <v>1</v>
      </c>
      <c r="N497" s="200" t="s">
        <v>40</v>
      </c>
      <c r="O497" s="70"/>
      <c r="P497" s="201">
        <f t="shared" si="151"/>
        <v>0</v>
      </c>
      <c r="Q497" s="201">
        <v>0</v>
      </c>
      <c r="R497" s="201">
        <f t="shared" si="152"/>
        <v>0</v>
      </c>
      <c r="S497" s="201">
        <v>0</v>
      </c>
      <c r="T497" s="202">
        <f t="shared" si="153"/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203" t="s">
        <v>144</v>
      </c>
      <c r="AT497" s="203" t="s">
        <v>140</v>
      </c>
      <c r="AU497" s="203" t="s">
        <v>84</v>
      </c>
      <c r="AY497" s="16" t="s">
        <v>137</v>
      </c>
      <c r="BE497" s="204">
        <f t="shared" si="154"/>
        <v>0</v>
      </c>
      <c r="BF497" s="204">
        <f t="shared" si="155"/>
        <v>0</v>
      </c>
      <c r="BG497" s="204">
        <f t="shared" si="156"/>
        <v>0</v>
      </c>
      <c r="BH497" s="204">
        <f t="shared" si="157"/>
        <v>0</v>
      </c>
      <c r="BI497" s="204">
        <f t="shared" si="158"/>
        <v>0</v>
      </c>
      <c r="BJ497" s="16" t="s">
        <v>82</v>
      </c>
      <c r="BK497" s="204">
        <f t="shared" si="159"/>
        <v>0</v>
      </c>
      <c r="BL497" s="16" t="s">
        <v>144</v>
      </c>
      <c r="BM497" s="203" t="s">
        <v>977</v>
      </c>
    </row>
    <row r="498" spans="1:65" s="2" customFormat="1" ht="16.5" customHeight="1">
      <c r="A498" s="33"/>
      <c r="B498" s="34"/>
      <c r="C498" s="191" t="s">
        <v>978</v>
      </c>
      <c r="D498" s="191" t="s">
        <v>140</v>
      </c>
      <c r="E498" s="192" t="s">
        <v>979</v>
      </c>
      <c r="F498" s="193" t="s">
        <v>980</v>
      </c>
      <c r="G498" s="194" t="s">
        <v>246</v>
      </c>
      <c r="H498" s="195">
        <v>126.7</v>
      </c>
      <c r="I498" s="196"/>
      <c r="J498" s="197">
        <f t="shared" si="150"/>
        <v>0</v>
      </c>
      <c r="K498" s="198"/>
      <c r="L498" s="38"/>
      <c r="M498" s="199" t="s">
        <v>1</v>
      </c>
      <c r="N498" s="200" t="s">
        <v>40</v>
      </c>
      <c r="O498" s="70"/>
      <c r="P498" s="201">
        <f t="shared" si="151"/>
        <v>0</v>
      </c>
      <c r="Q498" s="201">
        <v>0</v>
      </c>
      <c r="R498" s="201">
        <f t="shared" si="152"/>
        <v>0</v>
      </c>
      <c r="S498" s="201">
        <v>0</v>
      </c>
      <c r="T498" s="202">
        <f t="shared" si="153"/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203" t="s">
        <v>144</v>
      </c>
      <c r="AT498" s="203" t="s">
        <v>140</v>
      </c>
      <c r="AU498" s="203" t="s">
        <v>84</v>
      </c>
      <c r="AY498" s="16" t="s">
        <v>137</v>
      </c>
      <c r="BE498" s="204">
        <f t="shared" si="154"/>
        <v>0</v>
      </c>
      <c r="BF498" s="204">
        <f t="shared" si="155"/>
        <v>0</v>
      </c>
      <c r="BG498" s="204">
        <f t="shared" si="156"/>
        <v>0</v>
      </c>
      <c r="BH498" s="204">
        <f t="shared" si="157"/>
        <v>0</v>
      </c>
      <c r="BI498" s="204">
        <f t="shared" si="158"/>
        <v>0</v>
      </c>
      <c r="BJ498" s="16" t="s">
        <v>82</v>
      </c>
      <c r="BK498" s="204">
        <f t="shared" si="159"/>
        <v>0</v>
      </c>
      <c r="BL498" s="16" t="s">
        <v>144</v>
      </c>
      <c r="BM498" s="203" t="s">
        <v>981</v>
      </c>
    </row>
    <row r="499" spans="1:65" s="2" customFormat="1" ht="21.75" customHeight="1">
      <c r="A499" s="33"/>
      <c r="B499" s="34"/>
      <c r="C499" s="191" t="s">
        <v>982</v>
      </c>
      <c r="D499" s="191" t="s">
        <v>140</v>
      </c>
      <c r="E499" s="192" t="s">
        <v>983</v>
      </c>
      <c r="F499" s="193" t="s">
        <v>984</v>
      </c>
      <c r="G499" s="194" t="s">
        <v>309</v>
      </c>
      <c r="H499" s="195">
        <v>52.32</v>
      </c>
      <c r="I499" s="196"/>
      <c r="J499" s="197">
        <f t="shared" si="150"/>
        <v>0</v>
      </c>
      <c r="K499" s="198"/>
      <c r="L499" s="38"/>
      <c r="M499" s="199" t="s">
        <v>1</v>
      </c>
      <c r="N499" s="200" t="s">
        <v>40</v>
      </c>
      <c r="O499" s="70"/>
      <c r="P499" s="201">
        <f t="shared" si="151"/>
        <v>0</v>
      </c>
      <c r="Q499" s="201">
        <v>0</v>
      </c>
      <c r="R499" s="201">
        <f t="shared" si="152"/>
        <v>0</v>
      </c>
      <c r="S499" s="201">
        <v>0</v>
      </c>
      <c r="T499" s="202">
        <f t="shared" si="153"/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203" t="s">
        <v>144</v>
      </c>
      <c r="AT499" s="203" t="s">
        <v>140</v>
      </c>
      <c r="AU499" s="203" t="s">
        <v>84</v>
      </c>
      <c r="AY499" s="16" t="s">
        <v>137</v>
      </c>
      <c r="BE499" s="204">
        <f t="shared" si="154"/>
        <v>0</v>
      </c>
      <c r="BF499" s="204">
        <f t="shared" si="155"/>
        <v>0</v>
      </c>
      <c r="BG499" s="204">
        <f t="shared" si="156"/>
        <v>0</v>
      </c>
      <c r="BH499" s="204">
        <f t="shared" si="157"/>
        <v>0</v>
      </c>
      <c r="BI499" s="204">
        <f t="shared" si="158"/>
        <v>0</v>
      </c>
      <c r="BJ499" s="16" t="s">
        <v>82</v>
      </c>
      <c r="BK499" s="204">
        <f t="shared" si="159"/>
        <v>0</v>
      </c>
      <c r="BL499" s="16" t="s">
        <v>144</v>
      </c>
      <c r="BM499" s="203" t="s">
        <v>985</v>
      </c>
    </row>
    <row r="500" spans="1:65" s="2" customFormat="1" ht="16.5" customHeight="1">
      <c r="A500" s="33"/>
      <c r="B500" s="34"/>
      <c r="C500" s="191" t="s">
        <v>986</v>
      </c>
      <c r="D500" s="191" t="s">
        <v>140</v>
      </c>
      <c r="E500" s="192" t="s">
        <v>987</v>
      </c>
      <c r="F500" s="193" t="s">
        <v>988</v>
      </c>
      <c r="G500" s="194" t="s">
        <v>273</v>
      </c>
      <c r="H500" s="195">
        <v>8.2799999999999994</v>
      </c>
      <c r="I500" s="196"/>
      <c r="J500" s="197">
        <f t="shared" si="150"/>
        <v>0</v>
      </c>
      <c r="K500" s="198"/>
      <c r="L500" s="38"/>
      <c r="M500" s="199" t="s">
        <v>1</v>
      </c>
      <c r="N500" s="200" t="s">
        <v>40</v>
      </c>
      <c r="O500" s="70"/>
      <c r="P500" s="201">
        <f t="shared" si="151"/>
        <v>0</v>
      </c>
      <c r="Q500" s="201">
        <v>0</v>
      </c>
      <c r="R500" s="201">
        <f t="shared" si="152"/>
        <v>0</v>
      </c>
      <c r="S500" s="201">
        <v>0</v>
      </c>
      <c r="T500" s="202">
        <f t="shared" si="153"/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203" t="s">
        <v>144</v>
      </c>
      <c r="AT500" s="203" t="s">
        <v>140</v>
      </c>
      <c r="AU500" s="203" t="s">
        <v>84</v>
      </c>
      <c r="AY500" s="16" t="s">
        <v>137</v>
      </c>
      <c r="BE500" s="204">
        <f t="shared" si="154"/>
        <v>0</v>
      </c>
      <c r="BF500" s="204">
        <f t="shared" si="155"/>
        <v>0</v>
      </c>
      <c r="BG500" s="204">
        <f t="shared" si="156"/>
        <v>0</v>
      </c>
      <c r="BH500" s="204">
        <f t="shared" si="157"/>
        <v>0</v>
      </c>
      <c r="BI500" s="204">
        <f t="shared" si="158"/>
        <v>0</v>
      </c>
      <c r="BJ500" s="16" t="s">
        <v>82</v>
      </c>
      <c r="BK500" s="204">
        <f t="shared" si="159"/>
        <v>0</v>
      </c>
      <c r="BL500" s="16" t="s">
        <v>144</v>
      </c>
      <c r="BM500" s="203" t="s">
        <v>989</v>
      </c>
    </row>
    <row r="501" spans="1:65" s="2" customFormat="1" ht="16.5" customHeight="1">
      <c r="A501" s="33"/>
      <c r="B501" s="34"/>
      <c r="C501" s="191" t="s">
        <v>990</v>
      </c>
      <c r="D501" s="191" t="s">
        <v>140</v>
      </c>
      <c r="E501" s="192" t="s">
        <v>689</v>
      </c>
      <c r="F501" s="193" t="s">
        <v>690</v>
      </c>
      <c r="G501" s="194" t="s">
        <v>246</v>
      </c>
      <c r="H501" s="195">
        <v>108.87</v>
      </c>
      <c r="I501" s="196"/>
      <c r="J501" s="197">
        <f t="shared" si="150"/>
        <v>0</v>
      </c>
      <c r="K501" s="198"/>
      <c r="L501" s="38"/>
      <c r="M501" s="199" t="s">
        <v>1</v>
      </c>
      <c r="N501" s="200" t="s">
        <v>40</v>
      </c>
      <c r="O501" s="70"/>
      <c r="P501" s="201">
        <f t="shared" si="151"/>
        <v>0</v>
      </c>
      <c r="Q501" s="201">
        <v>0</v>
      </c>
      <c r="R501" s="201">
        <f t="shared" si="152"/>
        <v>0</v>
      </c>
      <c r="S501" s="201">
        <v>0</v>
      </c>
      <c r="T501" s="202">
        <f t="shared" si="153"/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203" t="s">
        <v>144</v>
      </c>
      <c r="AT501" s="203" t="s">
        <v>140</v>
      </c>
      <c r="AU501" s="203" t="s">
        <v>84</v>
      </c>
      <c r="AY501" s="16" t="s">
        <v>137</v>
      </c>
      <c r="BE501" s="204">
        <f t="shared" si="154"/>
        <v>0</v>
      </c>
      <c r="BF501" s="204">
        <f t="shared" si="155"/>
        <v>0</v>
      </c>
      <c r="BG501" s="204">
        <f t="shared" si="156"/>
        <v>0</v>
      </c>
      <c r="BH501" s="204">
        <f t="shared" si="157"/>
        <v>0</v>
      </c>
      <c r="BI501" s="204">
        <f t="shared" si="158"/>
        <v>0</v>
      </c>
      <c r="BJ501" s="16" t="s">
        <v>82</v>
      </c>
      <c r="BK501" s="204">
        <f t="shared" si="159"/>
        <v>0</v>
      </c>
      <c r="BL501" s="16" t="s">
        <v>144</v>
      </c>
      <c r="BM501" s="203" t="s">
        <v>991</v>
      </c>
    </row>
    <row r="502" spans="1:65" s="2" customFormat="1" ht="16.5" customHeight="1">
      <c r="A502" s="33"/>
      <c r="B502" s="34"/>
      <c r="C502" s="191" t="s">
        <v>992</v>
      </c>
      <c r="D502" s="191" t="s">
        <v>140</v>
      </c>
      <c r="E502" s="192" t="s">
        <v>693</v>
      </c>
      <c r="F502" s="193" t="s">
        <v>694</v>
      </c>
      <c r="G502" s="194" t="s">
        <v>246</v>
      </c>
      <c r="H502" s="195">
        <v>108.87</v>
      </c>
      <c r="I502" s="196"/>
      <c r="J502" s="197">
        <f t="shared" si="150"/>
        <v>0</v>
      </c>
      <c r="K502" s="198"/>
      <c r="L502" s="38"/>
      <c r="M502" s="199" t="s">
        <v>1</v>
      </c>
      <c r="N502" s="200" t="s">
        <v>40</v>
      </c>
      <c r="O502" s="70"/>
      <c r="P502" s="201">
        <f t="shared" si="151"/>
        <v>0</v>
      </c>
      <c r="Q502" s="201">
        <v>0</v>
      </c>
      <c r="R502" s="201">
        <f t="shared" si="152"/>
        <v>0</v>
      </c>
      <c r="S502" s="201">
        <v>0</v>
      </c>
      <c r="T502" s="202">
        <f t="shared" si="153"/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203" t="s">
        <v>144</v>
      </c>
      <c r="AT502" s="203" t="s">
        <v>140</v>
      </c>
      <c r="AU502" s="203" t="s">
        <v>84</v>
      </c>
      <c r="AY502" s="16" t="s">
        <v>137</v>
      </c>
      <c r="BE502" s="204">
        <f t="shared" si="154"/>
        <v>0</v>
      </c>
      <c r="BF502" s="204">
        <f t="shared" si="155"/>
        <v>0</v>
      </c>
      <c r="BG502" s="204">
        <f t="shared" si="156"/>
        <v>0</v>
      </c>
      <c r="BH502" s="204">
        <f t="shared" si="157"/>
        <v>0</v>
      </c>
      <c r="BI502" s="204">
        <f t="shared" si="158"/>
        <v>0</v>
      </c>
      <c r="BJ502" s="16" t="s">
        <v>82</v>
      </c>
      <c r="BK502" s="204">
        <f t="shared" si="159"/>
        <v>0</v>
      </c>
      <c r="BL502" s="16" t="s">
        <v>144</v>
      </c>
      <c r="BM502" s="203" t="s">
        <v>993</v>
      </c>
    </row>
    <row r="503" spans="1:65" s="2" customFormat="1" ht="16.5" customHeight="1">
      <c r="A503" s="33"/>
      <c r="B503" s="34"/>
      <c r="C503" s="191" t="s">
        <v>994</v>
      </c>
      <c r="D503" s="191" t="s">
        <v>140</v>
      </c>
      <c r="E503" s="192" t="s">
        <v>995</v>
      </c>
      <c r="F503" s="193" t="s">
        <v>996</v>
      </c>
      <c r="G503" s="194" t="s">
        <v>567</v>
      </c>
      <c r="H503" s="195">
        <v>1</v>
      </c>
      <c r="I503" s="196"/>
      <c r="J503" s="197">
        <f t="shared" si="150"/>
        <v>0</v>
      </c>
      <c r="K503" s="198"/>
      <c r="L503" s="38"/>
      <c r="M503" s="199" t="s">
        <v>1</v>
      </c>
      <c r="N503" s="200" t="s">
        <v>40</v>
      </c>
      <c r="O503" s="70"/>
      <c r="P503" s="201">
        <f t="shared" si="151"/>
        <v>0</v>
      </c>
      <c r="Q503" s="201">
        <v>0</v>
      </c>
      <c r="R503" s="201">
        <f t="shared" si="152"/>
        <v>0</v>
      </c>
      <c r="S503" s="201">
        <v>0</v>
      </c>
      <c r="T503" s="202">
        <f t="shared" si="153"/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203" t="s">
        <v>144</v>
      </c>
      <c r="AT503" s="203" t="s">
        <v>140</v>
      </c>
      <c r="AU503" s="203" t="s">
        <v>84</v>
      </c>
      <c r="AY503" s="16" t="s">
        <v>137</v>
      </c>
      <c r="BE503" s="204">
        <f t="shared" si="154"/>
        <v>0</v>
      </c>
      <c r="BF503" s="204">
        <f t="shared" si="155"/>
        <v>0</v>
      </c>
      <c r="BG503" s="204">
        <f t="shared" si="156"/>
        <v>0</v>
      </c>
      <c r="BH503" s="204">
        <f t="shared" si="157"/>
        <v>0</v>
      </c>
      <c r="BI503" s="204">
        <f t="shared" si="158"/>
        <v>0</v>
      </c>
      <c r="BJ503" s="16" t="s">
        <v>82</v>
      </c>
      <c r="BK503" s="204">
        <f t="shared" si="159"/>
        <v>0</v>
      </c>
      <c r="BL503" s="16" t="s">
        <v>144</v>
      </c>
      <c r="BM503" s="203" t="s">
        <v>997</v>
      </c>
    </row>
    <row r="504" spans="1:65" s="2" customFormat="1" ht="16.5" customHeight="1">
      <c r="A504" s="33"/>
      <c r="B504" s="34"/>
      <c r="C504" s="191" t="s">
        <v>998</v>
      </c>
      <c r="D504" s="191" t="s">
        <v>140</v>
      </c>
      <c r="E504" s="192" t="s">
        <v>999</v>
      </c>
      <c r="F504" s="193" t="s">
        <v>1000</v>
      </c>
      <c r="G504" s="194" t="s">
        <v>273</v>
      </c>
      <c r="H504" s="195">
        <v>0.27</v>
      </c>
      <c r="I504" s="196"/>
      <c r="J504" s="197">
        <f t="shared" si="150"/>
        <v>0</v>
      </c>
      <c r="K504" s="198"/>
      <c r="L504" s="38"/>
      <c r="M504" s="199" t="s">
        <v>1</v>
      </c>
      <c r="N504" s="200" t="s">
        <v>40</v>
      </c>
      <c r="O504" s="70"/>
      <c r="P504" s="201">
        <f t="shared" si="151"/>
        <v>0</v>
      </c>
      <c r="Q504" s="201">
        <v>0</v>
      </c>
      <c r="R504" s="201">
        <f t="shared" si="152"/>
        <v>0</v>
      </c>
      <c r="S504" s="201">
        <v>0</v>
      </c>
      <c r="T504" s="202">
        <f t="shared" si="153"/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203" t="s">
        <v>144</v>
      </c>
      <c r="AT504" s="203" t="s">
        <v>140</v>
      </c>
      <c r="AU504" s="203" t="s">
        <v>84</v>
      </c>
      <c r="AY504" s="16" t="s">
        <v>137</v>
      </c>
      <c r="BE504" s="204">
        <f t="shared" si="154"/>
        <v>0</v>
      </c>
      <c r="BF504" s="204">
        <f t="shared" si="155"/>
        <v>0</v>
      </c>
      <c r="BG504" s="204">
        <f t="shared" si="156"/>
        <v>0</v>
      </c>
      <c r="BH504" s="204">
        <f t="shared" si="157"/>
        <v>0</v>
      </c>
      <c r="BI504" s="204">
        <f t="shared" si="158"/>
        <v>0</v>
      </c>
      <c r="BJ504" s="16" t="s">
        <v>82</v>
      </c>
      <c r="BK504" s="204">
        <f t="shared" si="159"/>
        <v>0</v>
      </c>
      <c r="BL504" s="16" t="s">
        <v>144</v>
      </c>
      <c r="BM504" s="203" t="s">
        <v>1001</v>
      </c>
    </row>
    <row r="505" spans="1:65" s="2" customFormat="1" ht="16.5" customHeight="1">
      <c r="A505" s="33"/>
      <c r="B505" s="34"/>
      <c r="C505" s="191" t="s">
        <v>1002</v>
      </c>
      <c r="D505" s="191" t="s">
        <v>140</v>
      </c>
      <c r="E505" s="192" t="s">
        <v>1003</v>
      </c>
      <c r="F505" s="193" t="s">
        <v>1004</v>
      </c>
      <c r="G505" s="194" t="s">
        <v>261</v>
      </c>
      <c r="H505" s="195">
        <v>1.02</v>
      </c>
      <c r="I505" s="196"/>
      <c r="J505" s="197">
        <f t="shared" si="150"/>
        <v>0</v>
      </c>
      <c r="K505" s="198"/>
      <c r="L505" s="38"/>
      <c r="M505" s="199" t="s">
        <v>1</v>
      </c>
      <c r="N505" s="200" t="s">
        <v>40</v>
      </c>
      <c r="O505" s="70"/>
      <c r="P505" s="201">
        <f t="shared" si="151"/>
        <v>0</v>
      </c>
      <c r="Q505" s="201">
        <v>0</v>
      </c>
      <c r="R505" s="201">
        <f t="shared" si="152"/>
        <v>0</v>
      </c>
      <c r="S505" s="201">
        <v>0</v>
      </c>
      <c r="T505" s="202">
        <f t="shared" si="153"/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203" t="s">
        <v>144</v>
      </c>
      <c r="AT505" s="203" t="s">
        <v>140</v>
      </c>
      <c r="AU505" s="203" t="s">
        <v>84</v>
      </c>
      <c r="AY505" s="16" t="s">
        <v>137</v>
      </c>
      <c r="BE505" s="204">
        <f t="shared" si="154"/>
        <v>0</v>
      </c>
      <c r="BF505" s="204">
        <f t="shared" si="155"/>
        <v>0</v>
      </c>
      <c r="BG505" s="204">
        <f t="shared" si="156"/>
        <v>0</v>
      </c>
      <c r="BH505" s="204">
        <f t="shared" si="157"/>
        <v>0</v>
      </c>
      <c r="BI505" s="204">
        <f t="shared" si="158"/>
        <v>0</v>
      </c>
      <c r="BJ505" s="16" t="s">
        <v>82</v>
      </c>
      <c r="BK505" s="204">
        <f t="shared" si="159"/>
        <v>0</v>
      </c>
      <c r="BL505" s="16" t="s">
        <v>144</v>
      </c>
      <c r="BM505" s="203" t="s">
        <v>1005</v>
      </c>
    </row>
    <row r="506" spans="1:65" s="2" customFormat="1" ht="16.5" customHeight="1">
      <c r="A506" s="33"/>
      <c r="B506" s="34"/>
      <c r="C506" s="191" t="s">
        <v>1006</v>
      </c>
      <c r="D506" s="191" t="s">
        <v>140</v>
      </c>
      <c r="E506" s="192" t="s">
        <v>1007</v>
      </c>
      <c r="F506" s="193" t="s">
        <v>1008</v>
      </c>
      <c r="G506" s="194" t="s">
        <v>261</v>
      </c>
      <c r="H506" s="195">
        <v>1.02</v>
      </c>
      <c r="I506" s="196"/>
      <c r="J506" s="197">
        <f t="shared" si="150"/>
        <v>0</v>
      </c>
      <c r="K506" s="198"/>
      <c r="L506" s="38"/>
      <c r="M506" s="199" t="s">
        <v>1</v>
      </c>
      <c r="N506" s="200" t="s">
        <v>40</v>
      </c>
      <c r="O506" s="70"/>
      <c r="P506" s="201">
        <f t="shared" si="151"/>
        <v>0</v>
      </c>
      <c r="Q506" s="201">
        <v>0</v>
      </c>
      <c r="R506" s="201">
        <f t="shared" si="152"/>
        <v>0</v>
      </c>
      <c r="S506" s="201">
        <v>0</v>
      </c>
      <c r="T506" s="202">
        <f t="shared" si="153"/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203" t="s">
        <v>144</v>
      </c>
      <c r="AT506" s="203" t="s">
        <v>140</v>
      </c>
      <c r="AU506" s="203" t="s">
        <v>84</v>
      </c>
      <c r="AY506" s="16" t="s">
        <v>137</v>
      </c>
      <c r="BE506" s="204">
        <f t="shared" si="154"/>
        <v>0</v>
      </c>
      <c r="BF506" s="204">
        <f t="shared" si="155"/>
        <v>0</v>
      </c>
      <c r="BG506" s="204">
        <f t="shared" si="156"/>
        <v>0</v>
      </c>
      <c r="BH506" s="204">
        <f t="shared" si="157"/>
        <v>0</v>
      </c>
      <c r="BI506" s="204">
        <f t="shared" si="158"/>
        <v>0</v>
      </c>
      <c r="BJ506" s="16" t="s">
        <v>82</v>
      </c>
      <c r="BK506" s="204">
        <f t="shared" si="159"/>
        <v>0</v>
      </c>
      <c r="BL506" s="16" t="s">
        <v>144</v>
      </c>
      <c r="BM506" s="203" t="s">
        <v>1009</v>
      </c>
    </row>
    <row r="507" spans="1:65" s="12" customFormat="1" ht="22.9" customHeight="1">
      <c r="B507" s="175"/>
      <c r="C507" s="176"/>
      <c r="D507" s="177" t="s">
        <v>74</v>
      </c>
      <c r="E507" s="189" t="s">
        <v>528</v>
      </c>
      <c r="F507" s="189" t="s">
        <v>529</v>
      </c>
      <c r="G507" s="176"/>
      <c r="H507" s="176"/>
      <c r="I507" s="179"/>
      <c r="J507" s="190">
        <f>BK507</f>
        <v>0</v>
      </c>
      <c r="K507" s="176"/>
      <c r="L507" s="181"/>
      <c r="M507" s="182"/>
      <c r="N507" s="183"/>
      <c r="O507" s="183"/>
      <c r="P507" s="184">
        <f>P508</f>
        <v>0</v>
      </c>
      <c r="Q507" s="183"/>
      <c r="R507" s="184">
        <f>R508</f>
        <v>0</v>
      </c>
      <c r="S507" s="183"/>
      <c r="T507" s="185">
        <f>T508</f>
        <v>0</v>
      </c>
      <c r="AR507" s="186" t="s">
        <v>82</v>
      </c>
      <c r="AT507" s="187" t="s">
        <v>74</v>
      </c>
      <c r="AU507" s="187" t="s">
        <v>82</v>
      </c>
      <c r="AY507" s="186" t="s">
        <v>137</v>
      </c>
      <c r="BK507" s="188">
        <f>BK508</f>
        <v>0</v>
      </c>
    </row>
    <row r="508" spans="1:65" s="2" customFormat="1" ht="16.5" customHeight="1">
      <c r="A508" s="33"/>
      <c r="B508" s="34"/>
      <c r="C508" s="191" t="s">
        <v>1010</v>
      </c>
      <c r="D508" s="191" t="s">
        <v>140</v>
      </c>
      <c r="E508" s="192" t="s">
        <v>531</v>
      </c>
      <c r="F508" s="193" t="s">
        <v>532</v>
      </c>
      <c r="G508" s="194" t="s">
        <v>246</v>
      </c>
      <c r="H508" s="195">
        <v>49.08</v>
      </c>
      <c r="I508" s="196"/>
      <c r="J508" s="197">
        <f>ROUND(I508*H508,2)</f>
        <v>0</v>
      </c>
      <c r="K508" s="198"/>
      <c r="L508" s="38"/>
      <c r="M508" s="199" t="s">
        <v>1</v>
      </c>
      <c r="N508" s="200" t="s">
        <v>40</v>
      </c>
      <c r="O508" s="70"/>
      <c r="P508" s="201">
        <f>O508*H508</f>
        <v>0</v>
      </c>
      <c r="Q508" s="201">
        <v>0</v>
      </c>
      <c r="R508" s="201">
        <f>Q508*H508</f>
        <v>0</v>
      </c>
      <c r="S508" s="201">
        <v>0</v>
      </c>
      <c r="T508" s="202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203" t="s">
        <v>144</v>
      </c>
      <c r="AT508" s="203" t="s">
        <v>140</v>
      </c>
      <c r="AU508" s="203" t="s">
        <v>84</v>
      </c>
      <c r="AY508" s="16" t="s">
        <v>137</v>
      </c>
      <c r="BE508" s="204">
        <f>IF(N508="základní",J508,0)</f>
        <v>0</v>
      </c>
      <c r="BF508" s="204">
        <f>IF(N508="snížená",J508,0)</f>
        <v>0</v>
      </c>
      <c r="BG508" s="204">
        <f>IF(N508="zákl. přenesená",J508,0)</f>
        <v>0</v>
      </c>
      <c r="BH508" s="204">
        <f>IF(N508="sníž. přenesená",J508,0)</f>
        <v>0</v>
      </c>
      <c r="BI508" s="204">
        <f>IF(N508="nulová",J508,0)</f>
        <v>0</v>
      </c>
      <c r="BJ508" s="16" t="s">
        <v>82</v>
      </c>
      <c r="BK508" s="204">
        <f>ROUND(I508*H508,2)</f>
        <v>0</v>
      </c>
      <c r="BL508" s="16" t="s">
        <v>144</v>
      </c>
      <c r="BM508" s="203" t="s">
        <v>1011</v>
      </c>
    </row>
    <row r="509" spans="1:65" s="12" customFormat="1" ht="22.9" customHeight="1">
      <c r="B509" s="175"/>
      <c r="C509" s="176"/>
      <c r="D509" s="177" t="s">
        <v>74</v>
      </c>
      <c r="E509" s="189" t="s">
        <v>700</v>
      </c>
      <c r="F509" s="189" t="s">
        <v>701</v>
      </c>
      <c r="G509" s="176"/>
      <c r="H509" s="176"/>
      <c r="I509" s="179"/>
      <c r="J509" s="190">
        <f>BK509</f>
        <v>0</v>
      </c>
      <c r="K509" s="176"/>
      <c r="L509" s="181"/>
      <c r="M509" s="182"/>
      <c r="N509" s="183"/>
      <c r="O509" s="183"/>
      <c r="P509" s="184">
        <f>SUM(P510:P516)</f>
        <v>0</v>
      </c>
      <c r="Q509" s="183"/>
      <c r="R509" s="184">
        <f>SUM(R510:R516)</f>
        <v>0</v>
      </c>
      <c r="S509" s="183"/>
      <c r="T509" s="185">
        <f>SUM(T510:T516)</f>
        <v>0</v>
      </c>
      <c r="AR509" s="186" t="s">
        <v>82</v>
      </c>
      <c r="AT509" s="187" t="s">
        <v>74</v>
      </c>
      <c r="AU509" s="187" t="s">
        <v>82</v>
      </c>
      <c r="AY509" s="186" t="s">
        <v>137</v>
      </c>
      <c r="BK509" s="188">
        <f>SUM(BK510:BK516)</f>
        <v>0</v>
      </c>
    </row>
    <row r="510" spans="1:65" s="2" customFormat="1" ht="21.75" customHeight="1">
      <c r="A510" s="33"/>
      <c r="B510" s="34"/>
      <c r="C510" s="191" t="s">
        <v>1012</v>
      </c>
      <c r="D510" s="191" t="s">
        <v>140</v>
      </c>
      <c r="E510" s="192" t="s">
        <v>707</v>
      </c>
      <c r="F510" s="193" t="s">
        <v>708</v>
      </c>
      <c r="G510" s="194" t="s">
        <v>246</v>
      </c>
      <c r="H510" s="195">
        <v>141.56</v>
      </c>
      <c r="I510" s="196"/>
      <c r="J510" s="197">
        <f t="shared" ref="J510:J516" si="160">ROUND(I510*H510,2)</f>
        <v>0</v>
      </c>
      <c r="K510" s="198"/>
      <c r="L510" s="38"/>
      <c r="M510" s="199" t="s">
        <v>1</v>
      </c>
      <c r="N510" s="200" t="s">
        <v>40</v>
      </c>
      <c r="O510" s="70"/>
      <c r="P510" s="201">
        <f t="shared" ref="P510:P516" si="161">O510*H510</f>
        <v>0</v>
      </c>
      <c r="Q510" s="201">
        <v>0</v>
      </c>
      <c r="R510" s="201">
        <f t="shared" ref="R510:R516" si="162">Q510*H510</f>
        <v>0</v>
      </c>
      <c r="S510" s="201">
        <v>0</v>
      </c>
      <c r="T510" s="202">
        <f t="shared" ref="T510:T516" si="163"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203" t="s">
        <v>144</v>
      </c>
      <c r="AT510" s="203" t="s">
        <v>140</v>
      </c>
      <c r="AU510" s="203" t="s">
        <v>84</v>
      </c>
      <c r="AY510" s="16" t="s">
        <v>137</v>
      </c>
      <c r="BE510" s="204">
        <f t="shared" ref="BE510:BE516" si="164">IF(N510="základní",J510,0)</f>
        <v>0</v>
      </c>
      <c r="BF510" s="204">
        <f t="shared" ref="BF510:BF516" si="165">IF(N510="snížená",J510,0)</f>
        <v>0</v>
      </c>
      <c r="BG510" s="204">
        <f t="shared" ref="BG510:BG516" si="166">IF(N510="zákl. přenesená",J510,0)</f>
        <v>0</v>
      </c>
      <c r="BH510" s="204">
        <f t="shared" ref="BH510:BH516" si="167">IF(N510="sníž. přenesená",J510,0)</f>
        <v>0</v>
      </c>
      <c r="BI510" s="204">
        <f t="shared" ref="BI510:BI516" si="168">IF(N510="nulová",J510,0)</f>
        <v>0</v>
      </c>
      <c r="BJ510" s="16" t="s">
        <v>82</v>
      </c>
      <c r="BK510" s="204">
        <f t="shared" ref="BK510:BK516" si="169">ROUND(I510*H510,2)</f>
        <v>0</v>
      </c>
      <c r="BL510" s="16" t="s">
        <v>144</v>
      </c>
      <c r="BM510" s="203" t="s">
        <v>1013</v>
      </c>
    </row>
    <row r="511" spans="1:65" s="2" customFormat="1" ht="16.5" customHeight="1">
      <c r="A511" s="33"/>
      <c r="B511" s="34"/>
      <c r="C511" s="191" t="s">
        <v>1014</v>
      </c>
      <c r="D511" s="191" t="s">
        <v>140</v>
      </c>
      <c r="E511" s="192" t="s">
        <v>1015</v>
      </c>
      <c r="F511" s="193" t="s">
        <v>1016</v>
      </c>
      <c r="G511" s="194" t="s">
        <v>332</v>
      </c>
      <c r="H511" s="195">
        <v>22.5</v>
      </c>
      <c r="I511" s="196"/>
      <c r="J511" s="197">
        <f t="shared" si="160"/>
        <v>0</v>
      </c>
      <c r="K511" s="198"/>
      <c r="L511" s="38"/>
      <c r="M511" s="199" t="s">
        <v>1</v>
      </c>
      <c r="N511" s="200" t="s">
        <v>40</v>
      </c>
      <c r="O511" s="70"/>
      <c r="P511" s="201">
        <f t="shared" si="161"/>
        <v>0</v>
      </c>
      <c r="Q511" s="201">
        <v>0</v>
      </c>
      <c r="R511" s="201">
        <f t="shared" si="162"/>
        <v>0</v>
      </c>
      <c r="S511" s="201">
        <v>0</v>
      </c>
      <c r="T511" s="202">
        <f t="shared" si="163"/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203" t="s">
        <v>144</v>
      </c>
      <c r="AT511" s="203" t="s">
        <v>140</v>
      </c>
      <c r="AU511" s="203" t="s">
        <v>84</v>
      </c>
      <c r="AY511" s="16" t="s">
        <v>137</v>
      </c>
      <c r="BE511" s="204">
        <f t="shared" si="164"/>
        <v>0</v>
      </c>
      <c r="BF511" s="204">
        <f t="shared" si="165"/>
        <v>0</v>
      </c>
      <c r="BG511" s="204">
        <f t="shared" si="166"/>
        <v>0</v>
      </c>
      <c r="BH511" s="204">
        <f t="shared" si="167"/>
        <v>0</v>
      </c>
      <c r="BI511" s="204">
        <f t="shared" si="168"/>
        <v>0</v>
      </c>
      <c r="BJ511" s="16" t="s">
        <v>82</v>
      </c>
      <c r="BK511" s="204">
        <f t="shared" si="169"/>
        <v>0</v>
      </c>
      <c r="BL511" s="16" t="s">
        <v>144</v>
      </c>
      <c r="BM511" s="203" t="s">
        <v>1017</v>
      </c>
    </row>
    <row r="512" spans="1:65" s="2" customFormat="1" ht="16.5" customHeight="1">
      <c r="A512" s="33"/>
      <c r="B512" s="34"/>
      <c r="C512" s="191" t="s">
        <v>1018</v>
      </c>
      <c r="D512" s="191" t="s">
        <v>140</v>
      </c>
      <c r="E512" s="192" t="s">
        <v>1019</v>
      </c>
      <c r="F512" s="193" t="s">
        <v>1020</v>
      </c>
      <c r="G512" s="194" t="s">
        <v>309</v>
      </c>
      <c r="H512" s="195">
        <v>2.75</v>
      </c>
      <c r="I512" s="196"/>
      <c r="J512" s="197">
        <f t="shared" si="160"/>
        <v>0</v>
      </c>
      <c r="K512" s="198"/>
      <c r="L512" s="38"/>
      <c r="M512" s="199" t="s">
        <v>1</v>
      </c>
      <c r="N512" s="200" t="s">
        <v>40</v>
      </c>
      <c r="O512" s="70"/>
      <c r="P512" s="201">
        <f t="shared" si="161"/>
        <v>0</v>
      </c>
      <c r="Q512" s="201">
        <v>0</v>
      </c>
      <c r="R512" s="201">
        <f t="shared" si="162"/>
        <v>0</v>
      </c>
      <c r="S512" s="201">
        <v>0</v>
      </c>
      <c r="T512" s="202">
        <f t="shared" si="163"/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203" t="s">
        <v>144</v>
      </c>
      <c r="AT512" s="203" t="s">
        <v>140</v>
      </c>
      <c r="AU512" s="203" t="s">
        <v>84</v>
      </c>
      <c r="AY512" s="16" t="s">
        <v>137</v>
      </c>
      <c r="BE512" s="204">
        <f t="shared" si="164"/>
        <v>0</v>
      </c>
      <c r="BF512" s="204">
        <f t="shared" si="165"/>
        <v>0</v>
      </c>
      <c r="BG512" s="204">
        <f t="shared" si="166"/>
        <v>0</v>
      </c>
      <c r="BH512" s="204">
        <f t="shared" si="167"/>
        <v>0</v>
      </c>
      <c r="BI512" s="204">
        <f t="shared" si="168"/>
        <v>0</v>
      </c>
      <c r="BJ512" s="16" t="s">
        <v>82</v>
      </c>
      <c r="BK512" s="204">
        <f t="shared" si="169"/>
        <v>0</v>
      </c>
      <c r="BL512" s="16" t="s">
        <v>144</v>
      </c>
      <c r="BM512" s="203" t="s">
        <v>1021</v>
      </c>
    </row>
    <row r="513" spans="1:65" s="2" customFormat="1" ht="21.75" customHeight="1">
      <c r="A513" s="33"/>
      <c r="B513" s="34"/>
      <c r="C513" s="191" t="s">
        <v>1022</v>
      </c>
      <c r="D513" s="191" t="s">
        <v>140</v>
      </c>
      <c r="E513" s="192" t="s">
        <v>1023</v>
      </c>
      <c r="F513" s="193" t="s">
        <v>1024</v>
      </c>
      <c r="G513" s="194" t="s">
        <v>246</v>
      </c>
      <c r="H513" s="195">
        <v>22.97</v>
      </c>
      <c r="I513" s="196"/>
      <c r="J513" s="197">
        <f t="shared" si="160"/>
        <v>0</v>
      </c>
      <c r="K513" s="198"/>
      <c r="L513" s="38"/>
      <c r="M513" s="199" t="s">
        <v>1</v>
      </c>
      <c r="N513" s="200" t="s">
        <v>40</v>
      </c>
      <c r="O513" s="70"/>
      <c r="P513" s="201">
        <f t="shared" si="161"/>
        <v>0</v>
      </c>
      <c r="Q513" s="201">
        <v>0</v>
      </c>
      <c r="R513" s="201">
        <f t="shared" si="162"/>
        <v>0</v>
      </c>
      <c r="S513" s="201">
        <v>0</v>
      </c>
      <c r="T513" s="202">
        <f t="shared" si="163"/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203" t="s">
        <v>144</v>
      </c>
      <c r="AT513" s="203" t="s">
        <v>140</v>
      </c>
      <c r="AU513" s="203" t="s">
        <v>84</v>
      </c>
      <c r="AY513" s="16" t="s">
        <v>137</v>
      </c>
      <c r="BE513" s="204">
        <f t="shared" si="164"/>
        <v>0</v>
      </c>
      <c r="BF513" s="204">
        <f t="shared" si="165"/>
        <v>0</v>
      </c>
      <c r="BG513" s="204">
        <f t="shared" si="166"/>
        <v>0</v>
      </c>
      <c r="BH513" s="204">
        <f t="shared" si="167"/>
        <v>0</v>
      </c>
      <c r="BI513" s="204">
        <f t="shared" si="168"/>
        <v>0</v>
      </c>
      <c r="BJ513" s="16" t="s">
        <v>82</v>
      </c>
      <c r="BK513" s="204">
        <f t="shared" si="169"/>
        <v>0</v>
      </c>
      <c r="BL513" s="16" t="s">
        <v>144</v>
      </c>
      <c r="BM513" s="203" t="s">
        <v>1025</v>
      </c>
    </row>
    <row r="514" spans="1:65" s="2" customFormat="1" ht="21.75" customHeight="1">
      <c r="A514" s="33"/>
      <c r="B514" s="34"/>
      <c r="C514" s="191" t="s">
        <v>1026</v>
      </c>
      <c r="D514" s="191" t="s">
        <v>140</v>
      </c>
      <c r="E514" s="192" t="s">
        <v>1027</v>
      </c>
      <c r="F514" s="193" t="s">
        <v>1028</v>
      </c>
      <c r="G514" s="194" t="s">
        <v>246</v>
      </c>
      <c r="H514" s="195">
        <v>22.97</v>
      </c>
      <c r="I514" s="196"/>
      <c r="J514" s="197">
        <f t="shared" si="160"/>
        <v>0</v>
      </c>
      <c r="K514" s="198"/>
      <c r="L514" s="38"/>
      <c r="M514" s="199" t="s">
        <v>1</v>
      </c>
      <c r="N514" s="200" t="s">
        <v>40</v>
      </c>
      <c r="O514" s="70"/>
      <c r="P514" s="201">
        <f t="shared" si="161"/>
        <v>0</v>
      </c>
      <c r="Q514" s="201">
        <v>0</v>
      </c>
      <c r="R514" s="201">
        <f t="shared" si="162"/>
        <v>0</v>
      </c>
      <c r="S514" s="201">
        <v>0</v>
      </c>
      <c r="T514" s="202">
        <f t="shared" si="163"/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203" t="s">
        <v>144</v>
      </c>
      <c r="AT514" s="203" t="s">
        <v>140</v>
      </c>
      <c r="AU514" s="203" t="s">
        <v>84</v>
      </c>
      <c r="AY514" s="16" t="s">
        <v>137</v>
      </c>
      <c r="BE514" s="204">
        <f t="shared" si="164"/>
        <v>0</v>
      </c>
      <c r="BF514" s="204">
        <f t="shared" si="165"/>
        <v>0</v>
      </c>
      <c r="BG514" s="204">
        <f t="shared" si="166"/>
        <v>0</v>
      </c>
      <c r="BH514" s="204">
        <f t="shared" si="167"/>
        <v>0</v>
      </c>
      <c r="BI514" s="204">
        <f t="shared" si="168"/>
        <v>0</v>
      </c>
      <c r="BJ514" s="16" t="s">
        <v>82</v>
      </c>
      <c r="BK514" s="204">
        <f t="shared" si="169"/>
        <v>0</v>
      </c>
      <c r="BL514" s="16" t="s">
        <v>144</v>
      </c>
      <c r="BM514" s="203" t="s">
        <v>1029</v>
      </c>
    </row>
    <row r="515" spans="1:65" s="2" customFormat="1" ht="16.5" customHeight="1">
      <c r="A515" s="33"/>
      <c r="B515" s="34"/>
      <c r="C515" s="191" t="s">
        <v>1030</v>
      </c>
      <c r="D515" s="191" t="s">
        <v>140</v>
      </c>
      <c r="E515" s="192" t="s">
        <v>1015</v>
      </c>
      <c r="F515" s="193" t="s">
        <v>1016</v>
      </c>
      <c r="G515" s="194" t="s">
        <v>332</v>
      </c>
      <c r="H515" s="195">
        <v>0.17</v>
      </c>
      <c r="I515" s="196"/>
      <c r="J515" s="197">
        <f t="shared" si="160"/>
        <v>0</v>
      </c>
      <c r="K515" s="198"/>
      <c r="L515" s="38"/>
      <c r="M515" s="199" t="s">
        <v>1</v>
      </c>
      <c r="N515" s="200" t="s">
        <v>40</v>
      </c>
      <c r="O515" s="70"/>
      <c r="P515" s="201">
        <f t="shared" si="161"/>
        <v>0</v>
      </c>
      <c r="Q515" s="201">
        <v>0</v>
      </c>
      <c r="R515" s="201">
        <f t="shared" si="162"/>
        <v>0</v>
      </c>
      <c r="S515" s="201">
        <v>0</v>
      </c>
      <c r="T515" s="202">
        <f t="shared" si="163"/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203" t="s">
        <v>144</v>
      </c>
      <c r="AT515" s="203" t="s">
        <v>140</v>
      </c>
      <c r="AU515" s="203" t="s">
        <v>84</v>
      </c>
      <c r="AY515" s="16" t="s">
        <v>137</v>
      </c>
      <c r="BE515" s="204">
        <f t="shared" si="164"/>
        <v>0</v>
      </c>
      <c r="BF515" s="204">
        <f t="shared" si="165"/>
        <v>0</v>
      </c>
      <c r="BG515" s="204">
        <f t="shared" si="166"/>
        <v>0</v>
      </c>
      <c r="BH515" s="204">
        <f t="shared" si="167"/>
        <v>0</v>
      </c>
      <c r="BI515" s="204">
        <f t="shared" si="168"/>
        <v>0</v>
      </c>
      <c r="BJ515" s="16" t="s">
        <v>82</v>
      </c>
      <c r="BK515" s="204">
        <f t="shared" si="169"/>
        <v>0</v>
      </c>
      <c r="BL515" s="16" t="s">
        <v>144</v>
      </c>
      <c r="BM515" s="203" t="s">
        <v>1031</v>
      </c>
    </row>
    <row r="516" spans="1:65" s="2" customFormat="1" ht="16.5" customHeight="1">
      <c r="A516" s="33"/>
      <c r="B516" s="34"/>
      <c r="C516" s="191" t="s">
        <v>1032</v>
      </c>
      <c r="D516" s="191" t="s">
        <v>140</v>
      </c>
      <c r="E516" s="192" t="s">
        <v>1033</v>
      </c>
      <c r="F516" s="193" t="s">
        <v>1034</v>
      </c>
      <c r="G516" s="194" t="s">
        <v>246</v>
      </c>
      <c r="H516" s="195">
        <v>1.34</v>
      </c>
      <c r="I516" s="196"/>
      <c r="J516" s="197">
        <f t="shared" si="160"/>
        <v>0</v>
      </c>
      <c r="K516" s="198"/>
      <c r="L516" s="38"/>
      <c r="M516" s="199" t="s">
        <v>1</v>
      </c>
      <c r="N516" s="200" t="s">
        <v>40</v>
      </c>
      <c r="O516" s="70"/>
      <c r="P516" s="201">
        <f t="shared" si="161"/>
        <v>0</v>
      </c>
      <c r="Q516" s="201">
        <v>0</v>
      </c>
      <c r="R516" s="201">
        <f t="shared" si="162"/>
        <v>0</v>
      </c>
      <c r="S516" s="201">
        <v>0</v>
      </c>
      <c r="T516" s="202">
        <f t="shared" si="163"/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203" t="s">
        <v>144</v>
      </c>
      <c r="AT516" s="203" t="s">
        <v>140</v>
      </c>
      <c r="AU516" s="203" t="s">
        <v>84</v>
      </c>
      <c r="AY516" s="16" t="s">
        <v>137</v>
      </c>
      <c r="BE516" s="204">
        <f t="shared" si="164"/>
        <v>0</v>
      </c>
      <c r="BF516" s="204">
        <f t="shared" si="165"/>
        <v>0</v>
      </c>
      <c r="BG516" s="204">
        <f t="shared" si="166"/>
        <v>0</v>
      </c>
      <c r="BH516" s="204">
        <f t="shared" si="167"/>
        <v>0</v>
      </c>
      <c r="BI516" s="204">
        <f t="shared" si="168"/>
        <v>0</v>
      </c>
      <c r="BJ516" s="16" t="s">
        <v>82</v>
      </c>
      <c r="BK516" s="204">
        <f t="shared" si="169"/>
        <v>0</v>
      </c>
      <c r="BL516" s="16" t="s">
        <v>144</v>
      </c>
      <c r="BM516" s="203" t="s">
        <v>1035</v>
      </c>
    </row>
    <row r="517" spans="1:65" s="12" customFormat="1" ht="22.9" customHeight="1">
      <c r="B517" s="175"/>
      <c r="C517" s="176"/>
      <c r="D517" s="177" t="s">
        <v>74</v>
      </c>
      <c r="E517" s="189" t="s">
        <v>710</v>
      </c>
      <c r="F517" s="189" t="s">
        <v>711</v>
      </c>
      <c r="G517" s="176"/>
      <c r="H517" s="176"/>
      <c r="I517" s="179"/>
      <c r="J517" s="190">
        <f>BK517</f>
        <v>0</v>
      </c>
      <c r="K517" s="176"/>
      <c r="L517" s="181"/>
      <c r="M517" s="182"/>
      <c r="N517" s="183"/>
      <c r="O517" s="183"/>
      <c r="P517" s="184">
        <f>SUM(P518:P519)</f>
        <v>0</v>
      </c>
      <c r="Q517" s="183"/>
      <c r="R517" s="184">
        <f>SUM(R518:R519)</f>
        <v>0</v>
      </c>
      <c r="S517" s="183"/>
      <c r="T517" s="185">
        <f>SUM(T518:T519)</f>
        <v>0</v>
      </c>
      <c r="AR517" s="186" t="s">
        <v>82</v>
      </c>
      <c r="AT517" s="187" t="s">
        <v>74</v>
      </c>
      <c r="AU517" s="187" t="s">
        <v>82</v>
      </c>
      <c r="AY517" s="186" t="s">
        <v>137</v>
      </c>
      <c r="BK517" s="188">
        <f>SUM(BK518:BK519)</f>
        <v>0</v>
      </c>
    </row>
    <row r="518" spans="1:65" s="2" customFormat="1" ht="21.75" customHeight="1">
      <c r="A518" s="33"/>
      <c r="B518" s="34"/>
      <c r="C518" s="191" t="s">
        <v>1036</v>
      </c>
      <c r="D518" s="191" t="s">
        <v>140</v>
      </c>
      <c r="E518" s="192" t="s">
        <v>713</v>
      </c>
      <c r="F518" s="193" t="s">
        <v>714</v>
      </c>
      <c r="G518" s="194" t="s">
        <v>253</v>
      </c>
      <c r="H518" s="195">
        <v>171</v>
      </c>
      <c r="I518" s="196"/>
      <c r="J518" s="197">
        <f>ROUND(I518*H518,2)</f>
        <v>0</v>
      </c>
      <c r="K518" s="198"/>
      <c r="L518" s="38"/>
      <c r="M518" s="199" t="s">
        <v>1</v>
      </c>
      <c r="N518" s="200" t="s">
        <v>40</v>
      </c>
      <c r="O518" s="70"/>
      <c r="P518" s="201">
        <f>O518*H518</f>
        <v>0</v>
      </c>
      <c r="Q518" s="201">
        <v>0</v>
      </c>
      <c r="R518" s="201">
        <f>Q518*H518</f>
        <v>0</v>
      </c>
      <c r="S518" s="201">
        <v>0</v>
      </c>
      <c r="T518" s="202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203" t="s">
        <v>144</v>
      </c>
      <c r="AT518" s="203" t="s">
        <v>140</v>
      </c>
      <c r="AU518" s="203" t="s">
        <v>84</v>
      </c>
      <c r="AY518" s="16" t="s">
        <v>137</v>
      </c>
      <c r="BE518" s="204">
        <f>IF(N518="základní",J518,0)</f>
        <v>0</v>
      </c>
      <c r="BF518" s="204">
        <f>IF(N518="snížená",J518,0)</f>
        <v>0</v>
      </c>
      <c r="BG518" s="204">
        <f>IF(N518="zákl. přenesená",J518,0)</f>
        <v>0</v>
      </c>
      <c r="BH518" s="204">
        <f>IF(N518="sníž. přenesená",J518,0)</f>
        <v>0</v>
      </c>
      <c r="BI518" s="204">
        <f>IF(N518="nulová",J518,0)</f>
        <v>0</v>
      </c>
      <c r="BJ518" s="16" t="s">
        <v>82</v>
      </c>
      <c r="BK518" s="204">
        <f>ROUND(I518*H518,2)</f>
        <v>0</v>
      </c>
      <c r="BL518" s="16" t="s">
        <v>144</v>
      </c>
      <c r="BM518" s="203" t="s">
        <v>1037</v>
      </c>
    </row>
    <row r="519" spans="1:65" s="2" customFormat="1" ht="16.5" customHeight="1">
      <c r="A519" s="33"/>
      <c r="B519" s="34"/>
      <c r="C519" s="191" t="s">
        <v>1038</v>
      </c>
      <c r="D519" s="191" t="s">
        <v>140</v>
      </c>
      <c r="E519" s="192" t="s">
        <v>721</v>
      </c>
      <c r="F519" s="193" t="s">
        <v>722</v>
      </c>
      <c r="G519" s="194" t="s">
        <v>578</v>
      </c>
      <c r="H519" s="195">
        <v>172.71</v>
      </c>
      <c r="I519" s="196"/>
      <c r="J519" s="197">
        <f>ROUND(I519*H519,2)</f>
        <v>0</v>
      </c>
      <c r="K519" s="198"/>
      <c r="L519" s="38"/>
      <c r="M519" s="199" t="s">
        <v>1</v>
      </c>
      <c r="N519" s="200" t="s">
        <v>40</v>
      </c>
      <c r="O519" s="70"/>
      <c r="P519" s="201">
        <f>O519*H519</f>
        <v>0</v>
      </c>
      <c r="Q519" s="201">
        <v>0</v>
      </c>
      <c r="R519" s="201">
        <f>Q519*H519</f>
        <v>0</v>
      </c>
      <c r="S519" s="201">
        <v>0</v>
      </c>
      <c r="T519" s="202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203" t="s">
        <v>144</v>
      </c>
      <c r="AT519" s="203" t="s">
        <v>140</v>
      </c>
      <c r="AU519" s="203" t="s">
        <v>84</v>
      </c>
      <c r="AY519" s="16" t="s">
        <v>137</v>
      </c>
      <c r="BE519" s="204">
        <f>IF(N519="základní",J519,0)</f>
        <v>0</v>
      </c>
      <c r="BF519" s="204">
        <f>IF(N519="snížená",J519,0)</f>
        <v>0</v>
      </c>
      <c r="BG519" s="204">
        <f>IF(N519="zákl. přenesená",J519,0)</f>
        <v>0</v>
      </c>
      <c r="BH519" s="204">
        <f>IF(N519="sníž. přenesená",J519,0)</f>
        <v>0</v>
      </c>
      <c r="BI519" s="204">
        <f>IF(N519="nulová",J519,0)</f>
        <v>0</v>
      </c>
      <c r="BJ519" s="16" t="s">
        <v>82</v>
      </c>
      <c r="BK519" s="204">
        <f>ROUND(I519*H519,2)</f>
        <v>0</v>
      </c>
      <c r="BL519" s="16" t="s">
        <v>144</v>
      </c>
      <c r="BM519" s="203" t="s">
        <v>1039</v>
      </c>
    </row>
    <row r="520" spans="1:65" s="12" customFormat="1" ht="22.9" customHeight="1">
      <c r="B520" s="175"/>
      <c r="C520" s="176"/>
      <c r="D520" s="177" t="s">
        <v>74</v>
      </c>
      <c r="E520" s="189" t="s">
        <v>724</v>
      </c>
      <c r="F520" s="189" t="s">
        <v>725</v>
      </c>
      <c r="G520" s="176"/>
      <c r="H520" s="176"/>
      <c r="I520" s="179"/>
      <c r="J520" s="190">
        <f>BK520</f>
        <v>0</v>
      </c>
      <c r="K520" s="176"/>
      <c r="L520" s="181"/>
      <c r="M520" s="182"/>
      <c r="N520" s="183"/>
      <c r="O520" s="183"/>
      <c r="P520" s="184">
        <f>SUM(P521:P523)</f>
        <v>0</v>
      </c>
      <c r="Q520" s="183"/>
      <c r="R520" s="184">
        <f>SUM(R521:R523)</f>
        <v>0</v>
      </c>
      <c r="S520" s="183"/>
      <c r="T520" s="185">
        <f>SUM(T521:T523)</f>
        <v>0</v>
      </c>
      <c r="AR520" s="186" t="s">
        <v>82</v>
      </c>
      <c r="AT520" s="187" t="s">
        <v>74</v>
      </c>
      <c r="AU520" s="187" t="s">
        <v>82</v>
      </c>
      <c r="AY520" s="186" t="s">
        <v>137</v>
      </c>
      <c r="BK520" s="188">
        <f>SUM(BK521:BK523)</f>
        <v>0</v>
      </c>
    </row>
    <row r="521" spans="1:65" s="2" customFormat="1" ht="21.75" customHeight="1">
      <c r="A521" s="33"/>
      <c r="B521" s="34"/>
      <c r="C521" s="191" t="s">
        <v>1040</v>
      </c>
      <c r="D521" s="191" t="s">
        <v>140</v>
      </c>
      <c r="E521" s="192" t="s">
        <v>727</v>
      </c>
      <c r="F521" s="193" t="s">
        <v>728</v>
      </c>
      <c r="G521" s="194" t="s">
        <v>298</v>
      </c>
      <c r="H521" s="195">
        <v>20.25</v>
      </c>
      <c r="I521" s="196"/>
      <c r="J521" s="197">
        <f>ROUND(I521*H521,2)</f>
        <v>0</v>
      </c>
      <c r="K521" s="198"/>
      <c r="L521" s="38"/>
      <c r="M521" s="199" t="s">
        <v>1</v>
      </c>
      <c r="N521" s="200" t="s">
        <v>40</v>
      </c>
      <c r="O521" s="70"/>
      <c r="P521" s="201">
        <f>O521*H521</f>
        <v>0</v>
      </c>
      <c r="Q521" s="201">
        <v>0</v>
      </c>
      <c r="R521" s="201">
        <f>Q521*H521</f>
        <v>0</v>
      </c>
      <c r="S521" s="201">
        <v>0</v>
      </c>
      <c r="T521" s="202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203" t="s">
        <v>144</v>
      </c>
      <c r="AT521" s="203" t="s">
        <v>140</v>
      </c>
      <c r="AU521" s="203" t="s">
        <v>84</v>
      </c>
      <c r="AY521" s="16" t="s">
        <v>137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16" t="s">
        <v>82</v>
      </c>
      <c r="BK521" s="204">
        <f>ROUND(I521*H521,2)</f>
        <v>0</v>
      </c>
      <c r="BL521" s="16" t="s">
        <v>144</v>
      </c>
      <c r="BM521" s="203" t="s">
        <v>1041</v>
      </c>
    </row>
    <row r="522" spans="1:65" s="2" customFormat="1" ht="16.5" customHeight="1">
      <c r="A522" s="33"/>
      <c r="B522" s="34"/>
      <c r="C522" s="191" t="s">
        <v>1042</v>
      </c>
      <c r="D522" s="191" t="s">
        <v>140</v>
      </c>
      <c r="E522" s="192" t="s">
        <v>731</v>
      </c>
      <c r="F522" s="193" t="s">
        <v>732</v>
      </c>
      <c r="G522" s="194" t="s">
        <v>261</v>
      </c>
      <c r="H522" s="195">
        <v>3.48</v>
      </c>
      <c r="I522" s="196"/>
      <c r="J522" s="197">
        <f>ROUND(I522*H522,2)</f>
        <v>0</v>
      </c>
      <c r="K522" s="198"/>
      <c r="L522" s="38"/>
      <c r="M522" s="199" t="s">
        <v>1</v>
      </c>
      <c r="N522" s="200" t="s">
        <v>40</v>
      </c>
      <c r="O522" s="70"/>
      <c r="P522" s="201">
        <f>O522*H522</f>
        <v>0</v>
      </c>
      <c r="Q522" s="201">
        <v>0</v>
      </c>
      <c r="R522" s="201">
        <f>Q522*H522</f>
        <v>0</v>
      </c>
      <c r="S522" s="201">
        <v>0</v>
      </c>
      <c r="T522" s="202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203" t="s">
        <v>144</v>
      </c>
      <c r="AT522" s="203" t="s">
        <v>140</v>
      </c>
      <c r="AU522" s="203" t="s">
        <v>84</v>
      </c>
      <c r="AY522" s="16" t="s">
        <v>137</v>
      </c>
      <c r="BE522" s="204">
        <f>IF(N522="základní",J522,0)</f>
        <v>0</v>
      </c>
      <c r="BF522" s="204">
        <f>IF(N522="snížená",J522,0)</f>
        <v>0</v>
      </c>
      <c r="BG522" s="204">
        <f>IF(N522="zákl. přenesená",J522,0)</f>
        <v>0</v>
      </c>
      <c r="BH522" s="204">
        <f>IF(N522="sníž. přenesená",J522,0)</f>
        <v>0</v>
      </c>
      <c r="BI522" s="204">
        <f>IF(N522="nulová",J522,0)</f>
        <v>0</v>
      </c>
      <c r="BJ522" s="16" t="s">
        <v>82</v>
      </c>
      <c r="BK522" s="204">
        <f>ROUND(I522*H522,2)</f>
        <v>0</v>
      </c>
      <c r="BL522" s="16" t="s">
        <v>144</v>
      </c>
      <c r="BM522" s="203" t="s">
        <v>1043</v>
      </c>
    </row>
    <row r="523" spans="1:65" s="2" customFormat="1" ht="16.5" customHeight="1">
      <c r="A523" s="33"/>
      <c r="B523" s="34"/>
      <c r="C523" s="191" t="s">
        <v>1044</v>
      </c>
      <c r="D523" s="191" t="s">
        <v>140</v>
      </c>
      <c r="E523" s="192" t="s">
        <v>735</v>
      </c>
      <c r="F523" s="193" t="s">
        <v>736</v>
      </c>
      <c r="G523" s="194" t="s">
        <v>261</v>
      </c>
      <c r="H523" s="195">
        <v>3.48</v>
      </c>
      <c r="I523" s="196"/>
      <c r="J523" s="197">
        <f>ROUND(I523*H523,2)</f>
        <v>0</v>
      </c>
      <c r="K523" s="198"/>
      <c r="L523" s="38"/>
      <c r="M523" s="199" t="s">
        <v>1</v>
      </c>
      <c r="N523" s="200" t="s">
        <v>40</v>
      </c>
      <c r="O523" s="70"/>
      <c r="P523" s="201">
        <f>O523*H523</f>
        <v>0</v>
      </c>
      <c r="Q523" s="201">
        <v>0</v>
      </c>
      <c r="R523" s="201">
        <f>Q523*H523</f>
        <v>0</v>
      </c>
      <c r="S523" s="201">
        <v>0</v>
      </c>
      <c r="T523" s="202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203" t="s">
        <v>144</v>
      </c>
      <c r="AT523" s="203" t="s">
        <v>140</v>
      </c>
      <c r="AU523" s="203" t="s">
        <v>84</v>
      </c>
      <c r="AY523" s="16" t="s">
        <v>137</v>
      </c>
      <c r="BE523" s="204">
        <f>IF(N523="základní",J523,0)</f>
        <v>0</v>
      </c>
      <c r="BF523" s="204">
        <f>IF(N523="snížená",J523,0)</f>
        <v>0</v>
      </c>
      <c r="BG523" s="204">
        <f>IF(N523="zákl. přenesená",J523,0)</f>
        <v>0</v>
      </c>
      <c r="BH523" s="204">
        <f>IF(N523="sníž. přenesená",J523,0)</f>
        <v>0</v>
      </c>
      <c r="BI523" s="204">
        <f>IF(N523="nulová",J523,0)</f>
        <v>0</v>
      </c>
      <c r="BJ523" s="16" t="s">
        <v>82</v>
      </c>
      <c r="BK523" s="204">
        <f>ROUND(I523*H523,2)</f>
        <v>0</v>
      </c>
      <c r="BL523" s="16" t="s">
        <v>144</v>
      </c>
      <c r="BM523" s="203" t="s">
        <v>1045</v>
      </c>
    </row>
    <row r="524" spans="1:65" s="12" customFormat="1" ht="22.9" customHeight="1">
      <c r="B524" s="175"/>
      <c r="C524" s="176"/>
      <c r="D524" s="177" t="s">
        <v>74</v>
      </c>
      <c r="E524" s="189" t="s">
        <v>1046</v>
      </c>
      <c r="F524" s="189" t="s">
        <v>1047</v>
      </c>
      <c r="G524" s="176"/>
      <c r="H524" s="176"/>
      <c r="I524" s="179"/>
      <c r="J524" s="190">
        <f>BK524</f>
        <v>0</v>
      </c>
      <c r="K524" s="176"/>
      <c r="L524" s="181"/>
      <c r="M524" s="182"/>
      <c r="N524" s="183"/>
      <c r="O524" s="183"/>
      <c r="P524" s="184">
        <f>P525</f>
        <v>0</v>
      </c>
      <c r="Q524" s="183"/>
      <c r="R524" s="184">
        <f>R525</f>
        <v>0</v>
      </c>
      <c r="S524" s="183"/>
      <c r="T524" s="185">
        <f>T525</f>
        <v>0</v>
      </c>
      <c r="AR524" s="186" t="s">
        <v>82</v>
      </c>
      <c r="AT524" s="187" t="s">
        <v>74</v>
      </c>
      <c r="AU524" s="187" t="s">
        <v>82</v>
      </c>
      <c r="AY524" s="186" t="s">
        <v>137</v>
      </c>
      <c r="BK524" s="188">
        <f>BK525</f>
        <v>0</v>
      </c>
    </row>
    <row r="525" spans="1:65" s="2" customFormat="1" ht="21.75" customHeight="1">
      <c r="A525" s="33"/>
      <c r="B525" s="34"/>
      <c r="C525" s="191" t="s">
        <v>1048</v>
      </c>
      <c r="D525" s="191" t="s">
        <v>140</v>
      </c>
      <c r="E525" s="192" t="s">
        <v>1049</v>
      </c>
      <c r="F525" s="193" t="s">
        <v>1050</v>
      </c>
      <c r="G525" s="194" t="s">
        <v>261</v>
      </c>
      <c r="H525" s="195">
        <v>215.25</v>
      </c>
      <c r="I525" s="196"/>
      <c r="J525" s="197">
        <f>ROUND(I525*H525,2)</f>
        <v>0</v>
      </c>
      <c r="K525" s="198"/>
      <c r="L525" s="38"/>
      <c r="M525" s="199" t="s">
        <v>1</v>
      </c>
      <c r="N525" s="200" t="s">
        <v>40</v>
      </c>
      <c r="O525" s="70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203" t="s">
        <v>144</v>
      </c>
      <c r="AT525" s="203" t="s">
        <v>140</v>
      </c>
      <c r="AU525" s="203" t="s">
        <v>84</v>
      </c>
      <c r="AY525" s="16" t="s">
        <v>137</v>
      </c>
      <c r="BE525" s="204">
        <f>IF(N525="základní",J525,0)</f>
        <v>0</v>
      </c>
      <c r="BF525" s="204">
        <f>IF(N525="snížená",J525,0)</f>
        <v>0</v>
      </c>
      <c r="BG525" s="204">
        <f>IF(N525="zákl. přenesená",J525,0)</f>
        <v>0</v>
      </c>
      <c r="BH525" s="204">
        <f>IF(N525="sníž. přenesená",J525,0)</f>
        <v>0</v>
      </c>
      <c r="BI525" s="204">
        <f>IF(N525="nulová",J525,0)</f>
        <v>0</v>
      </c>
      <c r="BJ525" s="16" t="s">
        <v>82</v>
      </c>
      <c r="BK525" s="204">
        <f>ROUND(I525*H525,2)</f>
        <v>0</v>
      </c>
      <c r="BL525" s="16" t="s">
        <v>144</v>
      </c>
      <c r="BM525" s="203" t="s">
        <v>1051</v>
      </c>
    </row>
    <row r="526" spans="1:65" s="12" customFormat="1" ht="22.9" customHeight="1">
      <c r="B526" s="175"/>
      <c r="C526" s="176"/>
      <c r="D526" s="177" t="s">
        <v>74</v>
      </c>
      <c r="E526" s="189" t="s">
        <v>534</v>
      </c>
      <c r="F526" s="189" t="s">
        <v>535</v>
      </c>
      <c r="G526" s="176"/>
      <c r="H526" s="176"/>
      <c r="I526" s="179"/>
      <c r="J526" s="190">
        <f>BK526</f>
        <v>0</v>
      </c>
      <c r="K526" s="176"/>
      <c r="L526" s="181"/>
      <c r="M526" s="182"/>
      <c r="N526" s="183"/>
      <c r="O526" s="183"/>
      <c r="P526" s="184">
        <f>SUM(P527:P532)</f>
        <v>0</v>
      </c>
      <c r="Q526" s="183"/>
      <c r="R526" s="184">
        <f>SUM(R527:R532)</f>
        <v>0</v>
      </c>
      <c r="S526" s="183"/>
      <c r="T526" s="185">
        <f>SUM(T527:T532)</f>
        <v>0</v>
      </c>
      <c r="AR526" s="186" t="s">
        <v>82</v>
      </c>
      <c r="AT526" s="187" t="s">
        <v>74</v>
      </c>
      <c r="AU526" s="187" t="s">
        <v>82</v>
      </c>
      <c r="AY526" s="186" t="s">
        <v>137</v>
      </c>
      <c r="BK526" s="188">
        <f>SUM(BK527:BK532)</f>
        <v>0</v>
      </c>
    </row>
    <row r="527" spans="1:65" s="2" customFormat="1" ht="21.75" customHeight="1">
      <c r="A527" s="33"/>
      <c r="B527" s="34"/>
      <c r="C527" s="191" t="s">
        <v>1052</v>
      </c>
      <c r="D527" s="191" t="s">
        <v>140</v>
      </c>
      <c r="E527" s="192" t="s">
        <v>1053</v>
      </c>
      <c r="F527" s="193" t="s">
        <v>1054</v>
      </c>
      <c r="G527" s="194" t="s">
        <v>246</v>
      </c>
      <c r="H527" s="195">
        <v>215.25</v>
      </c>
      <c r="I527" s="196"/>
      <c r="J527" s="197">
        <f t="shared" ref="J527:J532" si="170">ROUND(I527*H527,2)</f>
        <v>0</v>
      </c>
      <c r="K527" s="198"/>
      <c r="L527" s="38"/>
      <c r="M527" s="199" t="s">
        <v>1</v>
      </c>
      <c r="N527" s="200" t="s">
        <v>40</v>
      </c>
      <c r="O527" s="70"/>
      <c r="P527" s="201">
        <f t="shared" ref="P527:P532" si="171">O527*H527</f>
        <v>0</v>
      </c>
      <c r="Q527" s="201">
        <v>0</v>
      </c>
      <c r="R527" s="201">
        <f t="shared" ref="R527:R532" si="172">Q527*H527</f>
        <v>0</v>
      </c>
      <c r="S527" s="201">
        <v>0</v>
      </c>
      <c r="T527" s="202">
        <f t="shared" ref="T527:T532" si="173"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203" t="s">
        <v>144</v>
      </c>
      <c r="AT527" s="203" t="s">
        <v>140</v>
      </c>
      <c r="AU527" s="203" t="s">
        <v>84</v>
      </c>
      <c r="AY527" s="16" t="s">
        <v>137</v>
      </c>
      <c r="BE527" s="204">
        <f t="shared" ref="BE527:BE532" si="174">IF(N527="základní",J527,0)</f>
        <v>0</v>
      </c>
      <c r="BF527" s="204">
        <f t="shared" ref="BF527:BF532" si="175">IF(N527="snížená",J527,0)</f>
        <v>0</v>
      </c>
      <c r="BG527" s="204">
        <f t="shared" ref="BG527:BG532" si="176">IF(N527="zákl. přenesená",J527,0)</f>
        <v>0</v>
      </c>
      <c r="BH527" s="204">
        <f t="shared" ref="BH527:BH532" si="177">IF(N527="sníž. přenesená",J527,0)</f>
        <v>0</v>
      </c>
      <c r="BI527" s="204">
        <f t="shared" ref="BI527:BI532" si="178">IF(N527="nulová",J527,0)</f>
        <v>0</v>
      </c>
      <c r="BJ527" s="16" t="s">
        <v>82</v>
      </c>
      <c r="BK527" s="204">
        <f t="shared" ref="BK527:BK532" si="179">ROUND(I527*H527,2)</f>
        <v>0</v>
      </c>
      <c r="BL527" s="16" t="s">
        <v>144</v>
      </c>
      <c r="BM527" s="203" t="s">
        <v>1055</v>
      </c>
    </row>
    <row r="528" spans="1:65" s="2" customFormat="1" ht="21.75" customHeight="1">
      <c r="A528" s="33"/>
      <c r="B528" s="34"/>
      <c r="C528" s="191" t="s">
        <v>1056</v>
      </c>
      <c r="D528" s="191" t="s">
        <v>140</v>
      </c>
      <c r="E528" s="192" t="s">
        <v>1057</v>
      </c>
      <c r="F528" s="193" t="s">
        <v>1058</v>
      </c>
      <c r="G528" s="194" t="s">
        <v>261</v>
      </c>
      <c r="H528" s="195">
        <v>215.25</v>
      </c>
      <c r="I528" s="196"/>
      <c r="J528" s="197">
        <f t="shared" si="170"/>
        <v>0</v>
      </c>
      <c r="K528" s="198"/>
      <c r="L528" s="38"/>
      <c r="M528" s="199" t="s">
        <v>1</v>
      </c>
      <c r="N528" s="200" t="s">
        <v>40</v>
      </c>
      <c r="O528" s="70"/>
      <c r="P528" s="201">
        <f t="shared" si="171"/>
        <v>0</v>
      </c>
      <c r="Q528" s="201">
        <v>0</v>
      </c>
      <c r="R528" s="201">
        <f t="shared" si="172"/>
        <v>0</v>
      </c>
      <c r="S528" s="201">
        <v>0</v>
      </c>
      <c r="T528" s="202">
        <f t="shared" si="173"/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203" t="s">
        <v>144</v>
      </c>
      <c r="AT528" s="203" t="s">
        <v>140</v>
      </c>
      <c r="AU528" s="203" t="s">
        <v>84</v>
      </c>
      <c r="AY528" s="16" t="s">
        <v>137</v>
      </c>
      <c r="BE528" s="204">
        <f t="shared" si="174"/>
        <v>0</v>
      </c>
      <c r="BF528" s="204">
        <f t="shared" si="175"/>
        <v>0</v>
      </c>
      <c r="BG528" s="204">
        <f t="shared" si="176"/>
        <v>0</v>
      </c>
      <c r="BH528" s="204">
        <f t="shared" si="177"/>
        <v>0</v>
      </c>
      <c r="BI528" s="204">
        <f t="shared" si="178"/>
        <v>0</v>
      </c>
      <c r="BJ528" s="16" t="s">
        <v>82</v>
      </c>
      <c r="BK528" s="204">
        <f t="shared" si="179"/>
        <v>0</v>
      </c>
      <c r="BL528" s="16" t="s">
        <v>144</v>
      </c>
      <c r="BM528" s="203" t="s">
        <v>1059</v>
      </c>
    </row>
    <row r="529" spans="1:65" s="2" customFormat="1" ht="21.75" customHeight="1">
      <c r="A529" s="33"/>
      <c r="B529" s="34"/>
      <c r="C529" s="191" t="s">
        <v>1060</v>
      </c>
      <c r="D529" s="191" t="s">
        <v>140</v>
      </c>
      <c r="E529" s="192" t="s">
        <v>1061</v>
      </c>
      <c r="F529" s="193" t="s">
        <v>1062</v>
      </c>
      <c r="G529" s="194" t="s">
        <v>261</v>
      </c>
      <c r="H529" s="195">
        <v>215.25</v>
      </c>
      <c r="I529" s="196"/>
      <c r="J529" s="197">
        <f t="shared" si="170"/>
        <v>0</v>
      </c>
      <c r="K529" s="198"/>
      <c r="L529" s="38"/>
      <c r="M529" s="199" t="s">
        <v>1</v>
      </c>
      <c r="N529" s="200" t="s">
        <v>40</v>
      </c>
      <c r="O529" s="70"/>
      <c r="P529" s="201">
        <f t="shared" si="171"/>
        <v>0</v>
      </c>
      <c r="Q529" s="201">
        <v>0</v>
      </c>
      <c r="R529" s="201">
        <f t="shared" si="172"/>
        <v>0</v>
      </c>
      <c r="S529" s="201">
        <v>0</v>
      </c>
      <c r="T529" s="202">
        <f t="shared" si="173"/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203" t="s">
        <v>144</v>
      </c>
      <c r="AT529" s="203" t="s">
        <v>140</v>
      </c>
      <c r="AU529" s="203" t="s">
        <v>84</v>
      </c>
      <c r="AY529" s="16" t="s">
        <v>137</v>
      </c>
      <c r="BE529" s="204">
        <f t="shared" si="174"/>
        <v>0</v>
      </c>
      <c r="BF529" s="204">
        <f t="shared" si="175"/>
        <v>0</v>
      </c>
      <c r="BG529" s="204">
        <f t="shared" si="176"/>
        <v>0</v>
      </c>
      <c r="BH529" s="204">
        <f t="shared" si="177"/>
        <v>0</v>
      </c>
      <c r="BI529" s="204">
        <f t="shared" si="178"/>
        <v>0</v>
      </c>
      <c r="BJ529" s="16" t="s">
        <v>82</v>
      </c>
      <c r="BK529" s="204">
        <f t="shared" si="179"/>
        <v>0</v>
      </c>
      <c r="BL529" s="16" t="s">
        <v>144</v>
      </c>
      <c r="BM529" s="203" t="s">
        <v>1063</v>
      </c>
    </row>
    <row r="530" spans="1:65" s="2" customFormat="1" ht="21.75" customHeight="1">
      <c r="A530" s="33"/>
      <c r="B530" s="34"/>
      <c r="C530" s="191" t="s">
        <v>1064</v>
      </c>
      <c r="D530" s="191" t="s">
        <v>140</v>
      </c>
      <c r="E530" s="192" t="s">
        <v>537</v>
      </c>
      <c r="F530" s="193" t="s">
        <v>538</v>
      </c>
      <c r="G530" s="194" t="s">
        <v>261</v>
      </c>
      <c r="H530" s="195">
        <v>66.88</v>
      </c>
      <c r="I530" s="196"/>
      <c r="J530" s="197">
        <f t="shared" si="170"/>
        <v>0</v>
      </c>
      <c r="K530" s="198"/>
      <c r="L530" s="38"/>
      <c r="M530" s="199" t="s">
        <v>1</v>
      </c>
      <c r="N530" s="200" t="s">
        <v>40</v>
      </c>
      <c r="O530" s="70"/>
      <c r="P530" s="201">
        <f t="shared" si="171"/>
        <v>0</v>
      </c>
      <c r="Q530" s="201">
        <v>0</v>
      </c>
      <c r="R530" s="201">
        <f t="shared" si="172"/>
        <v>0</v>
      </c>
      <c r="S530" s="201">
        <v>0</v>
      </c>
      <c r="T530" s="202">
        <f t="shared" si="173"/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203" t="s">
        <v>144</v>
      </c>
      <c r="AT530" s="203" t="s">
        <v>140</v>
      </c>
      <c r="AU530" s="203" t="s">
        <v>84</v>
      </c>
      <c r="AY530" s="16" t="s">
        <v>137</v>
      </c>
      <c r="BE530" s="204">
        <f t="shared" si="174"/>
        <v>0</v>
      </c>
      <c r="BF530" s="204">
        <f t="shared" si="175"/>
        <v>0</v>
      </c>
      <c r="BG530" s="204">
        <f t="shared" si="176"/>
        <v>0</v>
      </c>
      <c r="BH530" s="204">
        <f t="shared" si="177"/>
        <v>0</v>
      </c>
      <c r="BI530" s="204">
        <f t="shared" si="178"/>
        <v>0</v>
      </c>
      <c r="BJ530" s="16" t="s">
        <v>82</v>
      </c>
      <c r="BK530" s="204">
        <f t="shared" si="179"/>
        <v>0</v>
      </c>
      <c r="BL530" s="16" t="s">
        <v>144</v>
      </c>
      <c r="BM530" s="203" t="s">
        <v>1065</v>
      </c>
    </row>
    <row r="531" spans="1:65" s="2" customFormat="1" ht="21.75" customHeight="1">
      <c r="A531" s="33"/>
      <c r="B531" s="34"/>
      <c r="C531" s="191" t="s">
        <v>1066</v>
      </c>
      <c r="D531" s="191" t="s">
        <v>140</v>
      </c>
      <c r="E531" s="192" t="s">
        <v>739</v>
      </c>
      <c r="F531" s="193" t="s">
        <v>740</v>
      </c>
      <c r="G531" s="194" t="s">
        <v>261</v>
      </c>
      <c r="H531" s="195">
        <v>71.42</v>
      </c>
      <c r="I531" s="196"/>
      <c r="J531" s="197">
        <f t="shared" si="170"/>
        <v>0</v>
      </c>
      <c r="K531" s="198"/>
      <c r="L531" s="38"/>
      <c r="M531" s="199" t="s">
        <v>1</v>
      </c>
      <c r="N531" s="200" t="s">
        <v>40</v>
      </c>
      <c r="O531" s="70"/>
      <c r="P531" s="201">
        <f t="shared" si="171"/>
        <v>0</v>
      </c>
      <c r="Q531" s="201">
        <v>0</v>
      </c>
      <c r="R531" s="201">
        <f t="shared" si="172"/>
        <v>0</v>
      </c>
      <c r="S531" s="201">
        <v>0</v>
      </c>
      <c r="T531" s="202">
        <f t="shared" si="173"/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203" t="s">
        <v>144</v>
      </c>
      <c r="AT531" s="203" t="s">
        <v>140</v>
      </c>
      <c r="AU531" s="203" t="s">
        <v>84</v>
      </c>
      <c r="AY531" s="16" t="s">
        <v>137</v>
      </c>
      <c r="BE531" s="204">
        <f t="shared" si="174"/>
        <v>0</v>
      </c>
      <c r="BF531" s="204">
        <f t="shared" si="175"/>
        <v>0</v>
      </c>
      <c r="BG531" s="204">
        <f t="shared" si="176"/>
        <v>0</v>
      </c>
      <c r="BH531" s="204">
        <f t="shared" si="177"/>
        <v>0</v>
      </c>
      <c r="BI531" s="204">
        <f t="shared" si="178"/>
        <v>0</v>
      </c>
      <c r="BJ531" s="16" t="s">
        <v>82</v>
      </c>
      <c r="BK531" s="204">
        <f t="shared" si="179"/>
        <v>0</v>
      </c>
      <c r="BL531" s="16" t="s">
        <v>144</v>
      </c>
      <c r="BM531" s="203" t="s">
        <v>1067</v>
      </c>
    </row>
    <row r="532" spans="1:65" s="2" customFormat="1" ht="21.75" customHeight="1">
      <c r="A532" s="33"/>
      <c r="B532" s="34"/>
      <c r="C532" s="191" t="s">
        <v>1068</v>
      </c>
      <c r="D532" s="191" t="s">
        <v>140</v>
      </c>
      <c r="E532" s="192" t="s">
        <v>743</v>
      </c>
      <c r="F532" s="193" t="s">
        <v>744</v>
      </c>
      <c r="G532" s="194" t="s">
        <v>261</v>
      </c>
      <c r="H532" s="195">
        <v>71.42</v>
      </c>
      <c r="I532" s="196"/>
      <c r="J532" s="197">
        <f t="shared" si="170"/>
        <v>0</v>
      </c>
      <c r="K532" s="198"/>
      <c r="L532" s="38"/>
      <c r="M532" s="199" t="s">
        <v>1</v>
      </c>
      <c r="N532" s="200" t="s">
        <v>40</v>
      </c>
      <c r="O532" s="70"/>
      <c r="P532" s="201">
        <f t="shared" si="171"/>
        <v>0</v>
      </c>
      <c r="Q532" s="201">
        <v>0</v>
      </c>
      <c r="R532" s="201">
        <f t="shared" si="172"/>
        <v>0</v>
      </c>
      <c r="S532" s="201">
        <v>0</v>
      </c>
      <c r="T532" s="202">
        <f t="shared" si="173"/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203" t="s">
        <v>144</v>
      </c>
      <c r="AT532" s="203" t="s">
        <v>140</v>
      </c>
      <c r="AU532" s="203" t="s">
        <v>84</v>
      </c>
      <c r="AY532" s="16" t="s">
        <v>137</v>
      </c>
      <c r="BE532" s="204">
        <f t="shared" si="174"/>
        <v>0</v>
      </c>
      <c r="BF532" s="204">
        <f t="shared" si="175"/>
        <v>0</v>
      </c>
      <c r="BG532" s="204">
        <f t="shared" si="176"/>
        <v>0</v>
      </c>
      <c r="BH532" s="204">
        <f t="shared" si="177"/>
        <v>0</v>
      </c>
      <c r="BI532" s="204">
        <f t="shared" si="178"/>
        <v>0</v>
      </c>
      <c r="BJ532" s="16" t="s">
        <v>82</v>
      </c>
      <c r="BK532" s="204">
        <f t="shared" si="179"/>
        <v>0</v>
      </c>
      <c r="BL532" s="16" t="s">
        <v>144</v>
      </c>
      <c r="BM532" s="203" t="s">
        <v>1069</v>
      </c>
    </row>
    <row r="533" spans="1:65" s="12" customFormat="1" ht="22.9" customHeight="1">
      <c r="B533" s="175"/>
      <c r="C533" s="176"/>
      <c r="D533" s="177" t="s">
        <v>74</v>
      </c>
      <c r="E533" s="189" t="s">
        <v>540</v>
      </c>
      <c r="F533" s="189" t="s">
        <v>541</v>
      </c>
      <c r="G533" s="176"/>
      <c r="H533" s="176"/>
      <c r="I533" s="179"/>
      <c r="J533" s="190">
        <f>BK533</f>
        <v>0</v>
      </c>
      <c r="K533" s="176"/>
      <c r="L533" s="181"/>
      <c r="M533" s="182"/>
      <c r="N533" s="183"/>
      <c r="O533" s="183"/>
      <c r="P533" s="184">
        <f>SUM(P534:P536)</f>
        <v>0</v>
      </c>
      <c r="Q533" s="183"/>
      <c r="R533" s="184">
        <f>SUM(R534:R536)</f>
        <v>0</v>
      </c>
      <c r="S533" s="183"/>
      <c r="T533" s="185">
        <f>SUM(T534:T536)</f>
        <v>0</v>
      </c>
      <c r="AR533" s="186" t="s">
        <v>82</v>
      </c>
      <c r="AT533" s="187" t="s">
        <v>74</v>
      </c>
      <c r="AU533" s="187" t="s">
        <v>82</v>
      </c>
      <c r="AY533" s="186" t="s">
        <v>137</v>
      </c>
      <c r="BK533" s="188">
        <f>SUM(BK534:BK536)</f>
        <v>0</v>
      </c>
    </row>
    <row r="534" spans="1:65" s="2" customFormat="1" ht="21.75" customHeight="1">
      <c r="A534" s="33"/>
      <c r="B534" s="34"/>
      <c r="C534" s="191" t="s">
        <v>1070</v>
      </c>
      <c r="D534" s="191" t="s">
        <v>140</v>
      </c>
      <c r="E534" s="192" t="s">
        <v>543</v>
      </c>
      <c r="F534" s="193" t="s">
        <v>544</v>
      </c>
      <c r="G534" s="194" t="s">
        <v>261</v>
      </c>
      <c r="H534" s="195">
        <v>126.06</v>
      </c>
      <c r="I534" s="196"/>
      <c r="J534" s="197">
        <f>ROUND(I534*H534,2)</f>
        <v>0</v>
      </c>
      <c r="K534" s="198"/>
      <c r="L534" s="38"/>
      <c r="M534" s="199" t="s">
        <v>1</v>
      </c>
      <c r="N534" s="200" t="s">
        <v>40</v>
      </c>
      <c r="O534" s="70"/>
      <c r="P534" s="201">
        <f>O534*H534</f>
        <v>0</v>
      </c>
      <c r="Q534" s="201">
        <v>0</v>
      </c>
      <c r="R534" s="201">
        <f>Q534*H534</f>
        <v>0</v>
      </c>
      <c r="S534" s="201">
        <v>0</v>
      </c>
      <c r="T534" s="202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203" t="s">
        <v>144</v>
      </c>
      <c r="AT534" s="203" t="s">
        <v>140</v>
      </c>
      <c r="AU534" s="203" t="s">
        <v>84</v>
      </c>
      <c r="AY534" s="16" t="s">
        <v>137</v>
      </c>
      <c r="BE534" s="204">
        <f>IF(N534="základní",J534,0)</f>
        <v>0</v>
      </c>
      <c r="BF534" s="204">
        <f>IF(N534="snížená",J534,0)</f>
        <v>0</v>
      </c>
      <c r="BG534" s="204">
        <f>IF(N534="zákl. přenesená",J534,0)</f>
        <v>0</v>
      </c>
      <c r="BH534" s="204">
        <f>IF(N534="sníž. přenesená",J534,0)</f>
        <v>0</v>
      </c>
      <c r="BI534" s="204">
        <f>IF(N534="nulová",J534,0)</f>
        <v>0</v>
      </c>
      <c r="BJ534" s="16" t="s">
        <v>82</v>
      </c>
      <c r="BK534" s="204">
        <f>ROUND(I534*H534,2)</f>
        <v>0</v>
      </c>
      <c r="BL534" s="16" t="s">
        <v>144</v>
      </c>
      <c r="BM534" s="203" t="s">
        <v>1071</v>
      </c>
    </row>
    <row r="535" spans="1:65" s="2" customFormat="1" ht="16.5" customHeight="1">
      <c r="A535" s="33"/>
      <c r="B535" s="34"/>
      <c r="C535" s="191" t="s">
        <v>1072</v>
      </c>
      <c r="D535" s="191" t="s">
        <v>140</v>
      </c>
      <c r="E535" s="192" t="s">
        <v>547</v>
      </c>
      <c r="F535" s="193" t="s">
        <v>548</v>
      </c>
      <c r="G535" s="194" t="s">
        <v>332</v>
      </c>
      <c r="H535" s="195">
        <v>22.05</v>
      </c>
      <c r="I535" s="196"/>
      <c r="J535" s="197">
        <f>ROUND(I535*H535,2)</f>
        <v>0</v>
      </c>
      <c r="K535" s="198"/>
      <c r="L535" s="38"/>
      <c r="M535" s="199" t="s">
        <v>1</v>
      </c>
      <c r="N535" s="200" t="s">
        <v>40</v>
      </c>
      <c r="O535" s="70"/>
      <c r="P535" s="201">
        <f>O535*H535</f>
        <v>0</v>
      </c>
      <c r="Q535" s="201">
        <v>0</v>
      </c>
      <c r="R535" s="201">
        <f>Q535*H535</f>
        <v>0</v>
      </c>
      <c r="S535" s="201">
        <v>0</v>
      </c>
      <c r="T535" s="202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203" t="s">
        <v>144</v>
      </c>
      <c r="AT535" s="203" t="s">
        <v>140</v>
      </c>
      <c r="AU535" s="203" t="s">
        <v>84</v>
      </c>
      <c r="AY535" s="16" t="s">
        <v>137</v>
      </c>
      <c r="BE535" s="204">
        <f>IF(N535="základní",J535,0)</f>
        <v>0</v>
      </c>
      <c r="BF535" s="204">
        <f>IF(N535="snížená",J535,0)</f>
        <v>0</v>
      </c>
      <c r="BG535" s="204">
        <f>IF(N535="zákl. přenesená",J535,0)</f>
        <v>0</v>
      </c>
      <c r="BH535" s="204">
        <f>IF(N535="sníž. přenesená",J535,0)</f>
        <v>0</v>
      </c>
      <c r="BI535" s="204">
        <f>IF(N535="nulová",J535,0)</f>
        <v>0</v>
      </c>
      <c r="BJ535" s="16" t="s">
        <v>82</v>
      </c>
      <c r="BK535" s="204">
        <f>ROUND(I535*H535,2)</f>
        <v>0</v>
      </c>
      <c r="BL535" s="16" t="s">
        <v>144</v>
      </c>
      <c r="BM535" s="203" t="s">
        <v>1073</v>
      </c>
    </row>
    <row r="536" spans="1:65" s="2" customFormat="1" ht="21.75" customHeight="1">
      <c r="A536" s="33"/>
      <c r="B536" s="34"/>
      <c r="C536" s="191" t="s">
        <v>1074</v>
      </c>
      <c r="D536" s="191" t="s">
        <v>140</v>
      </c>
      <c r="E536" s="192" t="s">
        <v>1075</v>
      </c>
      <c r="F536" s="193" t="s">
        <v>1076</v>
      </c>
      <c r="G536" s="194" t="s">
        <v>246</v>
      </c>
      <c r="H536" s="195">
        <v>50.32</v>
      </c>
      <c r="I536" s="196"/>
      <c r="J536" s="197">
        <f>ROUND(I536*H536,2)</f>
        <v>0</v>
      </c>
      <c r="K536" s="198"/>
      <c r="L536" s="38"/>
      <c r="M536" s="199" t="s">
        <v>1</v>
      </c>
      <c r="N536" s="200" t="s">
        <v>40</v>
      </c>
      <c r="O536" s="70"/>
      <c r="P536" s="201">
        <f>O536*H536</f>
        <v>0</v>
      </c>
      <c r="Q536" s="201">
        <v>0</v>
      </c>
      <c r="R536" s="201">
        <f>Q536*H536</f>
        <v>0</v>
      </c>
      <c r="S536" s="201">
        <v>0</v>
      </c>
      <c r="T536" s="202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203" t="s">
        <v>144</v>
      </c>
      <c r="AT536" s="203" t="s">
        <v>140</v>
      </c>
      <c r="AU536" s="203" t="s">
        <v>84</v>
      </c>
      <c r="AY536" s="16" t="s">
        <v>137</v>
      </c>
      <c r="BE536" s="204">
        <f>IF(N536="základní",J536,0)</f>
        <v>0</v>
      </c>
      <c r="BF536" s="204">
        <f>IF(N536="snížená",J536,0)</f>
        <v>0</v>
      </c>
      <c r="BG536" s="204">
        <f>IF(N536="zákl. přenesená",J536,0)</f>
        <v>0</v>
      </c>
      <c r="BH536" s="204">
        <f>IF(N536="sníž. přenesená",J536,0)</f>
        <v>0</v>
      </c>
      <c r="BI536" s="204">
        <f>IF(N536="nulová",J536,0)</f>
        <v>0</v>
      </c>
      <c r="BJ536" s="16" t="s">
        <v>82</v>
      </c>
      <c r="BK536" s="204">
        <f>ROUND(I536*H536,2)</f>
        <v>0</v>
      </c>
      <c r="BL536" s="16" t="s">
        <v>144</v>
      </c>
      <c r="BM536" s="203" t="s">
        <v>1077</v>
      </c>
    </row>
    <row r="537" spans="1:65" s="12" customFormat="1" ht="22.9" customHeight="1">
      <c r="B537" s="175"/>
      <c r="C537" s="176"/>
      <c r="D537" s="177" t="s">
        <v>74</v>
      </c>
      <c r="E537" s="189" t="s">
        <v>754</v>
      </c>
      <c r="F537" s="189" t="s">
        <v>755</v>
      </c>
      <c r="G537" s="176"/>
      <c r="H537" s="176"/>
      <c r="I537" s="179"/>
      <c r="J537" s="190">
        <f>BK537</f>
        <v>0</v>
      </c>
      <c r="K537" s="176"/>
      <c r="L537" s="181"/>
      <c r="M537" s="182"/>
      <c r="N537" s="183"/>
      <c r="O537" s="183"/>
      <c r="P537" s="184">
        <f>SUM(P538:P539)</f>
        <v>0</v>
      </c>
      <c r="Q537" s="183"/>
      <c r="R537" s="184">
        <f>SUM(R538:R539)</f>
        <v>0</v>
      </c>
      <c r="S537" s="183"/>
      <c r="T537" s="185">
        <f>SUM(T538:T539)</f>
        <v>0</v>
      </c>
      <c r="AR537" s="186" t="s">
        <v>82</v>
      </c>
      <c r="AT537" s="187" t="s">
        <v>74</v>
      </c>
      <c r="AU537" s="187" t="s">
        <v>82</v>
      </c>
      <c r="AY537" s="186" t="s">
        <v>137</v>
      </c>
      <c r="BK537" s="188">
        <f>SUM(BK538:BK539)</f>
        <v>0</v>
      </c>
    </row>
    <row r="538" spans="1:65" s="2" customFormat="1" ht="16.5" customHeight="1">
      <c r="A538" s="33"/>
      <c r="B538" s="34"/>
      <c r="C538" s="191" t="s">
        <v>1078</v>
      </c>
      <c r="D538" s="191" t="s">
        <v>140</v>
      </c>
      <c r="E538" s="192" t="s">
        <v>761</v>
      </c>
      <c r="F538" s="193" t="s">
        <v>762</v>
      </c>
      <c r="G538" s="194" t="s">
        <v>246</v>
      </c>
      <c r="H538" s="195">
        <v>311.06</v>
      </c>
      <c r="I538" s="196"/>
      <c r="J538" s="197">
        <f>ROUND(I538*H538,2)</f>
        <v>0</v>
      </c>
      <c r="K538" s="198"/>
      <c r="L538" s="38"/>
      <c r="M538" s="199" t="s">
        <v>1</v>
      </c>
      <c r="N538" s="200" t="s">
        <v>40</v>
      </c>
      <c r="O538" s="70"/>
      <c r="P538" s="201">
        <f>O538*H538</f>
        <v>0</v>
      </c>
      <c r="Q538" s="201">
        <v>0</v>
      </c>
      <c r="R538" s="201">
        <f>Q538*H538</f>
        <v>0</v>
      </c>
      <c r="S538" s="201">
        <v>0</v>
      </c>
      <c r="T538" s="202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203" t="s">
        <v>144</v>
      </c>
      <c r="AT538" s="203" t="s">
        <v>140</v>
      </c>
      <c r="AU538" s="203" t="s">
        <v>84</v>
      </c>
      <c r="AY538" s="16" t="s">
        <v>137</v>
      </c>
      <c r="BE538" s="204">
        <f>IF(N538="základní",J538,0)</f>
        <v>0</v>
      </c>
      <c r="BF538" s="204">
        <f>IF(N538="snížená",J538,0)</f>
        <v>0</v>
      </c>
      <c r="BG538" s="204">
        <f>IF(N538="zákl. přenesená",J538,0)</f>
        <v>0</v>
      </c>
      <c r="BH538" s="204">
        <f>IF(N538="sníž. přenesená",J538,0)</f>
        <v>0</v>
      </c>
      <c r="BI538" s="204">
        <f>IF(N538="nulová",J538,0)</f>
        <v>0</v>
      </c>
      <c r="BJ538" s="16" t="s">
        <v>82</v>
      </c>
      <c r="BK538" s="204">
        <f>ROUND(I538*H538,2)</f>
        <v>0</v>
      </c>
      <c r="BL538" s="16" t="s">
        <v>144</v>
      </c>
      <c r="BM538" s="203" t="s">
        <v>1079</v>
      </c>
    </row>
    <row r="539" spans="1:65" s="2" customFormat="1" ht="16.5" customHeight="1">
      <c r="A539" s="33"/>
      <c r="B539" s="34"/>
      <c r="C539" s="191" t="s">
        <v>1080</v>
      </c>
      <c r="D539" s="191" t="s">
        <v>140</v>
      </c>
      <c r="E539" s="192" t="s">
        <v>757</v>
      </c>
      <c r="F539" s="193" t="s">
        <v>758</v>
      </c>
      <c r="G539" s="194" t="s">
        <v>246</v>
      </c>
      <c r="H539" s="195">
        <v>311.06</v>
      </c>
      <c r="I539" s="196"/>
      <c r="J539" s="197">
        <f>ROUND(I539*H539,2)</f>
        <v>0</v>
      </c>
      <c r="K539" s="198"/>
      <c r="L539" s="38"/>
      <c r="M539" s="199" t="s">
        <v>1</v>
      </c>
      <c r="N539" s="200" t="s">
        <v>40</v>
      </c>
      <c r="O539" s="70"/>
      <c r="P539" s="201">
        <f>O539*H539</f>
        <v>0</v>
      </c>
      <c r="Q539" s="201">
        <v>0</v>
      </c>
      <c r="R539" s="201">
        <f>Q539*H539</f>
        <v>0</v>
      </c>
      <c r="S539" s="201">
        <v>0</v>
      </c>
      <c r="T539" s="202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203" t="s">
        <v>144</v>
      </c>
      <c r="AT539" s="203" t="s">
        <v>140</v>
      </c>
      <c r="AU539" s="203" t="s">
        <v>84</v>
      </c>
      <c r="AY539" s="16" t="s">
        <v>137</v>
      </c>
      <c r="BE539" s="204">
        <f>IF(N539="základní",J539,0)</f>
        <v>0</v>
      </c>
      <c r="BF539" s="204">
        <f>IF(N539="snížená",J539,0)</f>
        <v>0</v>
      </c>
      <c r="BG539" s="204">
        <f>IF(N539="zákl. přenesená",J539,0)</f>
        <v>0</v>
      </c>
      <c r="BH539" s="204">
        <f>IF(N539="sníž. přenesená",J539,0)</f>
        <v>0</v>
      </c>
      <c r="BI539" s="204">
        <f>IF(N539="nulová",J539,0)</f>
        <v>0</v>
      </c>
      <c r="BJ539" s="16" t="s">
        <v>82</v>
      </c>
      <c r="BK539" s="204">
        <f>ROUND(I539*H539,2)</f>
        <v>0</v>
      </c>
      <c r="BL539" s="16" t="s">
        <v>144</v>
      </c>
      <c r="BM539" s="203" t="s">
        <v>1081</v>
      </c>
    </row>
    <row r="540" spans="1:65" s="12" customFormat="1" ht="22.9" customHeight="1">
      <c r="B540" s="175"/>
      <c r="C540" s="176"/>
      <c r="D540" s="177" t="s">
        <v>74</v>
      </c>
      <c r="E540" s="189" t="s">
        <v>764</v>
      </c>
      <c r="F540" s="189" t="s">
        <v>765</v>
      </c>
      <c r="G540" s="176"/>
      <c r="H540" s="176"/>
      <c r="I540" s="179"/>
      <c r="J540" s="190">
        <f>BK540</f>
        <v>0</v>
      </c>
      <c r="K540" s="176"/>
      <c r="L540" s="181"/>
      <c r="M540" s="182"/>
      <c r="N540" s="183"/>
      <c r="O540" s="183"/>
      <c r="P540" s="184">
        <f>SUM(P541:P548)</f>
        <v>0</v>
      </c>
      <c r="Q540" s="183"/>
      <c r="R540" s="184">
        <f>SUM(R541:R548)</f>
        <v>0</v>
      </c>
      <c r="S540" s="183"/>
      <c r="T540" s="185">
        <f>SUM(T541:T548)</f>
        <v>0</v>
      </c>
      <c r="AR540" s="186" t="s">
        <v>82</v>
      </c>
      <c r="AT540" s="187" t="s">
        <v>74</v>
      </c>
      <c r="AU540" s="187" t="s">
        <v>82</v>
      </c>
      <c r="AY540" s="186" t="s">
        <v>137</v>
      </c>
      <c r="BK540" s="188">
        <f>SUM(BK541:BK548)</f>
        <v>0</v>
      </c>
    </row>
    <row r="541" spans="1:65" s="2" customFormat="1" ht="16.5" customHeight="1">
      <c r="A541" s="33"/>
      <c r="B541" s="34"/>
      <c r="C541" s="191" t="s">
        <v>1082</v>
      </c>
      <c r="D541" s="191" t="s">
        <v>140</v>
      </c>
      <c r="E541" s="192" t="s">
        <v>779</v>
      </c>
      <c r="F541" s="193" t="s">
        <v>780</v>
      </c>
      <c r="G541" s="194" t="s">
        <v>273</v>
      </c>
      <c r="H541" s="195">
        <v>12.92</v>
      </c>
      <c r="I541" s="196"/>
      <c r="J541" s="197">
        <f t="shared" ref="J541:J548" si="180">ROUND(I541*H541,2)</f>
        <v>0</v>
      </c>
      <c r="K541" s="198"/>
      <c r="L541" s="38"/>
      <c r="M541" s="199" t="s">
        <v>1</v>
      </c>
      <c r="N541" s="200" t="s">
        <v>40</v>
      </c>
      <c r="O541" s="70"/>
      <c r="P541" s="201">
        <f t="shared" ref="P541:P548" si="181">O541*H541</f>
        <v>0</v>
      </c>
      <c r="Q541" s="201">
        <v>0</v>
      </c>
      <c r="R541" s="201">
        <f t="shared" ref="R541:R548" si="182">Q541*H541</f>
        <v>0</v>
      </c>
      <c r="S541" s="201">
        <v>0</v>
      </c>
      <c r="T541" s="202">
        <f t="shared" ref="T541:T548" si="183"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203" t="s">
        <v>144</v>
      </c>
      <c r="AT541" s="203" t="s">
        <v>140</v>
      </c>
      <c r="AU541" s="203" t="s">
        <v>84</v>
      </c>
      <c r="AY541" s="16" t="s">
        <v>137</v>
      </c>
      <c r="BE541" s="204">
        <f t="shared" ref="BE541:BE548" si="184">IF(N541="základní",J541,0)</f>
        <v>0</v>
      </c>
      <c r="BF541" s="204">
        <f t="shared" ref="BF541:BF548" si="185">IF(N541="snížená",J541,0)</f>
        <v>0</v>
      </c>
      <c r="BG541" s="204">
        <f t="shared" ref="BG541:BG548" si="186">IF(N541="zákl. přenesená",J541,0)</f>
        <v>0</v>
      </c>
      <c r="BH541" s="204">
        <f t="shared" ref="BH541:BH548" si="187">IF(N541="sníž. přenesená",J541,0)</f>
        <v>0</v>
      </c>
      <c r="BI541" s="204">
        <f t="shared" ref="BI541:BI548" si="188">IF(N541="nulová",J541,0)</f>
        <v>0</v>
      </c>
      <c r="BJ541" s="16" t="s">
        <v>82</v>
      </c>
      <c r="BK541" s="204">
        <f t="shared" ref="BK541:BK548" si="189">ROUND(I541*H541,2)</f>
        <v>0</v>
      </c>
      <c r="BL541" s="16" t="s">
        <v>144</v>
      </c>
      <c r="BM541" s="203" t="s">
        <v>1083</v>
      </c>
    </row>
    <row r="542" spans="1:65" s="2" customFormat="1" ht="16.5" customHeight="1">
      <c r="A542" s="33"/>
      <c r="B542" s="34"/>
      <c r="C542" s="191" t="s">
        <v>1084</v>
      </c>
      <c r="D542" s="191" t="s">
        <v>140</v>
      </c>
      <c r="E542" s="192" t="s">
        <v>1085</v>
      </c>
      <c r="F542" s="193" t="s">
        <v>1086</v>
      </c>
      <c r="G542" s="194" t="s">
        <v>273</v>
      </c>
      <c r="H542" s="195">
        <v>5.2</v>
      </c>
      <c r="I542" s="196"/>
      <c r="J542" s="197">
        <f t="shared" si="180"/>
        <v>0</v>
      </c>
      <c r="K542" s="198"/>
      <c r="L542" s="38"/>
      <c r="M542" s="199" t="s">
        <v>1</v>
      </c>
      <c r="N542" s="200" t="s">
        <v>40</v>
      </c>
      <c r="O542" s="70"/>
      <c r="P542" s="201">
        <f t="shared" si="181"/>
        <v>0</v>
      </c>
      <c r="Q542" s="201">
        <v>0</v>
      </c>
      <c r="R542" s="201">
        <f t="shared" si="182"/>
        <v>0</v>
      </c>
      <c r="S542" s="201">
        <v>0</v>
      </c>
      <c r="T542" s="202">
        <f t="shared" si="183"/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203" t="s">
        <v>144</v>
      </c>
      <c r="AT542" s="203" t="s">
        <v>140</v>
      </c>
      <c r="AU542" s="203" t="s">
        <v>84</v>
      </c>
      <c r="AY542" s="16" t="s">
        <v>137</v>
      </c>
      <c r="BE542" s="204">
        <f t="shared" si="184"/>
        <v>0</v>
      </c>
      <c r="BF542" s="204">
        <f t="shared" si="185"/>
        <v>0</v>
      </c>
      <c r="BG542" s="204">
        <f t="shared" si="186"/>
        <v>0</v>
      </c>
      <c r="BH542" s="204">
        <f t="shared" si="187"/>
        <v>0</v>
      </c>
      <c r="BI542" s="204">
        <f t="shared" si="188"/>
        <v>0</v>
      </c>
      <c r="BJ542" s="16" t="s">
        <v>82</v>
      </c>
      <c r="BK542" s="204">
        <f t="shared" si="189"/>
        <v>0</v>
      </c>
      <c r="BL542" s="16" t="s">
        <v>144</v>
      </c>
      <c r="BM542" s="203" t="s">
        <v>1087</v>
      </c>
    </row>
    <row r="543" spans="1:65" s="2" customFormat="1" ht="16.5" customHeight="1">
      <c r="A543" s="33"/>
      <c r="B543" s="34"/>
      <c r="C543" s="191" t="s">
        <v>1088</v>
      </c>
      <c r="D543" s="191" t="s">
        <v>140</v>
      </c>
      <c r="E543" s="192" t="s">
        <v>1089</v>
      </c>
      <c r="F543" s="193" t="s">
        <v>1090</v>
      </c>
      <c r="G543" s="194" t="s">
        <v>273</v>
      </c>
      <c r="H543" s="195">
        <v>0.6</v>
      </c>
      <c r="I543" s="196"/>
      <c r="J543" s="197">
        <f t="shared" si="180"/>
        <v>0</v>
      </c>
      <c r="K543" s="198"/>
      <c r="L543" s="38"/>
      <c r="M543" s="199" t="s">
        <v>1</v>
      </c>
      <c r="N543" s="200" t="s">
        <v>40</v>
      </c>
      <c r="O543" s="70"/>
      <c r="P543" s="201">
        <f t="shared" si="181"/>
        <v>0</v>
      </c>
      <c r="Q543" s="201">
        <v>0</v>
      </c>
      <c r="R543" s="201">
        <f t="shared" si="182"/>
        <v>0</v>
      </c>
      <c r="S543" s="201">
        <v>0</v>
      </c>
      <c r="T543" s="202">
        <f t="shared" si="183"/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203" t="s">
        <v>144</v>
      </c>
      <c r="AT543" s="203" t="s">
        <v>140</v>
      </c>
      <c r="AU543" s="203" t="s">
        <v>84</v>
      </c>
      <c r="AY543" s="16" t="s">
        <v>137</v>
      </c>
      <c r="BE543" s="204">
        <f t="shared" si="184"/>
        <v>0</v>
      </c>
      <c r="BF543" s="204">
        <f t="shared" si="185"/>
        <v>0</v>
      </c>
      <c r="BG543" s="204">
        <f t="shared" si="186"/>
        <v>0</v>
      </c>
      <c r="BH543" s="204">
        <f t="shared" si="187"/>
        <v>0</v>
      </c>
      <c r="BI543" s="204">
        <f t="shared" si="188"/>
        <v>0</v>
      </c>
      <c r="BJ543" s="16" t="s">
        <v>82</v>
      </c>
      <c r="BK543" s="204">
        <f t="shared" si="189"/>
        <v>0</v>
      </c>
      <c r="BL543" s="16" t="s">
        <v>144</v>
      </c>
      <c r="BM543" s="203" t="s">
        <v>1091</v>
      </c>
    </row>
    <row r="544" spans="1:65" s="2" customFormat="1" ht="16.5" customHeight="1">
      <c r="A544" s="33"/>
      <c r="B544" s="34"/>
      <c r="C544" s="191" t="s">
        <v>1092</v>
      </c>
      <c r="D544" s="191" t="s">
        <v>140</v>
      </c>
      <c r="E544" s="192" t="s">
        <v>1093</v>
      </c>
      <c r="F544" s="193" t="s">
        <v>1094</v>
      </c>
      <c r="G544" s="194" t="s">
        <v>273</v>
      </c>
      <c r="H544" s="195">
        <v>0.9</v>
      </c>
      <c r="I544" s="196"/>
      <c r="J544" s="197">
        <f t="shared" si="180"/>
        <v>0</v>
      </c>
      <c r="K544" s="198"/>
      <c r="L544" s="38"/>
      <c r="M544" s="199" t="s">
        <v>1</v>
      </c>
      <c r="N544" s="200" t="s">
        <v>40</v>
      </c>
      <c r="O544" s="70"/>
      <c r="P544" s="201">
        <f t="shared" si="181"/>
        <v>0</v>
      </c>
      <c r="Q544" s="201">
        <v>0</v>
      </c>
      <c r="R544" s="201">
        <f t="shared" si="182"/>
        <v>0</v>
      </c>
      <c r="S544" s="201">
        <v>0</v>
      </c>
      <c r="T544" s="202">
        <f t="shared" si="183"/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203" t="s">
        <v>144</v>
      </c>
      <c r="AT544" s="203" t="s">
        <v>140</v>
      </c>
      <c r="AU544" s="203" t="s">
        <v>84</v>
      </c>
      <c r="AY544" s="16" t="s">
        <v>137</v>
      </c>
      <c r="BE544" s="204">
        <f t="shared" si="184"/>
        <v>0</v>
      </c>
      <c r="BF544" s="204">
        <f t="shared" si="185"/>
        <v>0</v>
      </c>
      <c r="BG544" s="204">
        <f t="shared" si="186"/>
        <v>0</v>
      </c>
      <c r="BH544" s="204">
        <f t="shared" si="187"/>
        <v>0</v>
      </c>
      <c r="BI544" s="204">
        <f t="shared" si="188"/>
        <v>0</v>
      </c>
      <c r="BJ544" s="16" t="s">
        <v>82</v>
      </c>
      <c r="BK544" s="204">
        <f t="shared" si="189"/>
        <v>0</v>
      </c>
      <c r="BL544" s="16" t="s">
        <v>144</v>
      </c>
      <c r="BM544" s="203" t="s">
        <v>1095</v>
      </c>
    </row>
    <row r="545" spans="1:65" s="2" customFormat="1" ht="21.75" customHeight="1">
      <c r="A545" s="33"/>
      <c r="B545" s="34"/>
      <c r="C545" s="191" t="s">
        <v>1096</v>
      </c>
      <c r="D545" s="191" t="s">
        <v>140</v>
      </c>
      <c r="E545" s="192" t="s">
        <v>1097</v>
      </c>
      <c r="F545" s="193" t="s">
        <v>1098</v>
      </c>
      <c r="G545" s="194" t="s">
        <v>309</v>
      </c>
      <c r="H545" s="195">
        <v>0.9</v>
      </c>
      <c r="I545" s="196"/>
      <c r="J545" s="197">
        <f t="shared" si="180"/>
        <v>0</v>
      </c>
      <c r="K545" s="198"/>
      <c r="L545" s="38"/>
      <c r="M545" s="199" t="s">
        <v>1</v>
      </c>
      <c r="N545" s="200" t="s">
        <v>40</v>
      </c>
      <c r="O545" s="70"/>
      <c r="P545" s="201">
        <f t="shared" si="181"/>
        <v>0</v>
      </c>
      <c r="Q545" s="201">
        <v>0</v>
      </c>
      <c r="R545" s="201">
        <f t="shared" si="182"/>
        <v>0</v>
      </c>
      <c r="S545" s="201">
        <v>0</v>
      </c>
      <c r="T545" s="202">
        <f t="shared" si="183"/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203" t="s">
        <v>144</v>
      </c>
      <c r="AT545" s="203" t="s">
        <v>140</v>
      </c>
      <c r="AU545" s="203" t="s">
        <v>84</v>
      </c>
      <c r="AY545" s="16" t="s">
        <v>137</v>
      </c>
      <c r="BE545" s="204">
        <f t="shared" si="184"/>
        <v>0</v>
      </c>
      <c r="BF545" s="204">
        <f t="shared" si="185"/>
        <v>0</v>
      </c>
      <c r="BG545" s="204">
        <f t="shared" si="186"/>
        <v>0</v>
      </c>
      <c r="BH545" s="204">
        <f t="shared" si="187"/>
        <v>0</v>
      </c>
      <c r="BI545" s="204">
        <f t="shared" si="188"/>
        <v>0</v>
      </c>
      <c r="BJ545" s="16" t="s">
        <v>82</v>
      </c>
      <c r="BK545" s="204">
        <f t="shared" si="189"/>
        <v>0</v>
      </c>
      <c r="BL545" s="16" t="s">
        <v>144</v>
      </c>
      <c r="BM545" s="203" t="s">
        <v>1099</v>
      </c>
    </row>
    <row r="546" spans="1:65" s="2" customFormat="1" ht="16.5" customHeight="1">
      <c r="A546" s="33"/>
      <c r="B546" s="34"/>
      <c r="C546" s="191" t="s">
        <v>1100</v>
      </c>
      <c r="D546" s="191" t="s">
        <v>140</v>
      </c>
      <c r="E546" s="192" t="s">
        <v>771</v>
      </c>
      <c r="F546" s="193" t="s">
        <v>772</v>
      </c>
      <c r="G546" s="194" t="s">
        <v>332</v>
      </c>
      <c r="H546" s="195">
        <v>0.04</v>
      </c>
      <c r="I546" s="196"/>
      <c r="J546" s="197">
        <f t="shared" si="180"/>
        <v>0</v>
      </c>
      <c r="K546" s="198"/>
      <c r="L546" s="38"/>
      <c r="M546" s="199" t="s">
        <v>1</v>
      </c>
      <c r="N546" s="200" t="s">
        <v>40</v>
      </c>
      <c r="O546" s="70"/>
      <c r="P546" s="201">
        <f t="shared" si="181"/>
        <v>0</v>
      </c>
      <c r="Q546" s="201">
        <v>0</v>
      </c>
      <c r="R546" s="201">
        <f t="shared" si="182"/>
        <v>0</v>
      </c>
      <c r="S546" s="201">
        <v>0</v>
      </c>
      <c r="T546" s="202">
        <f t="shared" si="183"/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203" t="s">
        <v>144</v>
      </c>
      <c r="AT546" s="203" t="s">
        <v>140</v>
      </c>
      <c r="AU546" s="203" t="s">
        <v>84</v>
      </c>
      <c r="AY546" s="16" t="s">
        <v>137</v>
      </c>
      <c r="BE546" s="204">
        <f t="shared" si="184"/>
        <v>0</v>
      </c>
      <c r="BF546" s="204">
        <f t="shared" si="185"/>
        <v>0</v>
      </c>
      <c r="BG546" s="204">
        <f t="shared" si="186"/>
        <v>0</v>
      </c>
      <c r="BH546" s="204">
        <f t="shared" si="187"/>
        <v>0</v>
      </c>
      <c r="BI546" s="204">
        <f t="shared" si="188"/>
        <v>0</v>
      </c>
      <c r="BJ546" s="16" t="s">
        <v>82</v>
      </c>
      <c r="BK546" s="204">
        <f t="shared" si="189"/>
        <v>0</v>
      </c>
      <c r="BL546" s="16" t="s">
        <v>144</v>
      </c>
      <c r="BM546" s="203" t="s">
        <v>1101</v>
      </c>
    </row>
    <row r="547" spans="1:65" s="2" customFormat="1" ht="21.75" customHeight="1">
      <c r="A547" s="33"/>
      <c r="B547" s="34"/>
      <c r="C547" s="191" t="s">
        <v>1102</v>
      </c>
      <c r="D547" s="191" t="s">
        <v>140</v>
      </c>
      <c r="E547" s="192" t="s">
        <v>1103</v>
      </c>
      <c r="F547" s="193" t="s">
        <v>1104</v>
      </c>
      <c r="G547" s="194" t="s">
        <v>309</v>
      </c>
      <c r="H547" s="195">
        <v>0.9</v>
      </c>
      <c r="I547" s="196"/>
      <c r="J547" s="197">
        <f t="shared" si="180"/>
        <v>0</v>
      </c>
      <c r="K547" s="198"/>
      <c r="L547" s="38"/>
      <c r="M547" s="199" t="s">
        <v>1</v>
      </c>
      <c r="N547" s="200" t="s">
        <v>40</v>
      </c>
      <c r="O547" s="70"/>
      <c r="P547" s="201">
        <f t="shared" si="181"/>
        <v>0</v>
      </c>
      <c r="Q547" s="201">
        <v>0</v>
      </c>
      <c r="R547" s="201">
        <f t="shared" si="182"/>
        <v>0</v>
      </c>
      <c r="S547" s="201">
        <v>0</v>
      </c>
      <c r="T547" s="202">
        <f t="shared" si="183"/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203" t="s">
        <v>144</v>
      </c>
      <c r="AT547" s="203" t="s">
        <v>140</v>
      </c>
      <c r="AU547" s="203" t="s">
        <v>84</v>
      </c>
      <c r="AY547" s="16" t="s">
        <v>137</v>
      </c>
      <c r="BE547" s="204">
        <f t="shared" si="184"/>
        <v>0</v>
      </c>
      <c r="BF547" s="204">
        <f t="shared" si="185"/>
        <v>0</v>
      </c>
      <c r="BG547" s="204">
        <f t="shared" si="186"/>
        <v>0</v>
      </c>
      <c r="BH547" s="204">
        <f t="shared" si="187"/>
        <v>0</v>
      </c>
      <c r="BI547" s="204">
        <f t="shared" si="188"/>
        <v>0</v>
      </c>
      <c r="BJ547" s="16" t="s">
        <v>82</v>
      </c>
      <c r="BK547" s="204">
        <f t="shared" si="189"/>
        <v>0</v>
      </c>
      <c r="BL547" s="16" t="s">
        <v>144</v>
      </c>
      <c r="BM547" s="203" t="s">
        <v>1105</v>
      </c>
    </row>
    <row r="548" spans="1:65" s="2" customFormat="1" ht="16.5" customHeight="1">
      <c r="A548" s="33"/>
      <c r="B548" s="34"/>
      <c r="C548" s="191" t="s">
        <v>1106</v>
      </c>
      <c r="D548" s="191" t="s">
        <v>140</v>
      </c>
      <c r="E548" s="192" t="s">
        <v>1107</v>
      </c>
      <c r="F548" s="193" t="s">
        <v>1108</v>
      </c>
      <c r="G548" s="194" t="s">
        <v>246</v>
      </c>
      <c r="H548" s="195">
        <v>5.79</v>
      </c>
      <c r="I548" s="196"/>
      <c r="J548" s="197">
        <f t="shared" si="180"/>
        <v>0</v>
      </c>
      <c r="K548" s="198"/>
      <c r="L548" s="38"/>
      <c r="M548" s="199" t="s">
        <v>1</v>
      </c>
      <c r="N548" s="200" t="s">
        <v>40</v>
      </c>
      <c r="O548" s="70"/>
      <c r="P548" s="201">
        <f t="shared" si="181"/>
        <v>0</v>
      </c>
      <c r="Q548" s="201">
        <v>0</v>
      </c>
      <c r="R548" s="201">
        <f t="shared" si="182"/>
        <v>0</v>
      </c>
      <c r="S548" s="201">
        <v>0</v>
      </c>
      <c r="T548" s="202">
        <f t="shared" si="183"/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203" t="s">
        <v>144</v>
      </c>
      <c r="AT548" s="203" t="s">
        <v>140</v>
      </c>
      <c r="AU548" s="203" t="s">
        <v>84</v>
      </c>
      <c r="AY548" s="16" t="s">
        <v>137</v>
      </c>
      <c r="BE548" s="204">
        <f t="shared" si="184"/>
        <v>0</v>
      </c>
      <c r="BF548" s="204">
        <f t="shared" si="185"/>
        <v>0</v>
      </c>
      <c r="BG548" s="204">
        <f t="shared" si="186"/>
        <v>0</v>
      </c>
      <c r="BH548" s="204">
        <f t="shared" si="187"/>
        <v>0</v>
      </c>
      <c r="BI548" s="204">
        <f t="shared" si="188"/>
        <v>0</v>
      </c>
      <c r="BJ548" s="16" t="s">
        <v>82</v>
      </c>
      <c r="BK548" s="204">
        <f t="shared" si="189"/>
        <v>0</v>
      </c>
      <c r="BL548" s="16" t="s">
        <v>144</v>
      </c>
      <c r="BM548" s="203" t="s">
        <v>1109</v>
      </c>
    </row>
    <row r="549" spans="1:65" s="12" customFormat="1" ht="22.9" customHeight="1">
      <c r="B549" s="175"/>
      <c r="C549" s="176"/>
      <c r="D549" s="177" t="s">
        <v>74</v>
      </c>
      <c r="E549" s="189" t="s">
        <v>550</v>
      </c>
      <c r="F549" s="189" t="s">
        <v>551</v>
      </c>
      <c r="G549" s="176"/>
      <c r="H549" s="176"/>
      <c r="I549" s="179"/>
      <c r="J549" s="190">
        <f>BK549</f>
        <v>0</v>
      </c>
      <c r="K549" s="176"/>
      <c r="L549" s="181"/>
      <c r="M549" s="182"/>
      <c r="N549" s="183"/>
      <c r="O549" s="183"/>
      <c r="P549" s="184">
        <f>SUM(P550:P560)</f>
        <v>0</v>
      </c>
      <c r="Q549" s="183"/>
      <c r="R549" s="184">
        <f>SUM(R550:R560)</f>
        <v>0</v>
      </c>
      <c r="S549" s="183"/>
      <c r="T549" s="185">
        <f>SUM(T550:T560)</f>
        <v>0</v>
      </c>
      <c r="AR549" s="186" t="s">
        <v>82</v>
      </c>
      <c r="AT549" s="187" t="s">
        <v>74</v>
      </c>
      <c r="AU549" s="187" t="s">
        <v>82</v>
      </c>
      <c r="AY549" s="186" t="s">
        <v>137</v>
      </c>
      <c r="BK549" s="188">
        <f>SUM(BK550:BK560)</f>
        <v>0</v>
      </c>
    </row>
    <row r="550" spans="1:65" s="2" customFormat="1" ht="21.75" customHeight="1">
      <c r="A550" s="33"/>
      <c r="B550" s="34"/>
      <c r="C550" s="191" t="s">
        <v>1110</v>
      </c>
      <c r="D550" s="191" t="s">
        <v>140</v>
      </c>
      <c r="E550" s="192" t="s">
        <v>1111</v>
      </c>
      <c r="F550" s="193" t="s">
        <v>1112</v>
      </c>
      <c r="G550" s="194" t="s">
        <v>261</v>
      </c>
      <c r="H550" s="195">
        <v>17.93</v>
      </c>
      <c r="I550" s="196"/>
      <c r="J550" s="197">
        <f t="shared" ref="J550:J560" si="190">ROUND(I550*H550,2)</f>
        <v>0</v>
      </c>
      <c r="K550" s="198"/>
      <c r="L550" s="38"/>
      <c r="M550" s="199" t="s">
        <v>1</v>
      </c>
      <c r="N550" s="200" t="s">
        <v>40</v>
      </c>
      <c r="O550" s="70"/>
      <c r="P550" s="201">
        <f t="shared" ref="P550:P560" si="191">O550*H550</f>
        <v>0</v>
      </c>
      <c r="Q550" s="201">
        <v>0</v>
      </c>
      <c r="R550" s="201">
        <f t="shared" ref="R550:R560" si="192">Q550*H550</f>
        <v>0</v>
      </c>
      <c r="S550" s="201">
        <v>0</v>
      </c>
      <c r="T550" s="202">
        <f t="shared" ref="T550:T560" si="193"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203" t="s">
        <v>144</v>
      </c>
      <c r="AT550" s="203" t="s">
        <v>140</v>
      </c>
      <c r="AU550" s="203" t="s">
        <v>84</v>
      </c>
      <c r="AY550" s="16" t="s">
        <v>137</v>
      </c>
      <c r="BE550" s="204">
        <f t="shared" ref="BE550:BE560" si="194">IF(N550="základní",J550,0)</f>
        <v>0</v>
      </c>
      <c r="BF550" s="204">
        <f t="shared" ref="BF550:BF560" si="195">IF(N550="snížená",J550,0)</f>
        <v>0</v>
      </c>
      <c r="BG550" s="204">
        <f t="shared" ref="BG550:BG560" si="196">IF(N550="zákl. přenesená",J550,0)</f>
        <v>0</v>
      </c>
      <c r="BH550" s="204">
        <f t="shared" ref="BH550:BH560" si="197">IF(N550="sníž. přenesená",J550,0)</f>
        <v>0</v>
      </c>
      <c r="BI550" s="204">
        <f t="shared" ref="BI550:BI560" si="198">IF(N550="nulová",J550,0)</f>
        <v>0</v>
      </c>
      <c r="BJ550" s="16" t="s">
        <v>82</v>
      </c>
      <c r="BK550" s="204">
        <f t="shared" ref="BK550:BK560" si="199">ROUND(I550*H550,2)</f>
        <v>0</v>
      </c>
      <c r="BL550" s="16" t="s">
        <v>144</v>
      </c>
      <c r="BM550" s="203" t="s">
        <v>1113</v>
      </c>
    </row>
    <row r="551" spans="1:65" s="2" customFormat="1" ht="21.75" customHeight="1">
      <c r="A551" s="33"/>
      <c r="B551" s="34"/>
      <c r="C551" s="191" t="s">
        <v>1114</v>
      </c>
      <c r="D551" s="191" t="s">
        <v>140</v>
      </c>
      <c r="E551" s="192" t="s">
        <v>1115</v>
      </c>
      <c r="F551" s="193" t="s">
        <v>1116</v>
      </c>
      <c r="G551" s="194" t="s">
        <v>261</v>
      </c>
      <c r="H551" s="195">
        <v>6.54</v>
      </c>
      <c r="I551" s="196"/>
      <c r="J551" s="197">
        <f t="shared" si="190"/>
        <v>0</v>
      </c>
      <c r="K551" s="198"/>
      <c r="L551" s="38"/>
      <c r="M551" s="199" t="s">
        <v>1</v>
      </c>
      <c r="N551" s="200" t="s">
        <v>40</v>
      </c>
      <c r="O551" s="70"/>
      <c r="P551" s="201">
        <f t="shared" si="191"/>
        <v>0</v>
      </c>
      <c r="Q551" s="201">
        <v>0</v>
      </c>
      <c r="R551" s="201">
        <f t="shared" si="192"/>
        <v>0</v>
      </c>
      <c r="S551" s="201">
        <v>0</v>
      </c>
      <c r="T551" s="202">
        <f t="shared" si="193"/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203" t="s">
        <v>144</v>
      </c>
      <c r="AT551" s="203" t="s">
        <v>140</v>
      </c>
      <c r="AU551" s="203" t="s">
        <v>84</v>
      </c>
      <c r="AY551" s="16" t="s">
        <v>137</v>
      </c>
      <c r="BE551" s="204">
        <f t="shared" si="194"/>
        <v>0</v>
      </c>
      <c r="BF551" s="204">
        <f t="shared" si="195"/>
        <v>0</v>
      </c>
      <c r="BG551" s="204">
        <f t="shared" si="196"/>
        <v>0</v>
      </c>
      <c r="BH551" s="204">
        <f t="shared" si="197"/>
        <v>0</v>
      </c>
      <c r="BI551" s="204">
        <f t="shared" si="198"/>
        <v>0</v>
      </c>
      <c r="BJ551" s="16" t="s">
        <v>82</v>
      </c>
      <c r="BK551" s="204">
        <f t="shared" si="199"/>
        <v>0</v>
      </c>
      <c r="BL551" s="16" t="s">
        <v>144</v>
      </c>
      <c r="BM551" s="203" t="s">
        <v>1117</v>
      </c>
    </row>
    <row r="552" spans="1:65" s="2" customFormat="1" ht="16.5" customHeight="1">
      <c r="A552" s="33"/>
      <c r="B552" s="34"/>
      <c r="C552" s="191" t="s">
        <v>1118</v>
      </c>
      <c r="D552" s="191" t="s">
        <v>140</v>
      </c>
      <c r="E552" s="192" t="s">
        <v>797</v>
      </c>
      <c r="F552" s="193" t="s">
        <v>798</v>
      </c>
      <c r="G552" s="194" t="s">
        <v>246</v>
      </c>
      <c r="H552" s="195">
        <v>282.47000000000003</v>
      </c>
      <c r="I552" s="196"/>
      <c r="J552" s="197">
        <f t="shared" si="190"/>
        <v>0</v>
      </c>
      <c r="K552" s="198"/>
      <c r="L552" s="38"/>
      <c r="M552" s="199" t="s">
        <v>1</v>
      </c>
      <c r="N552" s="200" t="s">
        <v>40</v>
      </c>
      <c r="O552" s="70"/>
      <c r="P552" s="201">
        <f t="shared" si="191"/>
        <v>0</v>
      </c>
      <c r="Q552" s="201">
        <v>0</v>
      </c>
      <c r="R552" s="201">
        <f t="shared" si="192"/>
        <v>0</v>
      </c>
      <c r="S552" s="201">
        <v>0</v>
      </c>
      <c r="T552" s="202">
        <f t="shared" si="193"/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203" t="s">
        <v>144</v>
      </c>
      <c r="AT552" s="203" t="s">
        <v>140</v>
      </c>
      <c r="AU552" s="203" t="s">
        <v>84</v>
      </c>
      <c r="AY552" s="16" t="s">
        <v>137</v>
      </c>
      <c r="BE552" s="204">
        <f t="shared" si="194"/>
        <v>0</v>
      </c>
      <c r="BF552" s="204">
        <f t="shared" si="195"/>
        <v>0</v>
      </c>
      <c r="BG552" s="204">
        <f t="shared" si="196"/>
        <v>0</v>
      </c>
      <c r="BH552" s="204">
        <f t="shared" si="197"/>
        <v>0</v>
      </c>
      <c r="BI552" s="204">
        <f t="shared" si="198"/>
        <v>0</v>
      </c>
      <c r="BJ552" s="16" t="s">
        <v>82</v>
      </c>
      <c r="BK552" s="204">
        <f t="shared" si="199"/>
        <v>0</v>
      </c>
      <c r="BL552" s="16" t="s">
        <v>144</v>
      </c>
      <c r="BM552" s="203" t="s">
        <v>1119</v>
      </c>
    </row>
    <row r="553" spans="1:65" s="2" customFormat="1" ht="16.5" customHeight="1">
      <c r="A553" s="33"/>
      <c r="B553" s="34"/>
      <c r="C553" s="191" t="s">
        <v>1120</v>
      </c>
      <c r="D553" s="191" t="s">
        <v>140</v>
      </c>
      <c r="E553" s="192" t="s">
        <v>801</v>
      </c>
      <c r="F553" s="193" t="s">
        <v>802</v>
      </c>
      <c r="G553" s="194" t="s">
        <v>298</v>
      </c>
      <c r="H553" s="195">
        <v>107.4</v>
      </c>
      <c r="I553" s="196"/>
      <c r="J553" s="197">
        <f t="shared" si="190"/>
        <v>0</v>
      </c>
      <c r="K553" s="198"/>
      <c r="L553" s="38"/>
      <c r="M553" s="199" t="s">
        <v>1</v>
      </c>
      <c r="N553" s="200" t="s">
        <v>40</v>
      </c>
      <c r="O553" s="70"/>
      <c r="P553" s="201">
        <f t="shared" si="191"/>
        <v>0</v>
      </c>
      <c r="Q553" s="201">
        <v>0</v>
      </c>
      <c r="R553" s="201">
        <f t="shared" si="192"/>
        <v>0</v>
      </c>
      <c r="S553" s="201">
        <v>0</v>
      </c>
      <c r="T553" s="202">
        <f t="shared" si="193"/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203" t="s">
        <v>144</v>
      </c>
      <c r="AT553" s="203" t="s">
        <v>140</v>
      </c>
      <c r="AU553" s="203" t="s">
        <v>84</v>
      </c>
      <c r="AY553" s="16" t="s">
        <v>137</v>
      </c>
      <c r="BE553" s="204">
        <f t="shared" si="194"/>
        <v>0</v>
      </c>
      <c r="BF553" s="204">
        <f t="shared" si="195"/>
        <v>0</v>
      </c>
      <c r="BG553" s="204">
        <f t="shared" si="196"/>
        <v>0</v>
      </c>
      <c r="BH553" s="204">
        <f t="shared" si="197"/>
        <v>0</v>
      </c>
      <c r="BI553" s="204">
        <f t="shared" si="198"/>
        <v>0</v>
      </c>
      <c r="BJ553" s="16" t="s">
        <v>82</v>
      </c>
      <c r="BK553" s="204">
        <f t="shared" si="199"/>
        <v>0</v>
      </c>
      <c r="BL553" s="16" t="s">
        <v>144</v>
      </c>
      <c r="BM553" s="203" t="s">
        <v>1121</v>
      </c>
    </row>
    <row r="554" spans="1:65" s="2" customFormat="1" ht="21.75" customHeight="1">
      <c r="A554" s="33"/>
      <c r="B554" s="34"/>
      <c r="C554" s="191" t="s">
        <v>1122</v>
      </c>
      <c r="D554" s="191" t="s">
        <v>140</v>
      </c>
      <c r="E554" s="192" t="s">
        <v>553</v>
      </c>
      <c r="F554" s="193" t="s">
        <v>554</v>
      </c>
      <c r="G554" s="194" t="s">
        <v>261</v>
      </c>
      <c r="H554" s="195">
        <v>82.14</v>
      </c>
      <c r="I554" s="196"/>
      <c r="J554" s="197">
        <f t="shared" si="190"/>
        <v>0</v>
      </c>
      <c r="K554" s="198"/>
      <c r="L554" s="38"/>
      <c r="M554" s="199" t="s">
        <v>1</v>
      </c>
      <c r="N554" s="200" t="s">
        <v>40</v>
      </c>
      <c r="O554" s="70"/>
      <c r="P554" s="201">
        <f t="shared" si="191"/>
        <v>0</v>
      </c>
      <c r="Q554" s="201">
        <v>0</v>
      </c>
      <c r="R554" s="201">
        <f t="shared" si="192"/>
        <v>0</v>
      </c>
      <c r="S554" s="201">
        <v>0</v>
      </c>
      <c r="T554" s="202">
        <f t="shared" si="193"/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203" t="s">
        <v>144</v>
      </c>
      <c r="AT554" s="203" t="s">
        <v>140</v>
      </c>
      <c r="AU554" s="203" t="s">
        <v>84</v>
      </c>
      <c r="AY554" s="16" t="s">
        <v>137</v>
      </c>
      <c r="BE554" s="204">
        <f t="shared" si="194"/>
        <v>0</v>
      </c>
      <c r="BF554" s="204">
        <f t="shared" si="195"/>
        <v>0</v>
      </c>
      <c r="BG554" s="204">
        <f t="shared" si="196"/>
        <v>0</v>
      </c>
      <c r="BH554" s="204">
        <f t="shared" si="197"/>
        <v>0</v>
      </c>
      <c r="BI554" s="204">
        <f t="shared" si="198"/>
        <v>0</v>
      </c>
      <c r="BJ554" s="16" t="s">
        <v>82</v>
      </c>
      <c r="BK554" s="204">
        <f t="shared" si="199"/>
        <v>0</v>
      </c>
      <c r="BL554" s="16" t="s">
        <v>144</v>
      </c>
      <c r="BM554" s="203" t="s">
        <v>1123</v>
      </c>
    </row>
    <row r="555" spans="1:65" s="2" customFormat="1" ht="21.75" customHeight="1">
      <c r="A555" s="33"/>
      <c r="B555" s="34"/>
      <c r="C555" s="191" t="s">
        <v>1124</v>
      </c>
      <c r="D555" s="191" t="s">
        <v>140</v>
      </c>
      <c r="E555" s="192" t="s">
        <v>1111</v>
      </c>
      <c r="F555" s="193" t="s">
        <v>1112</v>
      </c>
      <c r="G555" s="194" t="s">
        <v>261</v>
      </c>
      <c r="H555" s="195">
        <v>352.71</v>
      </c>
      <c r="I555" s="196"/>
      <c r="J555" s="197">
        <f t="shared" si="190"/>
        <v>0</v>
      </c>
      <c r="K555" s="198"/>
      <c r="L555" s="38"/>
      <c r="M555" s="199" t="s">
        <v>1</v>
      </c>
      <c r="N555" s="200" t="s">
        <v>40</v>
      </c>
      <c r="O555" s="70"/>
      <c r="P555" s="201">
        <f t="shared" si="191"/>
        <v>0</v>
      </c>
      <c r="Q555" s="201">
        <v>0</v>
      </c>
      <c r="R555" s="201">
        <f t="shared" si="192"/>
        <v>0</v>
      </c>
      <c r="S555" s="201">
        <v>0</v>
      </c>
      <c r="T555" s="202">
        <f t="shared" si="193"/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203" t="s">
        <v>144</v>
      </c>
      <c r="AT555" s="203" t="s">
        <v>140</v>
      </c>
      <c r="AU555" s="203" t="s">
        <v>84</v>
      </c>
      <c r="AY555" s="16" t="s">
        <v>137</v>
      </c>
      <c r="BE555" s="204">
        <f t="shared" si="194"/>
        <v>0</v>
      </c>
      <c r="BF555" s="204">
        <f t="shared" si="195"/>
        <v>0</v>
      </c>
      <c r="BG555" s="204">
        <f t="shared" si="196"/>
        <v>0</v>
      </c>
      <c r="BH555" s="204">
        <f t="shared" si="197"/>
        <v>0</v>
      </c>
      <c r="BI555" s="204">
        <f t="shared" si="198"/>
        <v>0</v>
      </c>
      <c r="BJ555" s="16" t="s">
        <v>82</v>
      </c>
      <c r="BK555" s="204">
        <f t="shared" si="199"/>
        <v>0</v>
      </c>
      <c r="BL555" s="16" t="s">
        <v>144</v>
      </c>
      <c r="BM555" s="203" t="s">
        <v>1125</v>
      </c>
    </row>
    <row r="556" spans="1:65" s="2" customFormat="1" ht="21.75" customHeight="1">
      <c r="A556" s="33"/>
      <c r="B556" s="34"/>
      <c r="C556" s="191" t="s">
        <v>1126</v>
      </c>
      <c r="D556" s="191" t="s">
        <v>140</v>
      </c>
      <c r="E556" s="192" t="s">
        <v>557</v>
      </c>
      <c r="F556" s="193" t="s">
        <v>558</v>
      </c>
      <c r="G556" s="194" t="s">
        <v>261</v>
      </c>
      <c r="H556" s="195">
        <v>82.14</v>
      </c>
      <c r="I556" s="196"/>
      <c r="J556" s="197">
        <f t="shared" si="190"/>
        <v>0</v>
      </c>
      <c r="K556" s="198"/>
      <c r="L556" s="38"/>
      <c r="M556" s="199" t="s">
        <v>1</v>
      </c>
      <c r="N556" s="200" t="s">
        <v>40</v>
      </c>
      <c r="O556" s="70"/>
      <c r="P556" s="201">
        <f t="shared" si="191"/>
        <v>0</v>
      </c>
      <c r="Q556" s="201">
        <v>0</v>
      </c>
      <c r="R556" s="201">
        <f t="shared" si="192"/>
        <v>0</v>
      </c>
      <c r="S556" s="201">
        <v>0</v>
      </c>
      <c r="T556" s="202">
        <f t="shared" si="193"/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203" t="s">
        <v>144</v>
      </c>
      <c r="AT556" s="203" t="s">
        <v>140</v>
      </c>
      <c r="AU556" s="203" t="s">
        <v>84</v>
      </c>
      <c r="AY556" s="16" t="s">
        <v>137</v>
      </c>
      <c r="BE556" s="204">
        <f t="shared" si="194"/>
        <v>0</v>
      </c>
      <c r="BF556" s="204">
        <f t="shared" si="195"/>
        <v>0</v>
      </c>
      <c r="BG556" s="204">
        <f t="shared" si="196"/>
        <v>0</v>
      </c>
      <c r="BH556" s="204">
        <f t="shared" si="197"/>
        <v>0</v>
      </c>
      <c r="BI556" s="204">
        <f t="shared" si="198"/>
        <v>0</v>
      </c>
      <c r="BJ556" s="16" t="s">
        <v>82</v>
      </c>
      <c r="BK556" s="204">
        <f t="shared" si="199"/>
        <v>0</v>
      </c>
      <c r="BL556" s="16" t="s">
        <v>144</v>
      </c>
      <c r="BM556" s="203" t="s">
        <v>1127</v>
      </c>
    </row>
    <row r="557" spans="1:65" s="2" customFormat="1" ht="21.75" customHeight="1">
      <c r="A557" s="33"/>
      <c r="B557" s="34"/>
      <c r="C557" s="191" t="s">
        <v>1128</v>
      </c>
      <c r="D557" s="191" t="s">
        <v>140</v>
      </c>
      <c r="E557" s="192" t="s">
        <v>1115</v>
      </c>
      <c r="F557" s="193" t="s">
        <v>1116</v>
      </c>
      <c r="G557" s="194" t="s">
        <v>261</v>
      </c>
      <c r="H557" s="195">
        <v>352.71</v>
      </c>
      <c r="I557" s="196"/>
      <c r="J557" s="197">
        <f t="shared" si="190"/>
        <v>0</v>
      </c>
      <c r="K557" s="198"/>
      <c r="L557" s="38"/>
      <c r="M557" s="199" t="s">
        <v>1</v>
      </c>
      <c r="N557" s="200" t="s">
        <v>40</v>
      </c>
      <c r="O557" s="70"/>
      <c r="P557" s="201">
        <f t="shared" si="191"/>
        <v>0</v>
      </c>
      <c r="Q557" s="201">
        <v>0</v>
      </c>
      <c r="R557" s="201">
        <f t="shared" si="192"/>
        <v>0</v>
      </c>
      <c r="S557" s="201">
        <v>0</v>
      </c>
      <c r="T557" s="202">
        <f t="shared" si="193"/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203" t="s">
        <v>144</v>
      </c>
      <c r="AT557" s="203" t="s">
        <v>140</v>
      </c>
      <c r="AU557" s="203" t="s">
        <v>84</v>
      </c>
      <c r="AY557" s="16" t="s">
        <v>137</v>
      </c>
      <c r="BE557" s="204">
        <f t="shared" si="194"/>
        <v>0</v>
      </c>
      <c r="BF557" s="204">
        <f t="shared" si="195"/>
        <v>0</v>
      </c>
      <c r="BG557" s="204">
        <f t="shared" si="196"/>
        <v>0</v>
      </c>
      <c r="BH557" s="204">
        <f t="shared" si="197"/>
        <v>0</v>
      </c>
      <c r="BI557" s="204">
        <f t="shared" si="198"/>
        <v>0</v>
      </c>
      <c r="BJ557" s="16" t="s">
        <v>82</v>
      </c>
      <c r="BK557" s="204">
        <f t="shared" si="199"/>
        <v>0</v>
      </c>
      <c r="BL557" s="16" t="s">
        <v>144</v>
      </c>
      <c r="BM557" s="203" t="s">
        <v>1129</v>
      </c>
    </row>
    <row r="558" spans="1:65" s="2" customFormat="1" ht="21.75" customHeight="1">
      <c r="A558" s="33"/>
      <c r="B558" s="34"/>
      <c r="C558" s="191" t="s">
        <v>1130</v>
      </c>
      <c r="D558" s="191" t="s">
        <v>140</v>
      </c>
      <c r="E558" s="192" t="s">
        <v>553</v>
      </c>
      <c r="F558" s="193" t="s">
        <v>554</v>
      </c>
      <c r="G558" s="194" t="s">
        <v>261</v>
      </c>
      <c r="H558" s="195">
        <v>50.16</v>
      </c>
      <c r="I558" s="196"/>
      <c r="J558" s="197">
        <f t="shared" si="190"/>
        <v>0</v>
      </c>
      <c r="K558" s="198"/>
      <c r="L558" s="38"/>
      <c r="M558" s="199" t="s">
        <v>1</v>
      </c>
      <c r="N558" s="200" t="s">
        <v>40</v>
      </c>
      <c r="O558" s="70"/>
      <c r="P558" s="201">
        <f t="shared" si="191"/>
        <v>0</v>
      </c>
      <c r="Q558" s="201">
        <v>0</v>
      </c>
      <c r="R558" s="201">
        <f t="shared" si="192"/>
        <v>0</v>
      </c>
      <c r="S558" s="201">
        <v>0</v>
      </c>
      <c r="T558" s="202">
        <f t="shared" si="193"/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203" t="s">
        <v>144</v>
      </c>
      <c r="AT558" s="203" t="s">
        <v>140</v>
      </c>
      <c r="AU558" s="203" t="s">
        <v>84</v>
      </c>
      <c r="AY558" s="16" t="s">
        <v>137</v>
      </c>
      <c r="BE558" s="204">
        <f t="shared" si="194"/>
        <v>0</v>
      </c>
      <c r="BF558" s="204">
        <f t="shared" si="195"/>
        <v>0</v>
      </c>
      <c r="BG558" s="204">
        <f t="shared" si="196"/>
        <v>0</v>
      </c>
      <c r="BH558" s="204">
        <f t="shared" si="197"/>
        <v>0</v>
      </c>
      <c r="BI558" s="204">
        <f t="shared" si="198"/>
        <v>0</v>
      </c>
      <c r="BJ558" s="16" t="s">
        <v>82</v>
      </c>
      <c r="BK558" s="204">
        <f t="shared" si="199"/>
        <v>0</v>
      </c>
      <c r="BL558" s="16" t="s">
        <v>144</v>
      </c>
      <c r="BM558" s="203" t="s">
        <v>1131</v>
      </c>
    </row>
    <row r="559" spans="1:65" s="2" customFormat="1" ht="21.75" customHeight="1">
      <c r="A559" s="33"/>
      <c r="B559" s="34"/>
      <c r="C559" s="191" t="s">
        <v>1132</v>
      </c>
      <c r="D559" s="191" t="s">
        <v>140</v>
      </c>
      <c r="E559" s="192" t="s">
        <v>557</v>
      </c>
      <c r="F559" s="193" t="s">
        <v>558</v>
      </c>
      <c r="G559" s="194" t="s">
        <v>261</v>
      </c>
      <c r="H559" s="195">
        <v>50.16</v>
      </c>
      <c r="I559" s="196"/>
      <c r="J559" s="197">
        <f t="shared" si="190"/>
        <v>0</v>
      </c>
      <c r="K559" s="198"/>
      <c r="L559" s="38"/>
      <c r="M559" s="199" t="s">
        <v>1</v>
      </c>
      <c r="N559" s="200" t="s">
        <v>40</v>
      </c>
      <c r="O559" s="70"/>
      <c r="P559" s="201">
        <f t="shared" si="191"/>
        <v>0</v>
      </c>
      <c r="Q559" s="201">
        <v>0</v>
      </c>
      <c r="R559" s="201">
        <f t="shared" si="192"/>
        <v>0</v>
      </c>
      <c r="S559" s="201">
        <v>0</v>
      </c>
      <c r="T559" s="202">
        <f t="shared" si="193"/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203" t="s">
        <v>144</v>
      </c>
      <c r="AT559" s="203" t="s">
        <v>140</v>
      </c>
      <c r="AU559" s="203" t="s">
        <v>84</v>
      </c>
      <c r="AY559" s="16" t="s">
        <v>137</v>
      </c>
      <c r="BE559" s="204">
        <f t="shared" si="194"/>
        <v>0</v>
      </c>
      <c r="BF559" s="204">
        <f t="shared" si="195"/>
        <v>0</v>
      </c>
      <c r="BG559" s="204">
        <f t="shared" si="196"/>
        <v>0</v>
      </c>
      <c r="BH559" s="204">
        <f t="shared" si="197"/>
        <v>0</v>
      </c>
      <c r="BI559" s="204">
        <f t="shared" si="198"/>
        <v>0</v>
      </c>
      <c r="BJ559" s="16" t="s">
        <v>82</v>
      </c>
      <c r="BK559" s="204">
        <f t="shared" si="199"/>
        <v>0</v>
      </c>
      <c r="BL559" s="16" t="s">
        <v>144</v>
      </c>
      <c r="BM559" s="203" t="s">
        <v>1133</v>
      </c>
    </row>
    <row r="560" spans="1:65" s="2" customFormat="1" ht="21.75" customHeight="1">
      <c r="A560" s="33"/>
      <c r="B560" s="34"/>
      <c r="C560" s="191" t="s">
        <v>1134</v>
      </c>
      <c r="D560" s="191" t="s">
        <v>140</v>
      </c>
      <c r="E560" s="192" t="s">
        <v>1135</v>
      </c>
      <c r="F560" s="193" t="s">
        <v>1136</v>
      </c>
      <c r="G560" s="194" t="s">
        <v>825</v>
      </c>
      <c r="H560" s="210"/>
      <c r="I560" s="196"/>
      <c r="J560" s="197">
        <f t="shared" si="190"/>
        <v>0</v>
      </c>
      <c r="K560" s="198"/>
      <c r="L560" s="38"/>
      <c r="M560" s="199" t="s">
        <v>1</v>
      </c>
      <c r="N560" s="200" t="s">
        <v>40</v>
      </c>
      <c r="O560" s="70"/>
      <c r="P560" s="201">
        <f t="shared" si="191"/>
        <v>0</v>
      </c>
      <c r="Q560" s="201">
        <v>0</v>
      </c>
      <c r="R560" s="201">
        <f t="shared" si="192"/>
        <v>0</v>
      </c>
      <c r="S560" s="201">
        <v>0</v>
      </c>
      <c r="T560" s="202">
        <f t="shared" si="193"/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203" t="s">
        <v>144</v>
      </c>
      <c r="AT560" s="203" t="s">
        <v>140</v>
      </c>
      <c r="AU560" s="203" t="s">
        <v>84</v>
      </c>
      <c r="AY560" s="16" t="s">
        <v>137</v>
      </c>
      <c r="BE560" s="204">
        <f t="shared" si="194"/>
        <v>0</v>
      </c>
      <c r="BF560" s="204">
        <f t="shared" si="195"/>
        <v>0</v>
      </c>
      <c r="BG560" s="204">
        <f t="shared" si="196"/>
        <v>0</v>
      </c>
      <c r="BH560" s="204">
        <f t="shared" si="197"/>
        <v>0</v>
      </c>
      <c r="BI560" s="204">
        <f t="shared" si="198"/>
        <v>0</v>
      </c>
      <c r="BJ560" s="16" t="s">
        <v>82</v>
      </c>
      <c r="BK560" s="204">
        <f t="shared" si="199"/>
        <v>0</v>
      </c>
      <c r="BL560" s="16" t="s">
        <v>144</v>
      </c>
      <c r="BM560" s="203" t="s">
        <v>1137</v>
      </c>
    </row>
    <row r="561" spans="1:65" s="12" customFormat="1" ht="22.9" customHeight="1">
      <c r="B561" s="175"/>
      <c r="C561" s="176"/>
      <c r="D561" s="177" t="s">
        <v>74</v>
      </c>
      <c r="E561" s="189" t="s">
        <v>810</v>
      </c>
      <c r="F561" s="189" t="s">
        <v>811</v>
      </c>
      <c r="G561" s="176"/>
      <c r="H561" s="176"/>
      <c r="I561" s="179"/>
      <c r="J561" s="190">
        <f>BK561</f>
        <v>0</v>
      </c>
      <c r="K561" s="176"/>
      <c r="L561" s="181"/>
      <c r="M561" s="182"/>
      <c r="N561" s="183"/>
      <c r="O561" s="183"/>
      <c r="P561" s="184">
        <f>SUM(P562:P563)</f>
        <v>0</v>
      </c>
      <c r="Q561" s="183"/>
      <c r="R561" s="184">
        <f>SUM(R562:R563)</f>
        <v>0</v>
      </c>
      <c r="S561" s="183"/>
      <c r="T561" s="185">
        <f>SUM(T562:T563)</f>
        <v>0</v>
      </c>
      <c r="AR561" s="186" t="s">
        <v>82</v>
      </c>
      <c r="AT561" s="187" t="s">
        <v>74</v>
      </c>
      <c r="AU561" s="187" t="s">
        <v>82</v>
      </c>
      <c r="AY561" s="186" t="s">
        <v>137</v>
      </c>
      <c r="BK561" s="188">
        <f>SUM(BK562:BK563)</f>
        <v>0</v>
      </c>
    </row>
    <row r="562" spans="1:65" s="2" customFormat="1" ht="16.5" customHeight="1">
      <c r="A562" s="33"/>
      <c r="B562" s="34"/>
      <c r="C562" s="191" t="s">
        <v>1138</v>
      </c>
      <c r="D562" s="191" t="s">
        <v>140</v>
      </c>
      <c r="E562" s="192" t="s">
        <v>1139</v>
      </c>
      <c r="F562" s="193" t="s">
        <v>1140</v>
      </c>
      <c r="G562" s="194" t="s">
        <v>298</v>
      </c>
      <c r="H562" s="195">
        <v>74.650000000000006</v>
      </c>
      <c r="I562" s="196"/>
      <c r="J562" s="197">
        <f>ROUND(I562*H562,2)</f>
        <v>0</v>
      </c>
      <c r="K562" s="198"/>
      <c r="L562" s="38"/>
      <c r="M562" s="199" t="s">
        <v>1</v>
      </c>
      <c r="N562" s="200" t="s">
        <v>40</v>
      </c>
      <c r="O562" s="70"/>
      <c r="P562" s="201">
        <f>O562*H562</f>
        <v>0</v>
      </c>
      <c r="Q562" s="201">
        <v>0</v>
      </c>
      <c r="R562" s="201">
        <f>Q562*H562</f>
        <v>0</v>
      </c>
      <c r="S562" s="201">
        <v>0</v>
      </c>
      <c r="T562" s="202">
        <f>S562*H562</f>
        <v>0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203" t="s">
        <v>144</v>
      </c>
      <c r="AT562" s="203" t="s">
        <v>140</v>
      </c>
      <c r="AU562" s="203" t="s">
        <v>84</v>
      </c>
      <c r="AY562" s="16" t="s">
        <v>137</v>
      </c>
      <c r="BE562" s="204">
        <f>IF(N562="základní",J562,0)</f>
        <v>0</v>
      </c>
      <c r="BF562" s="204">
        <f>IF(N562="snížená",J562,0)</f>
        <v>0</v>
      </c>
      <c r="BG562" s="204">
        <f>IF(N562="zákl. přenesená",J562,0)</f>
        <v>0</v>
      </c>
      <c r="BH562" s="204">
        <f>IF(N562="sníž. přenesená",J562,0)</f>
        <v>0</v>
      </c>
      <c r="BI562" s="204">
        <f>IF(N562="nulová",J562,0)</f>
        <v>0</v>
      </c>
      <c r="BJ562" s="16" t="s">
        <v>82</v>
      </c>
      <c r="BK562" s="204">
        <f>ROUND(I562*H562,2)</f>
        <v>0</v>
      </c>
      <c r="BL562" s="16" t="s">
        <v>144</v>
      </c>
      <c r="BM562" s="203" t="s">
        <v>1141</v>
      </c>
    </row>
    <row r="563" spans="1:65" s="2" customFormat="1" ht="21.75" customHeight="1">
      <c r="A563" s="33"/>
      <c r="B563" s="34"/>
      <c r="C563" s="191" t="s">
        <v>1142</v>
      </c>
      <c r="D563" s="191" t="s">
        <v>140</v>
      </c>
      <c r="E563" s="192" t="s">
        <v>1143</v>
      </c>
      <c r="F563" s="193" t="s">
        <v>1144</v>
      </c>
      <c r="G563" s="194" t="s">
        <v>825</v>
      </c>
      <c r="H563" s="210"/>
      <c r="I563" s="196"/>
      <c r="J563" s="197">
        <f>ROUND(I563*H563,2)</f>
        <v>0</v>
      </c>
      <c r="K563" s="198"/>
      <c r="L563" s="38"/>
      <c r="M563" s="199" t="s">
        <v>1</v>
      </c>
      <c r="N563" s="200" t="s">
        <v>40</v>
      </c>
      <c r="O563" s="70"/>
      <c r="P563" s="201">
        <f>O563*H563</f>
        <v>0</v>
      </c>
      <c r="Q563" s="201">
        <v>0</v>
      </c>
      <c r="R563" s="201">
        <f>Q563*H563</f>
        <v>0</v>
      </c>
      <c r="S563" s="201">
        <v>0</v>
      </c>
      <c r="T563" s="202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203" t="s">
        <v>144</v>
      </c>
      <c r="AT563" s="203" t="s">
        <v>140</v>
      </c>
      <c r="AU563" s="203" t="s">
        <v>84</v>
      </c>
      <c r="AY563" s="16" t="s">
        <v>137</v>
      </c>
      <c r="BE563" s="204">
        <f>IF(N563="základní",J563,0)</f>
        <v>0</v>
      </c>
      <c r="BF563" s="204">
        <f>IF(N563="snížená",J563,0)</f>
        <v>0</v>
      </c>
      <c r="BG563" s="204">
        <f>IF(N563="zákl. přenesená",J563,0)</f>
        <v>0</v>
      </c>
      <c r="BH563" s="204">
        <f>IF(N563="sníž. přenesená",J563,0)</f>
        <v>0</v>
      </c>
      <c r="BI563" s="204">
        <f>IF(N563="nulová",J563,0)</f>
        <v>0</v>
      </c>
      <c r="BJ563" s="16" t="s">
        <v>82</v>
      </c>
      <c r="BK563" s="204">
        <f>ROUND(I563*H563,2)</f>
        <v>0</v>
      </c>
      <c r="BL563" s="16" t="s">
        <v>144</v>
      </c>
      <c r="BM563" s="203" t="s">
        <v>1145</v>
      </c>
    </row>
    <row r="564" spans="1:65" s="12" customFormat="1" ht="22.9" customHeight="1">
      <c r="B564" s="175"/>
      <c r="C564" s="176"/>
      <c r="D564" s="177" t="s">
        <v>74</v>
      </c>
      <c r="E564" s="189" t="s">
        <v>293</v>
      </c>
      <c r="F564" s="189" t="s">
        <v>294</v>
      </c>
      <c r="G564" s="176"/>
      <c r="H564" s="176"/>
      <c r="I564" s="179"/>
      <c r="J564" s="190">
        <f>BK564</f>
        <v>0</v>
      </c>
      <c r="K564" s="176"/>
      <c r="L564" s="181"/>
      <c r="M564" s="182"/>
      <c r="N564" s="183"/>
      <c r="O564" s="183"/>
      <c r="P564" s="184">
        <f>SUM(P565:P569)</f>
        <v>0</v>
      </c>
      <c r="Q564" s="183"/>
      <c r="R564" s="184">
        <f>SUM(R565:R569)</f>
        <v>0</v>
      </c>
      <c r="S564" s="183"/>
      <c r="T564" s="185">
        <f>SUM(T565:T569)</f>
        <v>0</v>
      </c>
      <c r="AR564" s="186" t="s">
        <v>82</v>
      </c>
      <c r="AT564" s="187" t="s">
        <v>74</v>
      </c>
      <c r="AU564" s="187" t="s">
        <v>82</v>
      </c>
      <c r="AY564" s="186" t="s">
        <v>137</v>
      </c>
      <c r="BK564" s="188">
        <f>SUM(BK565:BK569)</f>
        <v>0</v>
      </c>
    </row>
    <row r="565" spans="1:65" s="2" customFormat="1" ht="16.5" customHeight="1">
      <c r="A565" s="33"/>
      <c r="B565" s="34"/>
      <c r="C565" s="191" t="s">
        <v>1146</v>
      </c>
      <c r="D565" s="191" t="s">
        <v>140</v>
      </c>
      <c r="E565" s="192" t="s">
        <v>1147</v>
      </c>
      <c r="F565" s="193" t="s">
        <v>1148</v>
      </c>
      <c r="G565" s="194" t="s">
        <v>298</v>
      </c>
      <c r="H565" s="195">
        <v>4.8600000000000003</v>
      </c>
      <c r="I565" s="196"/>
      <c r="J565" s="197">
        <f>ROUND(I565*H565,2)</f>
        <v>0</v>
      </c>
      <c r="K565" s="198"/>
      <c r="L565" s="38"/>
      <c r="M565" s="199" t="s">
        <v>1</v>
      </c>
      <c r="N565" s="200" t="s">
        <v>40</v>
      </c>
      <c r="O565" s="70"/>
      <c r="P565" s="201">
        <f>O565*H565</f>
        <v>0</v>
      </c>
      <c r="Q565" s="201">
        <v>0</v>
      </c>
      <c r="R565" s="201">
        <f>Q565*H565</f>
        <v>0</v>
      </c>
      <c r="S565" s="201">
        <v>0</v>
      </c>
      <c r="T565" s="202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203" t="s">
        <v>144</v>
      </c>
      <c r="AT565" s="203" t="s">
        <v>140</v>
      </c>
      <c r="AU565" s="203" t="s">
        <v>84</v>
      </c>
      <c r="AY565" s="16" t="s">
        <v>137</v>
      </c>
      <c r="BE565" s="204">
        <f>IF(N565="základní",J565,0)</f>
        <v>0</v>
      </c>
      <c r="BF565" s="204">
        <f>IF(N565="snížená",J565,0)</f>
        <v>0</v>
      </c>
      <c r="BG565" s="204">
        <f>IF(N565="zákl. přenesená",J565,0)</f>
        <v>0</v>
      </c>
      <c r="BH565" s="204">
        <f>IF(N565="sníž. přenesená",J565,0)</f>
        <v>0</v>
      </c>
      <c r="BI565" s="204">
        <f>IF(N565="nulová",J565,0)</f>
        <v>0</v>
      </c>
      <c r="BJ565" s="16" t="s">
        <v>82</v>
      </c>
      <c r="BK565" s="204">
        <f>ROUND(I565*H565,2)</f>
        <v>0</v>
      </c>
      <c r="BL565" s="16" t="s">
        <v>144</v>
      </c>
      <c r="BM565" s="203" t="s">
        <v>1149</v>
      </c>
    </row>
    <row r="566" spans="1:65" s="2" customFormat="1" ht="21.75" customHeight="1">
      <c r="A566" s="33"/>
      <c r="B566" s="34"/>
      <c r="C566" s="191" t="s">
        <v>1150</v>
      </c>
      <c r="D566" s="191" t="s">
        <v>140</v>
      </c>
      <c r="E566" s="192" t="s">
        <v>1151</v>
      </c>
      <c r="F566" s="193" t="s">
        <v>1152</v>
      </c>
      <c r="G566" s="194" t="s">
        <v>830</v>
      </c>
      <c r="H566" s="195">
        <v>127.99</v>
      </c>
      <c r="I566" s="196"/>
      <c r="J566" s="197">
        <f>ROUND(I566*H566,2)</f>
        <v>0</v>
      </c>
      <c r="K566" s="198"/>
      <c r="L566" s="38"/>
      <c r="M566" s="199" t="s">
        <v>1</v>
      </c>
      <c r="N566" s="200" t="s">
        <v>40</v>
      </c>
      <c r="O566" s="70"/>
      <c r="P566" s="201">
        <f>O566*H566</f>
        <v>0</v>
      </c>
      <c r="Q566" s="201">
        <v>0</v>
      </c>
      <c r="R566" s="201">
        <f>Q566*H566</f>
        <v>0</v>
      </c>
      <c r="S566" s="201">
        <v>0</v>
      </c>
      <c r="T566" s="202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203" t="s">
        <v>144</v>
      </c>
      <c r="AT566" s="203" t="s">
        <v>140</v>
      </c>
      <c r="AU566" s="203" t="s">
        <v>84</v>
      </c>
      <c r="AY566" s="16" t="s">
        <v>137</v>
      </c>
      <c r="BE566" s="204">
        <f>IF(N566="základní",J566,0)</f>
        <v>0</v>
      </c>
      <c r="BF566" s="204">
        <f>IF(N566="snížená",J566,0)</f>
        <v>0</v>
      </c>
      <c r="BG566" s="204">
        <f>IF(N566="zákl. přenesená",J566,0)</f>
        <v>0</v>
      </c>
      <c r="BH566" s="204">
        <f>IF(N566="sníž. přenesená",J566,0)</f>
        <v>0</v>
      </c>
      <c r="BI566" s="204">
        <f>IF(N566="nulová",J566,0)</f>
        <v>0</v>
      </c>
      <c r="BJ566" s="16" t="s">
        <v>82</v>
      </c>
      <c r="BK566" s="204">
        <f>ROUND(I566*H566,2)</f>
        <v>0</v>
      </c>
      <c r="BL566" s="16" t="s">
        <v>144</v>
      </c>
      <c r="BM566" s="203" t="s">
        <v>1153</v>
      </c>
    </row>
    <row r="567" spans="1:65" s="2" customFormat="1" ht="21.75" customHeight="1">
      <c r="A567" s="33"/>
      <c r="B567" s="34"/>
      <c r="C567" s="191" t="s">
        <v>1154</v>
      </c>
      <c r="D567" s="191" t="s">
        <v>140</v>
      </c>
      <c r="E567" s="192" t="s">
        <v>1155</v>
      </c>
      <c r="F567" s="193" t="s">
        <v>1156</v>
      </c>
      <c r="G567" s="194" t="s">
        <v>578</v>
      </c>
      <c r="H567" s="195">
        <v>6</v>
      </c>
      <c r="I567" s="196"/>
      <c r="J567" s="197">
        <f>ROUND(I567*H567,2)</f>
        <v>0</v>
      </c>
      <c r="K567" s="198"/>
      <c r="L567" s="38"/>
      <c r="M567" s="199" t="s">
        <v>1</v>
      </c>
      <c r="N567" s="200" t="s">
        <v>40</v>
      </c>
      <c r="O567" s="70"/>
      <c r="P567" s="201">
        <f>O567*H567</f>
        <v>0</v>
      </c>
      <c r="Q567" s="201">
        <v>0</v>
      </c>
      <c r="R567" s="201">
        <f>Q567*H567</f>
        <v>0</v>
      </c>
      <c r="S567" s="201">
        <v>0</v>
      </c>
      <c r="T567" s="202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203" t="s">
        <v>144</v>
      </c>
      <c r="AT567" s="203" t="s">
        <v>140</v>
      </c>
      <c r="AU567" s="203" t="s">
        <v>84</v>
      </c>
      <c r="AY567" s="16" t="s">
        <v>137</v>
      </c>
      <c r="BE567" s="204">
        <f>IF(N567="základní",J567,0)</f>
        <v>0</v>
      </c>
      <c r="BF567" s="204">
        <f>IF(N567="snížená",J567,0)</f>
        <v>0</v>
      </c>
      <c r="BG567" s="204">
        <f>IF(N567="zákl. přenesená",J567,0)</f>
        <v>0</v>
      </c>
      <c r="BH567" s="204">
        <f>IF(N567="sníž. přenesená",J567,0)</f>
        <v>0</v>
      </c>
      <c r="BI567" s="204">
        <f>IF(N567="nulová",J567,0)</f>
        <v>0</v>
      </c>
      <c r="BJ567" s="16" t="s">
        <v>82</v>
      </c>
      <c r="BK567" s="204">
        <f>ROUND(I567*H567,2)</f>
        <v>0</v>
      </c>
      <c r="BL567" s="16" t="s">
        <v>144</v>
      </c>
      <c r="BM567" s="203" t="s">
        <v>1157</v>
      </c>
    </row>
    <row r="568" spans="1:65" s="2" customFormat="1" ht="21.75" customHeight="1">
      <c r="A568" s="33"/>
      <c r="B568" s="34"/>
      <c r="C568" s="191" t="s">
        <v>1158</v>
      </c>
      <c r="D568" s="191" t="s">
        <v>140</v>
      </c>
      <c r="E568" s="192" t="s">
        <v>1159</v>
      </c>
      <c r="F568" s="193" t="s">
        <v>1160</v>
      </c>
      <c r="G568" s="194" t="s">
        <v>332</v>
      </c>
      <c r="H568" s="195">
        <v>0.03</v>
      </c>
      <c r="I568" s="196"/>
      <c r="J568" s="197">
        <f>ROUND(I568*H568,2)</f>
        <v>0</v>
      </c>
      <c r="K568" s="198"/>
      <c r="L568" s="38"/>
      <c r="M568" s="199" t="s">
        <v>1</v>
      </c>
      <c r="N568" s="200" t="s">
        <v>40</v>
      </c>
      <c r="O568" s="70"/>
      <c r="P568" s="201">
        <f>O568*H568</f>
        <v>0</v>
      </c>
      <c r="Q568" s="201">
        <v>0</v>
      </c>
      <c r="R568" s="201">
        <f>Q568*H568</f>
        <v>0</v>
      </c>
      <c r="S568" s="201">
        <v>0</v>
      </c>
      <c r="T568" s="202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203" t="s">
        <v>144</v>
      </c>
      <c r="AT568" s="203" t="s">
        <v>140</v>
      </c>
      <c r="AU568" s="203" t="s">
        <v>84</v>
      </c>
      <c r="AY568" s="16" t="s">
        <v>137</v>
      </c>
      <c r="BE568" s="204">
        <f>IF(N568="základní",J568,0)</f>
        <v>0</v>
      </c>
      <c r="BF568" s="204">
        <f>IF(N568="snížená",J568,0)</f>
        <v>0</v>
      </c>
      <c r="BG568" s="204">
        <f>IF(N568="zákl. přenesená",J568,0)</f>
        <v>0</v>
      </c>
      <c r="BH568" s="204">
        <f>IF(N568="sníž. přenesená",J568,0)</f>
        <v>0</v>
      </c>
      <c r="BI568" s="204">
        <f>IF(N568="nulová",J568,0)</f>
        <v>0</v>
      </c>
      <c r="BJ568" s="16" t="s">
        <v>82</v>
      </c>
      <c r="BK568" s="204">
        <f>ROUND(I568*H568,2)</f>
        <v>0</v>
      </c>
      <c r="BL568" s="16" t="s">
        <v>144</v>
      </c>
      <c r="BM568" s="203" t="s">
        <v>1161</v>
      </c>
    </row>
    <row r="569" spans="1:65" s="2" customFormat="1" ht="16.5" customHeight="1">
      <c r="A569" s="33"/>
      <c r="B569" s="34"/>
      <c r="C569" s="191" t="s">
        <v>1162</v>
      </c>
      <c r="D569" s="191" t="s">
        <v>140</v>
      </c>
      <c r="E569" s="192" t="s">
        <v>1163</v>
      </c>
      <c r="F569" s="193" t="s">
        <v>1164</v>
      </c>
      <c r="G569" s="194" t="s">
        <v>830</v>
      </c>
      <c r="H569" s="195">
        <v>3.65</v>
      </c>
      <c r="I569" s="196"/>
      <c r="J569" s="197">
        <f>ROUND(I569*H569,2)</f>
        <v>0</v>
      </c>
      <c r="K569" s="198"/>
      <c r="L569" s="38"/>
      <c r="M569" s="199" t="s">
        <v>1</v>
      </c>
      <c r="N569" s="200" t="s">
        <v>40</v>
      </c>
      <c r="O569" s="70"/>
      <c r="P569" s="201">
        <f>O569*H569</f>
        <v>0</v>
      </c>
      <c r="Q569" s="201">
        <v>0</v>
      </c>
      <c r="R569" s="201">
        <f>Q569*H569</f>
        <v>0</v>
      </c>
      <c r="S569" s="201">
        <v>0</v>
      </c>
      <c r="T569" s="202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203" t="s">
        <v>144</v>
      </c>
      <c r="AT569" s="203" t="s">
        <v>140</v>
      </c>
      <c r="AU569" s="203" t="s">
        <v>84</v>
      </c>
      <c r="AY569" s="16" t="s">
        <v>137</v>
      </c>
      <c r="BE569" s="204">
        <f>IF(N569="základní",J569,0)</f>
        <v>0</v>
      </c>
      <c r="BF569" s="204">
        <f>IF(N569="snížená",J569,0)</f>
        <v>0</v>
      </c>
      <c r="BG569" s="204">
        <f>IF(N569="zákl. přenesená",J569,0)</f>
        <v>0</v>
      </c>
      <c r="BH569" s="204">
        <f>IF(N569="sníž. přenesená",J569,0)</f>
        <v>0</v>
      </c>
      <c r="BI569" s="204">
        <f>IF(N569="nulová",J569,0)</f>
        <v>0</v>
      </c>
      <c r="BJ569" s="16" t="s">
        <v>82</v>
      </c>
      <c r="BK569" s="204">
        <f>ROUND(I569*H569,2)</f>
        <v>0</v>
      </c>
      <c r="BL569" s="16" t="s">
        <v>144</v>
      </c>
      <c r="BM569" s="203" t="s">
        <v>1165</v>
      </c>
    </row>
    <row r="570" spans="1:65" s="12" customFormat="1" ht="22.9" customHeight="1">
      <c r="B570" s="175"/>
      <c r="C570" s="176"/>
      <c r="D570" s="177" t="s">
        <v>74</v>
      </c>
      <c r="E570" s="189" t="s">
        <v>569</v>
      </c>
      <c r="F570" s="189" t="s">
        <v>570</v>
      </c>
      <c r="G570" s="176"/>
      <c r="H570" s="176"/>
      <c r="I570" s="179"/>
      <c r="J570" s="190">
        <f>BK570</f>
        <v>0</v>
      </c>
      <c r="K570" s="176"/>
      <c r="L570" s="181"/>
      <c r="M570" s="182"/>
      <c r="N570" s="183"/>
      <c r="O570" s="183"/>
      <c r="P570" s="184">
        <f>SUM(P571:P572)</f>
        <v>0</v>
      </c>
      <c r="Q570" s="183"/>
      <c r="R570" s="184">
        <f>SUM(R571:R572)</f>
        <v>0</v>
      </c>
      <c r="S570" s="183"/>
      <c r="T570" s="185">
        <f>SUM(T571:T572)</f>
        <v>0</v>
      </c>
      <c r="AR570" s="186" t="s">
        <v>82</v>
      </c>
      <c r="AT570" s="187" t="s">
        <v>74</v>
      </c>
      <c r="AU570" s="187" t="s">
        <v>82</v>
      </c>
      <c r="AY570" s="186" t="s">
        <v>137</v>
      </c>
      <c r="BK570" s="188">
        <f>SUM(BK571:BK572)</f>
        <v>0</v>
      </c>
    </row>
    <row r="571" spans="1:65" s="2" customFormat="1" ht="21.75" customHeight="1">
      <c r="A571" s="33"/>
      <c r="B571" s="34"/>
      <c r="C571" s="191" t="s">
        <v>1166</v>
      </c>
      <c r="D571" s="191" t="s">
        <v>140</v>
      </c>
      <c r="E571" s="192" t="s">
        <v>572</v>
      </c>
      <c r="F571" s="193" t="s">
        <v>573</v>
      </c>
      <c r="G571" s="194" t="s">
        <v>298</v>
      </c>
      <c r="H571" s="195">
        <v>3.25</v>
      </c>
      <c r="I571" s="196"/>
      <c r="J571" s="197">
        <f>ROUND(I571*H571,2)</f>
        <v>0</v>
      </c>
      <c r="K571" s="198"/>
      <c r="L571" s="38"/>
      <c r="M571" s="199" t="s">
        <v>1</v>
      </c>
      <c r="N571" s="200" t="s">
        <v>40</v>
      </c>
      <c r="O571" s="70"/>
      <c r="P571" s="201">
        <f>O571*H571</f>
        <v>0</v>
      </c>
      <c r="Q571" s="201">
        <v>0</v>
      </c>
      <c r="R571" s="201">
        <f>Q571*H571</f>
        <v>0</v>
      </c>
      <c r="S571" s="201">
        <v>0</v>
      </c>
      <c r="T571" s="202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203" t="s">
        <v>144</v>
      </c>
      <c r="AT571" s="203" t="s">
        <v>140</v>
      </c>
      <c r="AU571" s="203" t="s">
        <v>84</v>
      </c>
      <c r="AY571" s="16" t="s">
        <v>137</v>
      </c>
      <c r="BE571" s="204">
        <f>IF(N571="základní",J571,0)</f>
        <v>0</v>
      </c>
      <c r="BF571" s="204">
        <f>IF(N571="snížená",J571,0)</f>
        <v>0</v>
      </c>
      <c r="BG571" s="204">
        <f>IF(N571="zákl. přenesená",J571,0)</f>
        <v>0</v>
      </c>
      <c r="BH571" s="204">
        <f>IF(N571="sníž. přenesená",J571,0)</f>
        <v>0</v>
      </c>
      <c r="BI571" s="204">
        <f>IF(N571="nulová",J571,0)</f>
        <v>0</v>
      </c>
      <c r="BJ571" s="16" t="s">
        <v>82</v>
      </c>
      <c r="BK571" s="204">
        <f>ROUND(I571*H571,2)</f>
        <v>0</v>
      </c>
      <c r="BL571" s="16" t="s">
        <v>144</v>
      </c>
      <c r="BM571" s="203" t="s">
        <v>1167</v>
      </c>
    </row>
    <row r="572" spans="1:65" s="2" customFormat="1" ht="16.5" customHeight="1">
      <c r="A572" s="33"/>
      <c r="B572" s="34"/>
      <c r="C572" s="191" t="s">
        <v>1168</v>
      </c>
      <c r="D572" s="191" t="s">
        <v>140</v>
      </c>
      <c r="E572" s="192" t="s">
        <v>591</v>
      </c>
      <c r="F572" s="193" t="s">
        <v>592</v>
      </c>
      <c r="G572" s="194" t="s">
        <v>578</v>
      </c>
      <c r="H572" s="195">
        <v>3</v>
      </c>
      <c r="I572" s="196"/>
      <c r="J572" s="197">
        <f>ROUND(I572*H572,2)</f>
        <v>0</v>
      </c>
      <c r="K572" s="198"/>
      <c r="L572" s="38"/>
      <c r="M572" s="199" t="s">
        <v>1</v>
      </c>
      <c r="N572" s="200" t="s">
        <v>40</v>
      </c>
      <c r="O572" s="70"/>
      <c r="P572" s="201">
        <f>O572*H572</f>
        <v>0</v>
      </c>
      <c r="Q572" s="201">
        <v>0</v>
      </c>
      <c r="R572" s="201">
        <f>Q572*H572</f>
        <v>0</v>
      </c>
      <c r="S572" s="201">
        <v>0</v>
      </c>
      <c r="T572" s="202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203" t="s">
        <v>144</v>
      </c>
      <c r="AT572" s="203" t="s">
        <v>140</v>
      </c>
      <c r="AU572" s="203" t="s">
        <v>84</v>
      </c>
      <c r="AY572" s="16" t="s">
        <v>137</v>
      </c>
      <c r="BE572" s="204">
        <f>IF(N572="základní",J572,0)</f>
        <v>0</v>
      </c>
      <c r="BF572" s="204">
        <f>IF(N572="snížená",J572,0)</f>
        <v>0</v>
      </c>
      <c r="BG572" s="204">
        <f>IF(N572="zákl. přenesená",J572,0)</f>
        <v>0</v>
      </c>
      <c r="BH572" s="204">
        <f>IF(N572="sníž. přenesená",J572,0)</f>
        <v>0</v>
      </c>
      <c r="BI572" s="204">
        <f>IF(N572="nulová",J572,0)</f>
        <v>0</v>
      </c>
      <c r="BJ572" s="16" t="s">
        <v>82</v>
      </c>
      <c r="BK572" s="204">
        <f>ROUND(I572*H572,2)</f>
        <v>0</v>
      </c>
      <c r="BL572" s="16" t="s">
        <v>144</v>
      </c>
      <c r="BM572" s="203" t="s">
        <v>1169</v>
      </c>
    </row>
    <row r="573" spans="1:65" s="12" customFormat="1" ht="22.9" customHeight="1">
      <c r="B573" s="175"/>
      <c r="C573" s="176"/>
      <c r="D573" s="177" t="s">
        <v>74</v>
      </c>
      <c r="E573" s="189" t="s">
        <v>1170</v>
      </c>
      <c r="F573" s="189" t="s">
        <v>1171</v>
      </c>
      <c r="G573" s="176"/>
      <c r="H573" s="176"/>
      <c r="I573" s="179"/>
      <c r="J573" s="190">
        <f>BK573</f>
        <v>0</v>
      </c>
      <c r="K573" s="176"/>
      <c r="L573" s="181"/>
      <c r="M573" s="182"/>
      <c r="N573" s="183"/>
      <c r="O573" s="183"/>
      <c r="P573" s="184">
        <f>SUM(P574:P576)</f>
        <v>0</v>
      </c>
      <c r="Q573" s="183"/>
      <c r="R573" s="184">
        <f>SUM(R574:R576)</f>
        <v>0</v>
      </c>
      <c r="S573" s="183"/>
      <c r="T573" s="185">
        <f>SUM(T574:T576)</f>
        <v>0</v>
      </c>
      <c r="AR573" s="186" t="s">
        <v>82</v>
      </c>
      <c r="AT573" s="187" t="s">
        <v>74</v>
      </c>
      <c r="AU573" s="187" t="s">
        <v>82</v>
      </c>
      <c r="AY573" s="186" t="s">
        <v>137</v>
      </c>
      <c r="BK573" s="188">
        <f>SUM(BK574:BK576)</f>
        <v>0</v>
      </c>
    </row>
    <row r="574" spans="1:65" s="2" customFormat="1" ht="16.5" customHeight="1">
      <c r="A574" s="33"/>
      <c r="B574" s="34"/>
      <c r="C574" s="191" t="s">
        <v>1172</v>
      </c>
      <c r="D574" s="191" t="s">
        <v>140</v>
      </c>
      <c r="E574" s="192" t="s">
        <v>1173</v>
      </c>
      <c r="F574" s="193" t="s">
        <v>1174</v>
      </c>
      <c r="G574" s="194" t="s">
        <v>246</v>
      </c>
      <c r="H574" s="195">
        <v>112.8</v>
      </c>
      <c r="I574" s="196"/>
      <c r="J574" s="197">
        <f>ROUND(I574*H574,2)</f>
        <v>0</v>
      </c>
      <c r="K574" s="198"/>
      <c r="L574" s="38"/>
      <c r="M574" s="199" t="s">
        <v>1</v>
      </c>
      <c r="N574" s="200" t="s">
        <v>40</v>
      </c>
      <c r="O574" s="70"/>
      <c r="P574" s="201">
        <f>O574*H574</f>
        <v>0</v>
      </c>
      <c r="Q574" s="201">
        <v>0</v>
      </c>
      <c r="R574" s="201">
        <f>Q574*H574</f>
        <v>0</v>
      </c>
      <c r="S574" s="201">
        <v>0</v>
      </c>
      <c r="T574" s="202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203" t="s">
        <v>144</v>
      </c>
      <c r="AT574" s="203" t="s">
        <v>140</v>
      </c>
      <c r="AU574" s="203" t="s">
        <v>84</v>
      </c>
      <c r="AY574" s="16" t="s">
        <v>137</v>
      </c>
      <c r="BE574" s="204">
        <f>IF(N574="základní",J574,0)</f>
        <v>0</v>
      </c>
      <c r="BF574" s="204">
        <f>IF(N574="snížená",J574,0)</f>
        <v>0</v>
      </c>
      <c r="BG574" s="204">
        <f>IF(N574="zákl. přenesená",J574,0)</f>
        <v>0</v>
      </c>
      <c r="BH574" s="204">
        <f>IF(N574="sníž. přenesená",J574,0)</f>
        <v>0</v>
      </c>
      <c r="BI574" s="204">
        <f>IF(N574="nulová",J574,0)</f>
        <v>0</v>
      </c>
      <c r="BJ574" s="16" t="s">
        <v>82</v>
      </c>
      <c r="BK574" s="204">
        <f>ROUND(I574*H574,2)</f>
        <v>0</v>
      </c>
      <c r="BL574" s="16" t="s">
        <v>144</v>
      </c>
      <c r="BM574" s="203" t="s">
        <v>1175</v>
      </c>
    </row>
    <row r="575" spans="1:65" s="2" customFormat="1" ht="21.75" customHeight="1">
      <c r="A575" s="33"/>
      <c r="B575" s="34"/>
      <c r="C575" s="191" t="s">
        <v>1176</v>
      </c>
      <c r="D575" s="191" t="s">
        <v>140</v>
      </c>
      <c r="E575" s="192" t="s">
        <v>1177</v>
      </c>
      <c r="F575" s="193" t="s">
        <v>1178</v>
      </c>
      <c r="G575" s="194" t="s">
        <v>246</v>
      </c>
      <c r="H575" s="195">
        <v>45</v>
      </c>
      <c r="I575" s="196"/>
      <c r="J575" s="197">
        <f>ROUND(I575*H575,2)</f>
        <v>0</v>
      </c>
      <c r="K575" s="198"/>
      <c r="L575" s="38"/>
      <c r="M575" s="199" t="s">
        <v>1</v>
      </c>
      <c r="N575" s="200" t="s">
        <v>40</v>
      </c>
      <c r="O575" s="70"/>
      <c r="P575" s="201">
        <f>O575*H575</f>
        <v>0</v>
      </c>
      <c r="Q575" s="201">
        <v>0</v>
      </c>
      <c r="R575" s="201">
        <f>Q575*H575</f>
        <v>0</v>
      </c>
      <c r="S575" s="201">
        <v>0</v>
      </c>
      <c r="T575" s="202">
        <f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203" t="s">
        <v>144</v>
      </c>
      <c r="AT575" s="203" t="s">
        <v>140</v>
      </c>
      <c r="AU575" s="203" t="s">
        <v>84</v>
      </c>
      <c r="AY575" s="16" t="s">
        <v>137</v>
      </c>
      <c r="BE575" s="204">
        <f>IF(N575="základní",J575,0)</f>
        <v>0</v>
      </c>
      <c r="BF575" s="204">
        <f>IF(N575="snížená",J575,0)</f>
        <v>0</v>
      </c>
      <c r="BG575" s="204">
        <f>IF(N575="zákl. přenesená",J575,0)</f>
        <v>0</v>
      </c>
      <c r="BH575" s="204">
        <f>IF(N575="sníž. přenesená",J575,0)</f>
        <v>0</v>
      </c>
      <c r="BI575" s="204">
        <f>IF(N575="nulová",J575,0)</f>
        <v>0</v>
      </c>
      <c r="BJ575" s="16" t="s">
        <v>82</v>
      </c>
      <c r="BK575" s="204">
        <f>ROUND(I575*H575,2)</f>
        <v>0</v>
      </c>
      <c r="BL575" s="16" t="s">
        <v>144</v>
      </c>
      <c r="BM575" s="203" t="s">
        <v>1179</v>
      </c>
    </row>
    <row r="576" spans="1:65" s="2" customFormat="1" ht="16.5" customHeight="1">
      <c r="A576" s="33"/>
      <c r="B576" s="34"/>
      <c r="C576" s="191" t="s">
        <v>1180</v>
      </c>
      <c r="D576" s="191" t="s">
        <v>140</v>
      </c>
      <c r="E576" s="192" t="s">
        <v>1181</v>
      </c>
      <c r="F576" s="193" t="s">
        <v>1182</v>
      </c>
      <c r="G576" s="194" t="s">
        <v>246</v>
      </c>
      <c r="H576" s="195">
        <v>30.4</v>
      </c>
      <c r="I576" s="196"/>
      <c r="J576" s="197">
        <f>ROUND(I576*H576,2)</f>
        <v>0</v>
      </c>
      <c r="K576" s="198"/>
      <c r="L576" s="38"/>
      <c r="M576" s="199" t="s">
        <v>1</v>
      </c>
      <c r="N576" s="200" t="s">
        <v>40</v>
      </c>
      <c r="O576" s="70"/>
      <c r="P576" s="201">
        <f>O576*H576</f>
        <v>0</v>
      </c>
      <c r="Q576" s="201">
        <v>0</v>
      </c>
      <c r="R576" s="201">
        <f>Q576*H576</f>
        <v>0</v>
      </c>
      <c r="S576" s="201">
        <v>0</v>
      </c>
      <c r="T576" s="202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203" t="s">
        <v>144</v>
      </c>
      <c r="AT576" s="203" t="s">
        <v>140</v>
      </c>
      <c r="AU576" s="203" t="s">
        <v>84</v>
      </c>
      <c r="AY576" s="16" t="s">
        <v>137</v>
      </c>
      <c r="BE576" s="204">
        <f>IF(N576="základní",J576,0)</f>
        <v>0</v>
      </c>
      <c r="BF576" s="204">
        <f>IF(N576="snížená",J576,0)</f>
        <v>0</v>
      </c>
      <c r="BG576" s="204">
        <f>IF(N576="zákl. přenesená",J576,0)</f>
        <v>0</v>
      </c>
      <c r="BH576" s="204">
        <f>IF(N576="sníž. přenesená",J576,0)</f>
        <v>0</v>
      </c>
      <c r="BI576" s="204">
        <f>IF(N576="nulová",J576,0)</f>
        <v>0</v>
      </c>
      <c r="BJ576" s="16" t="s">
        <v>82</v>
      </c>
      <c r="BK576" s="204">
        <f>ROUND(I576*H576,2)</f>
        <v>0</v>
      </c>
      <c r="BL576" s="16" t="s">
        <v>144</v>
      </c>
      <c r="BM576" s="203" t="s">
        <v>1183</v>
      </c>
    </row>
    <row r="577" spans="1:65" s="12" customFormat="1" ht="22.9" customHeight="1">
      <c r="B577" s="175"/>
      <c r="C577" s="176"/>
      <c r="D577" s="177" t="s">
        <v>74</v>
      </c>
      <c r="E577" s="189" t="s">
        <v>584</v>
      </c>
      <c r="F577" s="189" t="s">
        <v>585</v>
      </c>
      <c r="G577" s="176"/>
      <c r="H577" s="176"/>
      <c r="I577" s="179"/>
      <c r="J577" s="190">
        <f>BK577</f>
        <v>0</v>
      </c>
      <c r="K577" s="176"/>
      <c r="L577" s="181"/>
      <c r="M577" s="182"/>
      <c r="N577" s="183"/>
      <c r="O577" s="183"/>
      <c r="P577" s="184">
        <f>SUM(P578:P580)</f>
        <v>0</v>
      </c>
      <c r="Q577" s="183"/>
      <c r="R577" s="184">
        <f>SUM(R578:R580)</f>
        <v>0</v>
      </c>
      <c r="S577" s="183"/>
      <c r="T577" s="185">
        <f>SUM(T578:T580)</f>
        <v>0</v>
      </c>
      <c r="AR577" s="186" t="s">
        <v>82</v>
      </c>
      <c r="AT577" s="187" t="s">
        <v>74</v>
      </c>
      <c r="AU577" s="187" t="s">
        <v>82</v>
      </c>
      <c r="AY577" s="186" t="s">
        <v>137</v>
      </c>
      <c r="BK577" s="188">
        <f>SUM(BK578:BK580)</f>
        <v>0</v>
      </c>
    </row>
    <row r="578" spans="1:65" s="2" customFormat="1" ht="21.75" customHeight="1">
      <c r="A578" s="33"/>
      <c r="B578" s="34"/>
      <c r="C578" s="191" t="s">
        <v>1184</v>
      </c>
      <c r="D578" s="191" t="s">
        <v>140</v>
      </c>
      <c r="E578" s="192" t="s">
        <v>587</v>
      </c>
      <c r="F578" s="193" t="s">
        <v>588</v>
      </c>
      <c r="G578" s="194" t="s">
        <v>261</v>
      </c>
      <c r="H578" s="195">
        <v>50.16</v>
      </c>
      <c r="I578" s="196"/>
      <c r="J578" s="197">
        <f>ROUND(I578*H578,2)</f>
        <v>0</v>
      </c>
      <c r="K578" s="198"/>
      <c r="L578" s="38"/>
      <c r="M578" s="199" t="s">
        <v>1</v>
      </c>
      <c r="N578" s="200" t="s">
        <v>40</v>
      </c>
      <c r="O578" s="70"/>
      <c r="P578" s="201">
        <f>O578*H578</f>
        <v>0</v>
      </c>
      <c r="Q578" s="201">
        <v>0</v>
      </c>
      <c r="R578" s="201">
        <f>Q578*H578</f>
        <v>0</v>
      </c>
      <c r="S578" s="201">
        <v>0</v>
      </c>
      <c r="T578" s="202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203" t="s">
        <v>144</v>
      </c>
      <c r="AT578" s="203" t="s">
        <v>140</v>
      </c>
      <c r="AU578" s="203" t="s">
        <v>84</v>
      </c>
      <c r="AY578" s="16" t="s">
        <v>137</v>
      </c>
      <c r="BE578" s="204">
        <f>IF(N578="základní",J578,0)</f>
        <v>0</v>
      </c>
      <c r="BF578" s="204">
        <f>IF(N578="snížená",J578,0)</f>
        <v>0</v>
      </c>
      <c r="BG578" s="204">
        <f>IF(N578="zákl. přenesená",J578,0)</f>
        <v>0</v>
      </c>
      <c r="BH578" s="204">
        <f>IF(N578="sníž. přenesená",J578,0)</f>
        <v>0</v>
      </c>
      <c r="BI578" s="204">
        <f>IF(N578="nulová",J578,0)</f>
        <v>0</v>
      </c>
      <c r="BJ578" s="16" t="s">
        <v>82</v>
      </c>
      <c r="BK578" s="204">
        <f>ROUND(I578*H578,2)</f>
        <v>0</v>
      </c>
      <c r="BL578" s="16" t="s">
        <v>144</v>
      </c>
      <c r="BM578" s="203" t="s">
        <v>1185</v>
      </c>
    </row>
    <row r="579" spans="1:65" s="2" customFormat="1" ht="16.5" customHeight="1">
      <c r="A579" s="33"/>
      <c r="B579" s="34"/>
      <c r="C579" s="191" t="s">
        <v>1186</v>
      </c>
      <c r="D579" s="191" t="s">
        <v>140</v>
      </c>
      <c r="E579" s="192" t="s">
        <v>595</v>
      </c>
      <c r="F579" s="193" t="s">
        <v>596</v>
      </c>
      <c r="G579" s="194" t="s">
        <v>578</v>
      </c>
      <c r="H579" s="195">
        <v>3</v>
      </c>
      <c r="I579" s="196"/>
      <c r="J579" s="197">
        <f>ROUND(I579*H579,2)</f>
        <v>0</v>
      </c>
      <c r="K579" s="198"/>
      <c r="L579" s="38"/>
      <c r="M579" s="199" t="s">
        <v>1</v>
      </c>
      <c r="N579" s="200" t="s">
        <v>40</v>
      </c>
      <c r="O579" s="70"/>
      <c r="P579" s="201">
        <f>O579*H579</f>
        <v>0</v>
      </c>
      <c r="Q579" s="201">
        <v>0</v>
      </c>
      <c r="R579" s="201">
        <f>Q579*H579</f>
        <v>0</v>
      </c>
      <c r="S579" s="201">
        <v>0</v>
      </c>
      <c r="T579" s="202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203" t="s">
        <v>144</v>
      </c>
      <c r="AT579" s="203" t="s">
        <v>140</v>
      </c>
      <c r="AU579" s="203" t="s">
        <v>84</v>
      </c>
      <c r="AY579" s="16" t="s">
        <v>137</v>
      </c>
      <c r="BE579" s="204">
        <f>IF(N579="základní",J579,0)</f>
        <v>0</v>
      </c>
      <c r="BF579" s="204">
        <f>IF(N579="snížená",J579,0)</f>
        <v>0</v>
      </c>
      <c r="BG579" s="204">
        <f>IF(N579="zákl. přenesená",J579,0)</f>
        <v>0</v>
      </c>
      <c r="BH579" s="204">
        <f>IF(N579="sníž. přenesená",J579,0)</f>
        <v>0</v>
      </c>
      <c r="BI579" s="204">
        <f>IF(N579="nulová",J579,0)</f>
        <v>0</v>
      </c>
      <c r="BJ579" s="16" t="s">
        <v>82</v>
      </c>
      <c r="BK579" s="204">
        <f>ROUND(I579*H579,2)</f>
        <v>0</v>
      </c>
      <c r="BL579" s="16" t="s">
        <v>144</v>
      </c>
      <c r="BM579" s="203" t="s">
        <v>1187</v>
      </c>
    </row>
    <row r="580" spans="1:65" s="2" customFormat="1" ht="16.5" customHeight="1">
      <c r="A580" s="33"/>
      <c r="B580" s="34"/>
      <c r="C580" s="191" t="s">
        <v>1188</v>
      </c>
      <c r="D580" s="191" t="s">
        <v>140</v>
      </c>
      <c r="E580" s="192" t="s">
        <v>1189</v>
      </c>
      <c r="F580" s="193" t="s">
        <v>1190</v>
      </c>
      <c r="G580" s="194" t="s">
        <v>253</v>
      </c>
      <c r="H580" s="195">
        <v>6</v>
      </c>
      <c r="I580" s="196"/>
      <c r="J580" s="197">
        <f>ROUND(I580*H580,2)</f>
        <v>0</v>
      </c>
      <c r="K580" s="198"/>
      <c r="L580" s="38"/>
      <c r="M580" s="199" t="s">
        <v>1</v>
      </c>
      <c r="N580" s="200" t="s">
        <v>40</v>
      </c>
      <c r="O580" s="70"/>
      <c r="P580" s="201">
        <f>O580*H580</f>
        <v>0</v>
      </c>
      <c r="Q580" s="201">
        <v>0</v>
      </c>
      <c r="R580" s="201">
        <f>Q580*H580</f>
        <v>0</v>
      </c>
      <c r="S580" s="201">
        <v>0</v>
      </c>
      <c r="T580" s="202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203" t="s">
        <v>144</v>
      </c>
      <c r="AT580" s="203" t="s">
        <v>140</v>
      </c>
      <c r="AU580" s="203" t="s">
        <v>84</v>
      </c>
      <c r="AY580" s="16" t="s">
        <v>137</v>
      </c>
      <c r="BE580" s="204">
        <f>IF(N580="základní",J580,0)</f>
        <v>0</v>
      </c>
      <c r="BF580" s="204">
        <f>IF(N580="snížená",J580,0)</f>
        <v>0</v>
      </c>
      <c r="BG580" s="204">
        <f>IF(N580="zákl. přenesená",J580,0)</f>
        <v>0</v>
      </c>
      <c r="BH580" s="204">
        <f>IF(N580="sníž. přenesená",J580,0)</f>
        <v>0</v>
      </c>
      <c r="BI580" s="204">
        <f>IF(N580="nulová",J580,0)</f>
        <v>0</v>
      </c>
      <c r="BJ580" s="16" t="s">
        <v>82</v>
      </c>
      <c r="BK580" s="204">
        <f>ROUND(I580*H580,2)</f>
        <v>0</v>
      </c>
      <c r="BL580" s="16" t="s">
        <v>144</v>
      </c>
      <c r="BM580" s="203" t="s">
        <v>1191</v>
      </c>
    </row>
    <row r="581" spans="1:65" s="12" customFormat="1" ht="22.9" customHeight="1">
      <c r="B581" s="175"/>
      <c r="C581" s="176"/>
      <c r="D581" s="177" t="s">
        <v>74</v>
      </c>
      <c r="E581" s="189" t="s">
        <v>894</v>
      </c>
      <c r="F581" s="189" t="s">
        <v>895</v>
      </c>
      <c r="G581" s="176"/>
      <c r="H581" s="176"/>
      <c r="I581" s="179"/>
      <c r="J581" s="190">
        <f>BK581</f>
        <v>0</v>
      </c>
      <c r="K581" s="176"/>
      <c r="L581" s="181"/>
      <c r="M581" s="182"/>
      <c r="N581" s="183"/>
      <c r="O581" s="183"/>
      <c r="P581" s="184">
        <f>P582</f>
        <v>0</v>
      </c>
      <c r="Q581" s="183"/>
      <c r="R581" s="184">
        <f>R582</f>
        <v>0</v>
      </c>
      <c r="S581" s="183"/>
      <c r="T581" s="185">
        <f>T582</f>
        <v>0</v>
      </c>
      <c r="AR581" s="186" t="s">
        <v>82</v>
      </c>
      <c r="AT581" s="187" t="s">
        <v>74</v>
      </c>
      <c r="AU581" s="187" t="s">
        <v>82</v>
      </c>
      <c r="AY581" s="186" t="s">
        <v>137</v>
      </c>
      <c r="BK581" s="188">
        <f>BK582</f>
        <v>0</v>
      </c>
    </row>
    <row r="582" spans="1:65" s="2" customFormat="1" ht="16.5" customHeight="1">
      <c r="A582" s="33"/>
      <c r="B582" s="34"/>
      <c r="C582" s="191" t="s">
        <v>1192</v>
      </c>
      <c r="D582" s="191" t="s">
        <v>140</v>
      </c>
      <c r="E582" s="192" t="s">
        <v>897</v>
      </c>
      <c r="F582" s="193" t="s">
        <v>898</v>
      </c>
      <c r="G582" s="194" t="s">
        <v>578</v>
      </c>
      <c r="H582" s="195">
        <v>3</v>
      </c>
      <c r="I582" s="196"/>
      <c r="J582" s="197">
        <f>ROUND(I582*H582,2)</f>
        <v>0</v>
      </c>
      <c r="K582" s="198"/>
      <c r="L582" s="38"/>
      <c r="M582" s="199" t="s">
        <v>1</v>
      </c>
      <c r="N582" s="200" t="s">
        <v>40</v>
      </c>
      <c r="O582" s="70"/>
      <c r="P582" s="201">
        <f>O582*H582</f>
        <v>0</v>
      </c>
      <c r="Q582" s="201">
        <v>0</v>
      </c>
      <c r="R582" s="201">
        <f>Q582*H582</f>
        <v>0</v>
      </c>
      <c r="S582" s="201">
        <v>0</v>
      </c>
      <c r="T582" s="202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203" t="s">
        <v>144</v>
      </c>
      <c r="AT582" s="203" t="s">
        <v>140</v>
      </c>
      <c r="AU582" s="203" t="s">
        <v>84</v>
      </c>
      <c r="AY582" s="16" t="s">
        <v>137</v>
      </c>
      <c r="BE582" s="204">
        <f>IF(N582="základní",J582,0)</f>
        <v>0</v>
      </c>
      <c r="BF582" s="204">
        <f>IF(N582="snížená",J582,0)</f>
        <v>0</v>
      </c>
      <c r="BG582" s="204">
        <f>IF(N582="zákl. přenesená",J582,0)</f>
        <v>0</v>
      </c>
      <c r="BH582" s="204">
        <f>IF(N582="sníž. přenesená",J582,0)</f>
        <v>0</v>
      </c>
      <c r="BI582" s="204">
        <f>IF(N582="nulová",J582,0)</f>
        <v>0</v>
      </c>
      <c r="BJ582" s="16" t="s">
        <v>82</v>
      </c>
      <c r="BK582" s="204">
        <f>ROUND(I582*H582,2)</f>
        <v>0</v>
      </c>
      <c r="BL582" s="16" t="s">
        <v>144</v>
      </c>
      <c r="BM582" s="203" t="s">
        <v>1193</v>
      </c>
    </row>
    <row r="583" spans="1:65" s="12" customFormat="1" ht="22.9" customHeight="1">
      <c r="B583" s="175"/>
      <c r="C583" s="176"/>
      <c r="D583" s="177" t="s">
        <v>74</v>
      </c>
      <c r="E583" s="189" t="s">
        <v>900</v>
      </c>
      <c r="F583" s="189" t="s">
        <v>901</v>
      </c>
      <c r="G583" s="176"/>
      <c r="H583" s="176"/>
      <c r="I583" s="179"/>
      <c r="J583" s="190">
        <f>BK583</f>
        <v>0</v>
      </c>
      <c r="K583" s="176"/>
      <c r="L583" s="181"/>
      <c r="M583" s="182"/>
      <c r="N583" s="183"/>
      <c r="O583" s="183"/>
      <c r="P583" s="184">
        <f>P584</f>
        <v>0</v>
      </c>
      <c r="Q583" s="183"/>
      <c r="R583" s="184">
        <f>R584</f>
        <v>0</v>
      </c>
      <c r="S583" s="183"/>
      <c r="T583" s="185">
        <f>T584</f>
        <v>0</v>
      </c>
      <c r="AR583" s="186" t="s">
        <v>82</v>
      </c>
      <c r="AT583" s="187" t="s">
        <v>74</v>
      </c>
      <c r="AU583" s="187" t="s">
        <v>82</v>
      </c>
      <c r="AY583" s="186" t="s">
        <v>137</v>
      </c>
      <c r="BK583" s="188">
        <f>BK584</f>
        <v>0</v>
      </c>
    </row>
    <row r="584" spans="1:65" s="2" customFormat="1" ht="33" customHeight="1">
      <c r="A584" s="33"/>
      <c r="B584" s="34"/>
      <c r="C584" s="191" t="s">
        <v>1194</v>
      </c>
      <c r="D584" s="191" t="s">
        <v>140</v>
      </c>
      <c r="E584" s="192" t="s">
        <v>903</v>
      </c>
      <c r="F584" s="193" t="s">
        <v>904</v>
      </c>
      <c r="G584" s="194" t="s">
        <v>320</v>
      </c>
      <c r="H584" s="195">
        <v>617.82000000000005</v>
      </c>
      <c r="I584" s="196"/>
      <c r="J584" s="197">
        <f>ROUND(I584*H584,2)</f>
        <v>0</v>
      </c>
      <c r="K584" s="198"/>
      <c r="L584" s="38"/>
      <c r="M584" s="199" t="s">
        <v>1</v>
      </c>
      <c r="N584" s="200" t="s">
        <v>40</v>
      </c>
      <c r="O584" s="70"/>
      <c r="P584" s="201">
        <f>O584*H584</f>
        <v>0</v>
      </c>
      <c r="Q584" s="201">
        <v>0</v>
      </c>
      <c r="R584" s="201">
        <f>Q584*H584</f>
        <v>0</v>
      </c>
      <c r="S584" s="201">
        <v>0</v>
      </c>
      <c r="T584" s="202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203" t="s">
        <v>144</v>
      </c>
      <c r="AT584" s="203" t="s">
        <v>140</v>
      </c>
      <c r="AU584" s="203" t="s">
        <v>84</v>
      </c>
      <c r="AY584" s="16" t="s">
        <v>137</v>
      </c>
      <c r="BE584" s="204">
        <f>IF(N584="základní",J584,0)</f>
        <v>0</v>
      </c>
      <c r="BF584" s="204">
        <f>IF(N584="snížená",J584,0)</f>
        <v>0</v>
      </c>
      <c r="BG584" s="204">
        <f>IF(N584="zákl. přenesená",J584,0)</f>
        <v>0</v>
      </c>
      <c r="BH584" s="204">
        <f>IF(N584="sníž. přenesená",J584,0)</f>
        <v>0</v>
      </c>
      <c r="BI584" s="204">
        <f>IF(N584="nulová",J584,0)</f>
        <v>0</v>
      </c>
      <c r="BJ584" s="16" t="s">
        <v>82</v>
      </c>
      <c r="BK584" s="204">
        <f>ROUND(I584*H584,2)</f>
        <v>0</v>
      </c>
      <c r="BL584" s="16" t="s">
        <v>144</v>
      </c>
      <c r="BM584" s="203" t="s">
        <v>1195</v>
      </c>
    </row>
    <row r="585" spans="1:65" s="12" customFormat="1" ht="22.9" customHeight="1">
      <c r="B585" s="175"/>
      <c r="C585" s="176"/>
      <c r="D585" s="177" t="s">
        <v>74</v>
      </c>
      <c r="E585" s="189" t="s">
        <v>598</v>
      </c>
      <c r="F585" s="189" t="s">
        <v>599</v>
      </c>
      <c r="G585" s="176"/>
      <c r="H585" s="176"/>
      <c r="I585" s="179"/>
      <c r="J585" s="190">
        <f>BK585</f>
        <v>0</v>
      </c>
      <c r="K585" s="176"/>
      <c r="L585" s="181"/>
      <c r="M585" s="182"/>
      <c r="N585" s="183"/>
      <c r="O585" s="183"/>
      <c r="P585" s="184">
        <f>P586</f>
        <v>0</v>
      </c>
      <c r="Q585" s="183"/>
      <c r="R585" s="184">
        <f>R586</f>
        <v>0</v>
      </c>
      <c r="S585" s="183"/>
      <c r="T585" s="185">
        <f>T586</f>
        <v>0</v>
      </c>
      <c r="AR585" s="186" t="s">
        <v>82</v>
      </c>
      <c r="AT585" s="187" t="s">
        <v>74</v>
      </c>
      <c r="AU585" s="187" t="s">
        <v>82</v>
      </c>
      <c r="AY585" s="186" t="s">
        <v>137</v>
      </c>
      <c r="BK585" s="188">
        <f>BK586</f>
        <v>0</v>
      </c>
    </row>
    <row r="586" spans="1:65" s="2" customFormat="1" ht="21.75" customHeight="1">
      <c r="A586" s="33"/>
      <c r="B586" s="34"/>
      <c r="C586" s="191" t="s">
        <v>1196</v>
      </c>
      <c r="D586" s="191" t="s">
        <v>140</v>
      </c>
      <c r="E586" s="192" t="s">
        <v>601</v>
      </c>
      <c r="F586" s="193" t="s">
        <v>602</v>
      </c>
      <c r="G586" s="194" t="s">
        <v>320</v>
      </c>
      <c r="H586" s="195">
        <v>224.31</v>
      </c>
      <c r="I586" s="196"/>
      <c r="J586" s="197">
        <f>ROUND(I586*H586,2)</f>
        <v>0</v>
      </c>
      <c r="K586" s="198"/>
      <c r="L586" s="38"/>
      <c r="M586" s="199" t="s">
        <v>1</v>
      </c>
      <c r="N586" s="200" t="s">
        <v>40</v>
      </c>
      <c r="O586" s="70"/>
      <c r="P586" s="201">
        <f>O586*H586</f>
        <v>0</v>
      </c>
      <c r="Q586" s="201">
        <v>0</v>
      </c>
      <c r="R586" s="201">
        <f>Q586*H586</f>
        <v>0</v>
      </c>
      <c r="S586" s="201">
        <v>0</v>
      </c>
      <c r="T586" s="202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203" t="s">
        <v>144</v>
      </c>
      <c r="AT586" s="203" t="s">
        <v>140</v>
      </c>
      <c r="AU586" s="203" t="s">
        <v>84</v>
      </c>
      <c r="AY586" s="16" t="s">
        <v>137</v>
      </c>
      <c r="BE586" s="204">
        <f>IF(N586="základní",J586,0)</f>
        <v>0</v>
      </c>
      <c r="BF586" s="204">
        <f>IF(N586="snížená",J586,0)</f>
        <v>0</v>
      </c>
      <c r="BG586" s="204">
        <f>IF(N586="zákl. přenesená",J586,0)</f>
        <v>0</v>
      </c>
      <c r="BH586" s="204">
        <f>IF(N586="sníž. přenesená",J586,0)</f>
        <v>0</v>
      </c>
      <c r="BI586" s="204">
        <f>IF(N586="nulová",J586,0)</f>
        <v>0</v>
      </c>
      <c r="BJ586" s="16" t="s">
        <v>82</v>
      </c>
      <c r="BK586" s="204">
        <f>ROUND(I586*H586,2)</f>
        <v>0</v>
      </c>
      <c r="BL586" s="16" t="s">
        <v>144</v>
      </c>
      <c r="BM586" s="203" t="s">
        <v>1197</v>
      </c>
    </row>
    <row r="587" spans="1:65" s="12" customFormat="1" ht="25.9" customHeight="1">
      <c r="B587" s="175"/>
      <c r="C587" s="176"/>
      <c r="D587" s="177" t="s">
        <v>74</v>
      </c>
      <c r="E587" s="178" t="s">
        <v>1198</v>
      </c>
      <c r="F587" s="178" t="s">
        <v>1199</v>
      </c>
      <c r="G587" s="176"/>
      <c r="H587" s="176"/>
      <c r="I587" s="179"/>
      <c r="J587" s="180">
        <f>BK587</f>
        <v>0</v>
      </c>
      <c r="K587" s="176"/>
      <c r="L587" s="181"/>
      <c r="M587" s="182"/>
      <c r="N587" s="183"/>
      <c r="O587" s="183"/>
      <c r="P587" s="184">
        <f>P588+P590+P593+P596+P598+P600+P604+P616</f>
        <v>0</v>
      </c>
      <c r="Q587" s="183"/>
      <c r="R587" s="184">
        <f>R588+R590+R593+R596+R598+R600+R604+R616</f>
        <v>0</v>
      </c>
      <c r="S587" s="183"/>
      <c r="T587" s="185">
        <f>T588+T590+T593+T596+T598+T600+T604+T616</f>
        <v>0</v>
      </c>
      <c r="AR587" s="186" t="s">
        <v>82</v>
      </c>
      <c r="AT587" s="187" t="s">
        <v>74</v>
      </c>
      <c r="AU587" s="187" t="s">
        <v>75</v>
      </c>
      <c r="AY587" s="186" t="s">
        <v>137</v>
      </c>
      <c r="BK587" s="188">
        <f>BK588+BK590+BK593+BK596+BK598+BK600+BK604+BK616</f>
        <v>0</v>
      </c>
    </row>
    <row r="588" spans="1:65" s="12" customFormat="1" ht="22.9" customHeight="1">
      <c r="B588" s="175"/>
      <c r="C588" s="176"/>
      <c r="D588" s="177" t="s">
        <v>74</v>
      </c>
      <c r="E588" s="189" t="s">
        <v>242</v>
      </c>
      <c r="F588" s="189" t="s">
        <v>243</v>
      </c>
      <c r="G588" s="176"/>
      <c r="H588" s="176"/>
      <c r="I588" s="179"/>
      <c r="J588" s="190">
        <f>BK588</f>
        <v>0</v>
      </c>
      <c r="K588" s="176"/>
      <c r="L588" s="181"/>
      <c r="M588" s="182"/>
      <c r="N588" s="183"/>
      <c r="O588" s="183"/>
      <c r="P588" s="184">
        <f>P589</f>
        <v>0</v>
      </c>
      <c r="Q588" s="183"/>
      <c r="R588" s="184">
        <f>R589</f>
        <v>0</v>
      </c>
      <c r="S588" s="183"/>
      <c r="T588" s="185">
        <f>T589</f>
        <v>0</v>
      </c>
      <c r="AR588" s="186" t="s">
        <v>82</v>
      </c>
      <c r="AT588" s="187" t="s">
        <v>74</v>
      </c>
      <c r="AU588" s="187" t="s">
        <v>82</v>
      </c>
      <c r="AY588" s="186" t="s">
        <v>137</v>
      </c>
      <c r="BK588" s="188">
        <f>BK589</f>
        <v>0</v>
      </c>
    </row>
    <row r="589" spans="1:65" s="2" customFormat="1" ht="16.5" customHeight="1">
      <c r="A589" s="33"/>
      <c r="B589" s="34"/>
      <c r="C589" s="191" t="s">
        <v>1200</v>
      </c>
      <c r="D589" s="191" t="s">
        <v>140</v>
      </c>
      <c r="E589" s="192" t="s">
        <v>275</v>
      </c>
      <c r="F589" s="193" t="s">
        <v>276</v>
      </c>
      <c r="G589" s="194" t="s">
        <v>273</v>
      </c>
      <c r="H589" s="195">
        <v>21.378</v>
      </c>
      <c r="I589" s="196"/>
      <c r="J589" s="197">
        <f>ROUND(I589*H589,2)</f>
        <v>0</v>
      </c>
      <c r="K589" s="198"/>
      <c r="L589" s="38"/>
      <c r="M589" s="199" t="s">
        <v>1</v>
      </c>
      <c r="N589" s="200" t="s">
        <v>40</v>
      </c>
      <c r="O589" s="70"/>
      <c r="P589" s="201">
        <f>O589*H589</f>
        <v>0</v>
      </c>
      <c r="Q589" s="201">
        <v>0</v>
      </c>
      <c r="R589" s="201">
        <f>Q589*H589</f>
        <v>0</v>
      </c>
      <c r="S589" s="201">
        <v>0</v>
      </c>
      <c r="T589" s="202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203" t="s">
        <v>144</v>
      </c>
      <c r="AT589" s="203" t="s">
        <v>140</v>
      </c>
      <c r="AU589" s="203" t="s">
        <v>84</v>
      </c>
      <c r="AY589" s="16" t="s">
        <v>137</v>
      </c>
      <c r="BE589" s="204">
        <f>IF(N589="základní",J589,0)</f>
        <v>0</v>
      </c>
      <c r="BF589" s="204">
        <f>IF(N589="snížená",J589,0)</f>
        <v>0</v>
      </c>
      <c r="BG589" s="204">
        <f>IF(N589="zákl. přenesená",J589,0)</f>
        <v>0</v>
      </c>
      <c r="BH589" s="204">
        <f>IF(N589="sníž. přenesená",J589,0)</f>
        <v>0</v>
      </c>
      <c r="BI589" s="204">
        <f>IF(N589="nulová",J589,0)</f>
        <v>0</v>
      </c>
      <c r="BJ589" s="16" t="s">
        <v>82</v>
      </c>
      <c r="BK589" s="204">
        <f>ROUND(I589*H589,2)</f>
        <v>0</v>
      </c>
      <c r="BL589" s="16" t="s">
        <v>144</v>
      </c>
      <c r="BM589" s="203" t="s">
        <v>1201</v>
      </c>
    </row>
    <row r="590" spans="1:65" s="12" customFormat="1" ht="22.9" customHeight="1">
      <c r="B590" s="175"/>
      <c r="C590" s="176"/>
      <c r="D590" s="177" t="s">
        <v>74</v>
      </c>
      <c r="E590" s="189" t="s">
        <v>616</v>
      </c>
      <c r="F590" s="189" t="s">
        <v>617</v>
      </c>
      <c r="G590" s="176"/>
      <c r="H590" s="176"/>
      <c r="I590" s="179"/>
      <c r="J590" s="190">
        <f>BK590</f>
        <v>0</v>
      </c>
      <c r="K590" s="176"/>
      <c r="L590" s="181"/>
      <c r="M590" s="182"/>
      <c r="N590" s="183"/>
      <c r="O590" s="183"/>
      <c r="P590" s="184">
        <f>SUM(P591:P592)</f>
        <v>0</v>
      </c>
      <c r="Q590" s="183"/>
      <c r="R590" s="184">
        <f>SUM(R591:R592)</f>
        <v>0</v>
      </c>
      <c r="S590" s="183"/>
      <c r="T590" s="185">
        <f>SUM(T591:T592)</f>
        <v>0</v>
      </c>
      <c r="AR590" s="186" t="s">
        <v>82</v>
      </c>
      <c r="AT590" s="187" t="s">
        <v>74</v>
      </c>
      <c r="AU590" s="187" t="s">
        <v>82</v>
      </c>
      <c r="AY590" s="186" t="s">
        <v>137</v>
      </c>
      <c r="BK590" s="188">
        <f>SUM(BK591:BK592)</f>
        <v>0</v>
      </c>
    </row>
    <row r="591" spans="1:65" s="2" customFormat="1" ht="16.5" customHeight="1">
      <c r="A591" s="33"/>
      <c r="B591" s="34"/>
      <c r="C591" s="191" t="s">
        <v>1202</v>
      </c>
      <c r="D591" s="191" t="s">
        <v>140</v>
      </c>
      <c r="E591" s="192" t="s">
        <v>1203</v>
      </c>
      <c r="F591" s="193" t="s">
        <v>1204</v>
      </c>
      <c r="G591" s="194" t="s">
        <v>273</v>
      </c>
      <c r="H591" s="195">
        <v>1</v>
      </c>
      <c r="I591" s="196"/>
      <c r="J591" s="197">
        <f>ROUND(I591*H591,2)</f>
        <v>0</v>
      </c>
      <c r="K591" s="198"/>
      <c r="L591" s="38"/>
      <c r="M591" s="199" t="s">
        <v>1</v>
      </c>
      <c r="N591" s="200" t="s">
        <v>40</v>
      </c>
      <c r="O591" s="70"/>
      <c r="P591" s="201">
        <f>O591*H591</f>
        <v>0</v>
      </c>
      <c r="Q591" s="201">
        <v>0</v>
      </c>
      <c r="R591" s="201">
        <f>Q591*H591</f>
        <v>0</v>
      </c>
      <c r="S591" s="201">
        <v>0</v>
      </c>
      <c r="T591" s="202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203" t="s">
        <v>144</v>
      </c>
      <c r="AT591" s="203" t="s">
        <v>140</v>
      </c>
      <c r="AU591" s="203" t="s">
        <v>84</v>
      </c>
      <c r="AY591" s="16" t="s">
        <v>137</v>
      </c>
      <c r="BE591" s="204">
        <f>IF(N591="základní",J591,0)</f>
        <v>0</v>
      </c>
      <c r="BF591" s="204">
        <f>IF(N591="snížená",J591,0)</f>
        <v>0</v>
      </c>
      <c r="BG591" s="204">
        <f>IF(N591="zákl. přenesená",J591,0)</f>
        <v>0</v>
      </c>
      <c r="BH591" s="204">
        <f>IF(N591="sníž. přenesená",J591,0)</f>
        <v>0</v>
      </c>
      <c r="BI591" s="204">
        <f>IF(N591="nulová",J591,0)</f>
        <v>0</v>
      </c>
      <c r="BJ591" s="16" t="s">
        <v>82</v>
      </c>
      <c r="BK591" s="204">
        <f>ROUND(I591*H591,2)</f>
        <v>0</v>
      </c>
      <c r="BL591" s="16" t="s">
        <v>144</v>
      </c>
      <c r="BM591" s="203" t="s">
        <v>1205</v>
      </c>
    </row>
    <row r="592" spans="1:65" s="2" customFormat="1" ht="16.5" customHeight="1">
      <c r="A592" s="33"/>
      <c r="B592" s="34"/>
      <c r="C592" s="191" t="s">
        <v>1206</v>
      </c>
      <c r="D592" s="191" t="s">
        <v>140</v>
      </c>
      <c r="E592" s="192" t="s">
        <v>919</v>
      </c>
      <c r="F592" s="193" t="s">
        <v>920</v>
      </c>
      <c r="G592" s="194" t="s">
        <v>273</v>
      </c>
      <c r="H592" s="195">
        <v>1</v>
      </c>
      <c r="I592" s="196"/>
      <c r="J592" s="197">
        <f>ROUND(I592*H592,2)</f>
        <v>0</v>
      </c>
      <c r="K592" s="198"/>
      <c r="L592" s="38"/>
      <c r="M592" s="199" t="s">
        <v>1</v>
      </c>
      <c r="N592" s="200" t="s">
        <v>40</v>
      </c>
      <c r="O592" s="70"/>
      <c r="P592" s="201">
        <f>O592*H592</f>
        <v>0</v>
      </c>
      <c r="Q592" s="201">
        <v>0</v>
      </c>
      <c r="R592" s="201">
        <f>Q592*H592</f>
        <v>0</v>
      </c>
      <c r="S592" s="201">
        <v>0</v>
      </c>
      <c r="T592" s="202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203" t="s">
        <v>144</v>
      </c>
      <c r="AT592" s="203" t="s">
        <v>140</v>
      </c>
      <c r="AU592" s="203" t="s">
        <v>84</v>
      </c>
      <c r="AY592" s="16" t="s">
        <v>137</v>
      </c>
      <c r="BE592" s="204">
        <f>IF(N592="základní",J592,0)</f>
        <v>0</v>
      </c>
      <c r="BF592" s="204">
        <f>IF(N592="snížená",J592,0)</f>
        <v>0</v>
      </c>
      <c r="BG592" s="204">
        <f>IF(N592="zákl. přenesená",J592,0)</f>
        <v>0</v>
      </c>
      <c r="BH592" s="204">
        <f>IF(N592="sníž. přenesená",J592,0)</f>
        <v>0</v>
      </c>
      <c r="BI592" s="204">
        <f>IF(N592="nulová",J592,0)</f>
        <v>0</v>
      </c>
      <c r="BJ592" s="16" t="s">
        <v>82</v>
      </c>
      <c r="BK592" s="204">
        <f>ROUND(I592*H592,2)</f>
        <v>0</v>
      </c>
      <c r="BL592" s="16" t="s">
        <v>144</v>
      </c>
      <c r="BM592" s="203" t="s">
        <v>1207</v>
      </c>
    </row>
    <row r="593" spans="1:65" s="12" customFormat="1" ht="22.9" customHeight="1">
      <c r="B593" s="175"/>
      <c r="C593" s="176"/>
      <c r="D593" s="177" t="s">
        <v>74</v>
      </c>
      <c r="E593" s="189" t="s">
        <v>626</v>
      </c>
      <c r="F593" s="189" t="s">
        <v>627</v>
      </c>
      <c r="G593" s="176"/>
      <c r="H593" s="176"/>
      <c r="I593" s="179"/>
      <c r="J593" s="190">
        <f>BK593</f>
        <v>0</v>
      </c>
      <c r="K593" s="176"/>
      <c r="L593" s="181"/>
      <c r="M593" s="182"/>
      <c r="N593" s="183"/>
      <c r="O593" s="183"/>
      <c r="P593" s="184">
        <f>SUM(P594:P595)</f>
        <v>0</v>
      </c>
      <c r="Q593" s="183"/>
      <c r="R593" s="184">
        <f>SUM(R594:R595)</f>
        <v>0</v>
      </c>
      <c r="S593" s="183"/>
      <c r="T593" s="185">
        <f>SUM(T594:T595)</f>
        <v>0</v>
      </c>
      <c r="AR593" s="186" t="s">
        <v>82</v>
      </c>
      <c r="AT593" s="187" t="s">
        <v>74</v>
      </c>
      <c r="AU593" s="187" t="s">
        <v>82</v>
      </c>
      <c r="AY593" s="186" t="s">
        <v>137</v>
      </c>
      <c r="BK593" s="188">
        <f>SUM(BK594:BK595)</f>
        <v>0</v>
      </c>
    </row>
    <row r="594" spans="1:65" s="2" customFormat="1" ht="21.75" customHeight="1">
      <c r="A594" s="33"/>
      <c r="B594" s="34"/>
      <c r="C594" s="191" t="s">
        <v>1208</v>
      </c>
      <c r="D594" s="191" t="s">
        <v>140</v>
      </c>
      <c r="E594" s="192" t="s">
        <v>629</v>
      </c>
      <c r="F594" s="193" t="s">
        <v>630</v>
      </c>
      <c r="G594" s="194" t="s">
        <v>273</v>
      </c>
      <c r="H594" s="195">
        <v>21.378</v>
      </c>
      <c r="I594" s="196"/>
      <c r="J594" s="197">
        <f>ROUND(I594*H594,2)</f>
        <v>0</v>
      </c>
      <c r="K594" s="198"/>
      <c r="L594" s="38"/>
      <c r="M594" s="199" t="s">
        <v>1</v>
      </c>
      <c r="N594" s="200" t="s">
        <v>40</v>
      </c>
      <c r="O594" s="70"/>
      <c r="P594" s="201">
        <f>O594*H594</f>
        <v>0</v>
      </c>
      <c r="Q594" s="201">
        <v>0</v>
      </c>
      <c r="R594" s="201">
        <f>Q594*H594</f>
        <v>0</v>
      </c>
      <c r="S594" s="201">
        <v>0</v>
      </c>
      <c r="T594" s="202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203" t="s">
        <v>144</v>
      </c>
      <c r="AT594" s="203" t="s">
        <v>140</v>
      </c>
      <c r="AU594" s="203" t="s">
        <v>84</v>
      </c>
      <c r="AY594" s="16" t="s">
        <v>137</v>
      </c>
      <c r="BE594" s="204">
        <f>IF(N594="základní",J594,0)</f>
        <v>0</v>
      </c>
      <c r="BF594" s="204">
        <f>IF(N594="snížená",J594,0)</f>
        <v>0</v>
      </c>
      <c r="BG594" s="204">
        <f>IF(N594="zákl. přenesená",J594,0)</f>
        <v>0</v>
      </c>
      <c r="BH594" s="204">
        <f>IF(N594="sníž. přenesená",J594,0)</f>
        <v>0</v>
      </c>
      <c r="BI594" s="204">
        <f>IF(N594="nulová",J594,0)</f>
        <v>0</v>
      </c>
      <c r="BJ594" s="16" t="s">
        <v>82</v>
      </c>
      <c r="BK594" s="204">
        <f>ROUND(I594*H594,2)</f>
        <v>0</v>
      </c>
      <c r="BL594" s="16" t="s">
        <v>144</v>
      </c>
      <c r="BM594" s="203" t="s">
        <v>1209</v>
      </c>
    </row>
    <row r="595" spans="1:65" s="2" customFormat="1" ht="21.75" customHeight="1">
      <c r="A595" s="33"/>
      <c r="B595" s="34"/>
      <c r="C595" s="191" t="s">
        <v>1210</v>
      </c>
      <c r="D595" s="191" t="s">
        <v>140</v>
      </c>
      <c r="E595" s="192" t="s">
        <v>633</v>
      </c>
      <c r="F595" s="193" t="s">
        <v>634</v>
      </c>
      <c r="G595" s="194" t="s">
        <v>273</v>
      </c>
      <c r="H595" s="195">
        <v>21.378</v>
      </c>
      <c r="I595" s="196"/>
      <c r="J595" s="197">
        <f>ROUND(I595*H595,2)</f>
        <v>0</v>
      </c>
      <c r="K595" s="198"/>
      <c r="L595" s="38"/>
      <c r="M595" s="199" t="s">
        <v>1</v>
      </c>
      <c r="N595" s="200" t="s">
        <v>40</v>
      </c>
      <c r="O595" s="70"/>
      <c r="P595" s="201">
        <f>O595*H595</f>
        <v>0</v>
      </c>
      <c r="Q595" s="201">
        <v>0</v>
      </c>
      <c r="R595" s="201">
        <f>Q595*H595</f>
        <v>0</v>
      </c>
      <c r="S595" s="201">
        <v>0</v>
      </c>
      <c r="T595" s="202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203" t="s">
        <v>144</v>
      </c>
      <c r="AT595" s="203" t="s">
        <v>140</v>
      </c>
      <c r="AU595" s="203" t="s">
        <v>84</v>
      </c>
      <c r="AY595" s="16" t="s">
        <v>137</v>
      </c>
      <c r="BE595" s="204">
        <f>IF(N595="základní",J595,0)</f>
        <v>0</v>
      </c>
      <c r="BF595" s="204">
        <f>IF(N595="snížená",J595,0)</f>
        <v>0</v>
      </c>
      <c r="BG595" s="204">
        <f>IF(N595="zákl. přenesená",J595,0)</f>
        <v>0</v>
      </c>
      <c r="BH595" s="204">
        <f>IF(N595="sníž. přenesená",J595,0)</f>
        <v>0</v>
      </c>
      <c r="BI595" s="204">
        <f>IF(N595="nulová",J595,0)</f>
        <v>0</v>
      </c>
      <c r="BJ595" s="16" t="s">
        <v>82</v>
      </c>
      <c r="BK595" s="204">
        <f>ROUND(I595*H595,2)</f>
        <v>0</v>
      </c>
      <c r="BL595" s="16" t="s">
        <v>144</v>
      </c>
      <c r="BM595" s="203" t="s">
        <v>1211</v>
      </c>
    </row>
    <row r="596" spans="1:65" s="12" customFormat="1" ht="22.9" customHeight="1">
      <c r="B596" s="175"/>
      <c r="C596" s="176"/>
      <c r="D596" s="177" t="s">
        <v>74</v>
      </c>
      <c r="E596" s="189" t="s">
        <v>269</v>
      </c>
      <c r="F596" s="189" t="s">
        <v>270</v>
      </c>
      <c r="G596" s="176"/>
      <c r="H596" s="176"/>
      <c r="I596" s="179"/>
      <c r="J596" s="190">
        <f>BK596</f>
        <v>0</v>
      </c>
      <c r="K596" s="176"/>
      <c r="L596" s="181"/>
      <c r="M596" s="182"/>
      <c r="N596" s="183"/>
      <c r="O596" s="183"/>
      <c r="P596" s="184">
        <f>P597</f>
        <v>0</v>
      </c>
      <c r="Q596" s="183"/>
      <c r="R596" s="184">
        <f>R597</f>
        <v>0</v>
      </c>
      <c r="S596" s="183"/>
      <c r="T596" s="185">
        <f>T597</f>
        <v>0</v>
      </c>
      <c r="AR596" s="186" t="s">
        <v>82</v>
      </c>
      <c r="AT596" s="187" t="s">
        <v>74</v>
      </c>
      <c r="AU596" s="187" t="s">
        <v>82</v>
      </c>
      <c r="AY596" s="186" t="s">
        <v>137</v>
      </c>
      <c r="BK596" s="188">
        <f>BK597</f>
        <v>0</v>
      </c>
    </row>
    <row r="597" spans="1:65" s="2" customFormat="1" ht="21.75" customHeight="1">
      <c r="A597" s="33"/>
      <c r="B597" s="34"/>
      <c r="C597" s="191" t="s">
        <v>1212</v>
      </c>
      <c r="D597" s="191" t="s">
        <v>140</v>
      </c>
      <c r="E597" s="192" t="s">
        <v>290</v>
      </c>
      <c r="F597" s="193" t="s">
        <v>291</v>
      </c>
      <c r="G597" s="194" t="s">
        <v>273</v>
      </c>
      <c r="H597" s="195">
        <v>19.343</v>
      </c>
      <c r="I597" s="196"/>
      <c r="J597" s="197">
        <f>ROUND(I597*H597,2)</f>
        <v>0</v>
      </c>
      <c r="K597" s="198"/>
      <c r="L597" s="38"/>
      <c r="M597" s="199" t="s">
        <v>1</v>
      </c>
      <c r="N597" s="200" t="s">
        <v>40</v>
      </c>
      <c r="O597" s="70"/>
      <c r="P597" s="201">
        <f>O597*H597</f>
        <v>0</v>
      </c>
      <c r="Q597" s="201">
        <v>0</v>
      </c>
      <c r="R597" s="201">
        <f>Q597*H597</f>
        <v>0</v>
      </c>
      <c r="S597" s="201">
        <v>0</v>
      </c>
      <c r="T597" s="202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203" t="s">
        <v>144</v>
      </c>
      <c r="AT597" s="203" t="s">
        <v>140</v>
      </c>
      <c r="AU597" s="203" t="s">
        <v>84</v>
      </c>
      <c r="AY597" s="16" t="s">
        <v>137</v>
      </c>
      <c r="BE597" s="204">
        <f>IF(N597="základní",J597,0)</f>
        <v>0</v>
      </c>
      <c r="BF597" s="204">
        <f>IF(N597="snížená",J597,0)</f>
        <v>0</v>
      </c>
      <c r="BG597" s="204">
        <f>IF(N597="zákl. přenesená",J597,0)</f>
        <v>0</v>
      </c>
      <c r="BH597" s="204">
        <f>IF(N597="sníž. přenesená",J597,0)</f>
        <v>0</v>
      </c>
      <c r="BI597" s="204">
        <f>IF(N597="nulová",J597,0)</f>
        <v>0</v>
      </c>
      <c r="BJ597" s="16" t="s">
        <v>82</v>
      </c>
      <c r="BK597" s="204">
        <f>ROUND(I597*H597,2)</f>
        <v>0</v>
      </c>
      <c r="BL597" s="16" t="s">
        <v>144</v>
      </c>
      <c r="BM597" s="203" t="s">
        <v>1213</v>
      </c>
    </row>
    <row r="598" spans="1:65" s="12" customFormat="1" ht="22.9" customHeight="1">
      <c r="B598" s="175"/>
      <c r="C598" s="176"/>
      <c r="D598" s="177" t="s">
        <v>74</v>
      </c>
      <c r="E598" s="189" t="s">
        <v>516</v>
      </c>
      <c r="F598" s="189" t="s">
        <v>517</v>
      </c>
      <c r="G598" s="176"/>
      <c r="H598" s="176"/>
      <c r="I598" s="179"/>
      <c r="J598" s="190">
        <f>BK598</f>
        <v>0</v>
      </c>
      <c r="K598" s="176"/>
      <c r="L598" s="181"/>
      <c r="M598" s="182"/>
      <c r="N598" s="183"/>
      <c r="O598" s="183"/>
      <c r="P598" s="184">
        <f>P599</f>
        <v>0</v>
      </c>
      <c r="Q598" s="183"/>
      <c r="R598" s="184">
        <f>R599</f>
        <v>0</v>
      </c>
      <c r="S598" s="183"/>
      <c r="T598" s="185">
        <f>T599</f>
        <v>0</v>
      </c>
      <c r="AR598" s="186" t="s">
        <v>82</v>
      </c>
      <c r="AT598" s="187" t="s">
        <v>74</v>
      </c>
      <c r="AU598" s="187" t="s">
        <v>82</v>
      </c>
      <c r="AY598" s="186" t="s">
        <v>137</v>
      </c>
      <c r="BK598" s="188">
        <f>BK599</f>
        <v>0</v>
      </c>
    </row>
    <row r="599" spans="1:65" s="2" customFormat="1" ht="16.5" customHeight="1">
      <c r="A599" s="33"/>
      <c r="B599" s="34"/>
      <c r="C599" s="191" t="s">
        <v>1214</v>
      </c>
      <c r="D599" s="191" t="s">
        <v>140</v>
      </c>
      <c r="E599" s="192" t="s">
        <v>647</v>
      </c>
      <c r="F599" s="193" t="s">
        <v>648</v>
      </c>
      <c r="G599" s="194" t="s">
        <v>273</v>
      </c>
      <c r="H599" s="195">
        <v>19.343</v>
      </c>
      <c r="I599" s="196"/>
      <c r="J599" s="197">
        <f>ROUND(I599*H599,2)</f>
        <v>0</v>
      </c>
      <c r="K599" s="198"/>
      <c r="L599" s="38"/>
      <c r="M599" s="199" t="s">
        <v>1</v>
      </c>
      <c r="N599" s="200" t="s">
        <v>40</v>
      </c>
      <c r="O599" s="70"/>
      <c r="P599" s="201">
        <f>O599*H599</f>
        <v>0</v>
      </c>
      <c r="Q599" s="201">
        <v>0</v>
      </c>
      <c r="R599" s="201">
        <f>Q599*H599</f>
        <v>0</v>
      </c>
      <c r="S599" s="201">
        <v>0</v>
      </c>
      <c r="T599" s="202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203" t="s">
        <v>144</v>
      </c>
      <c r="AT599" s="203" t="s">
        <v>140</v>
      </c>
      <c r="AU599" s="203" t="s">
        <v>84</v>
      </c>
      <c r="AY599" s="16" t="s">
        <v>137</v>
      </c>
      <c r="BE599" s="204">
        <f>IF(N599="základní",J599,0)</f>
        <v>0</v>
      </c>
      <c r="BF599" s="204">
        <f>IF(N599="snížená",J599,0)</f>
        <v>0</v>
      </c>
      <c r="BG599" s="204">
        <f>IF(N599="zákl. přenesená",J599,0)</f>
        <v>0</v>
      </c>
      <c r="BH599" s="204">
        <f>IF(N599="sníž. přenesená",J599,0)</f>
        <v>0</v>
      </c>
      <c r="BI599" s="204">
        <f>IF(N599="nulová",J599,0)</f>
        <v>0</v>
      </c>
      <c r="BJ599" s="16" t="s">
        <v>82</v>
      </c>
      <c r="BK599" s="204">
        <f>ROUND(I599*H599,2)</f>
        <v>0</v>
      </c>
      <c r="BL599" s="16" t="s">
        <v>144</v>
      </c>
      <c r="BM599" s="203" t="s">
        <v>1215</v>
      </c>
    </row>
    <row r="600" spans="1:65" s="12" customFormat="1" ht="22.9" customHeight="1">
      <c r="B600" s="175"/>
      <c r="C600" s="176"/>
      <c r="D600" s="177" t="s">
        <v>74</v>
      </c>
      <c r="E600" s="189" t="s">
        <v>654</v>
      </c>
      <c r="F600" s="189" t="s">
        <v>655</v>
      </c>
      <c r="G600" s="176"/>
      <c r="H600" s="176"/>
      <c r="I600" s="179"/>
      <c r="J600" s="190">
        <f>BK600</f>
        <v>0</v>
      </c>
      <c r="K600" s="176"/>
      <c r="L600" s="181"/>
      <c r="M600" s="182"/>
      <c r="N600" s="183"/>
      <c r="O600" s="183"/>
      <c r="P600" s="184">
        <f>SUM(P601:P603)</f>
        <v>0</v>
      </c>
      <c r="Q600" s="183"/>
      <c r="R600" s="184">
        <f>SUM(R601:R603)</f>
        <v>0</v>
      </c>
      <c r="S600" s="183"/>
      <c r="T600" s="185">
        <f>SUM(T601:T603)</f>
        <v>0</v>
      </c>
      <c r="AR600" s="186" t="s">
        <v>82</v>
      </c>
      <c r="AT600" s="187" t="s">
        <v>74</v>
      </c>
      <c r="AU600" s="187" t="s">
        <v>82</v>
      </c>
      <c r="AY600" s="186" t="s">
        <v>137</v>
      </c>
      <c r="BK600" s="188">
        <f>SUM(BK601:BK603)</f>
        <v>0</v>
      </c>
    </row>
    <row r="601" spans="1:65" s="2" customFormat="1" ht="16.5" customHeight="1">
      <c r="A601" s="33"/>
      <c r="B601" s="34"/>
      <c r="C601" s="191" t="s">
        <v>1216</v>
      </c>
      <c r="D601" s="191" t="s">
        <v>140</v>
      </c>
      <c r="E601" s="192" t="s">
        <v>657</v>
      </c>
      <c r="F601" s="193" t="s">
        <v>658</v>
      </c>
      <c r="G601" s="194" t="s">
        <v>309</v>
      </c>
      <c r="H601" s="195">
        <v>21.42</v>
      </c>
      <c r="I601" s="196"/>
      <c r="J601" s="197">
        <f>ROUND(I601*H601,2)</f>
        <v>0</v>
      </c>
      <c r="K601" s="198"/>
      <c r="L601" s="38"/>
      <c r="M601" s="199" t="s">
        <v>1</v>
      </c>
      <c r="N601" s="200" t="s">
        <v>40</v>
      </c>
      <c r="O601" s="70"/>
      <c r="P601" s="201">
        <f>O601*H601</f>
        <v>0</v>
      </c>
      <c r="Q601" s="201">
        <v>0</v>
      </c>
      <c r="R601" s="201">
        <f>Q601*H601</f>
        <v>0</v>
      </c>
      <c r="S601" s="201">
        <v>0</v>
      </c>
      <c r="T601" s="202">
        <f>S601*H601</f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203" t="s">
        <v>144</v>
      </c>
      <c r="AT601" s="203" t="s">
        <v>140</v>
      </c>
      <c r="AU601" s="203" t="s">
        <v>84</v>
      </c>
      <c r="AY601" s="16" t="s">
        <v>137</v>
      </c>
      <c r="BE601" s="204">
        <f>IF(N601="základní",J601,0)</f>
        <v>0</v>
      </c>
      <c r="BF601" s="204">
        <f>IF(N601="snížená",J601,0)</f>
        <v>0</v>
      </c>
      <c r="BG601" s="204">
        <f>IF(N601="zákl. přenesená",J601,0)</f>
        <v>0</v>
      </c>
      <c r="BH601" s="204">
        <f>IF(N601="sníž. přenesená",J601,0)</f>
        <v>0</v>
      </c>
      <c r="BI601" s="204">
        <f>IF(N601="nulová",J601,0)</f>
        <v>0</v>
      </c>
      <c r="BJ601" s="16" t="s">
        <v>82</v>
      </c>
      <c r="BK601" s="204">
        <f>ROUND(I601*H601,2)</f>
        <v>0</v>
      </c>
      <c r="BL601" s="16" t="s">
        <v>144</v>
      </c>
      <c r="BM601" s="203" t="s">
        <v>1217</v>
      </c>
    </row>
    <row r="602" spans="1:65" s="2" customFormat="1" ht="16.5" customHeight="1">
      <c r="A602" s="33"/>
      <c r="B602" s="34"/>
      <c r="C602" s="191" t="s">
        <v>1218</v>
      </c>
      <c r="D602" s="191" t="s">
        <v>140</v>
      </c>
      <c r="E602" s="192" t="s">
        <v>689</v>
      </c>
      <c r="F602" s="193" t="s">
        <v>690</v>
      </c>
      <c r="G602" s="194" t="s">
        <v>246</v>
      </c>
      <c r="H602" s="195">
        <v>21.42</v>
      </c>
      <c r="I602" s="196"/>
      <c r="J602" s="197">
        <f>ROUND(I602*H602,2)</f>
        <v>0</v>
      </c>
      <c r="K602" s="198"/>
      <c r="L602" s="38"/>
      <c r="M602" s="199" t="s">
        <v>1</v>
      </c>
      <c r="N602" s="200" t="s">
        <v>40</v>
      </c>
      <c r="O602" s="70"/>
      <c r="P602" s="201">
        <f>O602*H602</f>
        <v>0</v>
      </c>
      <c r="Q602" s="201">
        <v>0</v>
      </c>
      <c r="R602" s="201">
        <f>Q602*H602</f>
        <v>0</v>
      </c>
      <c r="S602" s="201">
        <v>0</v>
      </c>
      <c r="T602" s="202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203" t="s">
        <v>144</v>
      </c>
      <c r="AT602" s="203" t="s">
        <v>140</v>
      </c>
      <c r="AU602" s="203" t="s">
        <v>84</v>
      </c>
      <c r="AY602" s="16" t="s">
        <v>137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16" t="s">
        <v>82</v>
      </c>
      <c r="BK602" s="204">
        <f>ROUND(I602*H602,2)</f>
        <v>0</v>
      </c>
      <c r="BL602" s="16" t="s">
        <v>144</v>
      </c>
      <c r="BM602" s="203" t="s">
        <v>1219</v>
      </c>
    </row>
    <row r="603" spans="1:65" s="2" customFormat="1" ht="16.5" customHeight="1">
      <c r="A603" s="33"/>
      <c r="B603" s="34"/>
      <c r="C603" s="191" t="s">
        <v>1220</v>
      </c>
      <c r="D603" s="191" t="s">
        <v>140</v>
      </c>
      <c r="E603" s="192" t="s">
        <v>693</v>
      </c>
      <c r="F603" s="193" t="s">
        <v>694</v>
      </c>
      <c r="G603" s="194" t="s">
        <v>246</v>
      </c>
      <c r="H603" s="195">
        <v>21.42</v>
      </c>
      <c r="I603" s="196"/>
      <c r="J603" s="197">
        <f>ROUND(I603*H603,2)</f>
        <v>0</v>
      </c>
      <c r="K603" s="198"/>
      <c r="L603" s="38"/>
      <c r="M603" s="199" t="s">
        <v>1</v>
      </c>
      <c r="N603" s="200" t="s">
        <v>40</v>
      </c>
      <c r="O603" s="70"/>
      <c r="P603" s="201">
        <f>O603*H603</f>
        <v>0</v>
      </c>
      <c r="Q603" s="201">
        <v>0</v>
      </c>
      <c r="R603" s="201">
        <f>Q603*H603</f>
        <v>0</v>
      </c>
      <c r="S603" s="201">
        <v>0</v>
      </c>
      <c r="T603" s="202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203" t="s">
        <v>144</v>
      </c>
      <c r="AT603" s="203" t="s">
        <v>140</v>
      </c>
      <c r="AU603" s="203" t="s">
        <v>84</v>
      </c>
      <c r="AY603" s="16" t="s">
        <v>137</v>
      </c>
      <c r="BE603" s="204">
        <f>IF(N603="základní",J603,0)</f>
        <v>0</v>
      </c>
      <c r="BF603" s="204">
        <f>IF(N603="snížená",J603,0)</f>
        <v>0</v>
      </c>
      <c r="BG603" s="204">
        <f>IF(N603="zákl. přenesená",J603,0)</f>
        <v>0</v>
      </c>
      <c r="BH603" s="204">
        <f>IF(N603="sníž. přenesená",J603,0)</f>
        <v>0</v>
      </c>
      <c r="BI603" s="204">
        <f>IF(N603="nulová",J603,0)</f>
        <v>0</v>
      </c>
      <c r="BJ603" s="16" t="s">
        <v>82</v>
      </c>
      <c r="BK603" s="204">
        <f>ROUND(I603*H603,2)</f>
        <v>0</v>
      </c>
      <c r="BL603" s="16" t="s">
        <v>144</v>
      </c>
      <c r="BM603" s="203" t="s">
        <v>1221</v>
      </c>
    </row>
    <row r="604" spans="1:65" s="12" customFormat="1" ht="22.9" customHeight="1">
      <c r="B604" s="175"/>
      <c r="C604" s="176"/>
      <c r="D604" s="177" t="s">
        <v>74</v>
      </c>
      <c r="E604" s="189" t="s">
        <v>293</v>
      </c>
      <c r="F604" s="189" t="s">
        <v>294</v>
      </c>
      <c r="G604" s="176"/>
      <c r="H604" s="176"/>
      <c r="I604" s="179"/>
      <c r="J604" s="190">
        <f>BK604</f>
        <v>0</v>
      </c>
      <c r="K604" s="176"/>
      <c r="L604" s="181"/>
      <c r="M604" s="182"/>
      <c r="N604" s="183"/>
      <c r="O604" s="183"/>
      <c r="P604" s="184">
        <f>SUM(P605:P615)</f>
        <v>0</v>
      </c>
      <c r="Q604" s="183"/>
      <c r="R604" s="184">
        <f>SUM(R605:R615)</f>
        <v>0</v>
      </c>
      <c r="S604" s="183"/>
      <c r="T604" s="185">
        <f>SUM(T605:T615)</f>
        <v>0</v>
      </c>
      <c r="AR604" s="186" t="s">
        <v>82</v>
      </c>
      <c r="AT604" s="187" t="s">
        <v>74</v>
      </c>
      <c r="AU604" s="187" t="s">
        <v>82</v>
      </c>
      <c r="AY604" s="186" t="s">
        <v>137</v>
      </c>
      <c r="BK604" s="188">
        <f>SUM(BK605:BK615)</f>
        <v>0</v>
      </c>
    </row>
    <row r="605" spans="1:65" s="2" customFormat="1" ht="21.75" customHeight="1">
      <c r="A605" s="33"/>
      <c r="B605" s="34"/>
      <c r="C605" s="191" t="s">
        <v>1222</v>
      </c>
      <c r="D605" s="191" t="s">
        <v>140</v>
      </c>
      <c r="E605" s="192" t="s">
        <v>1223</v>
      </c>
      <c r="F605" s="193" t="s">
        <v>1224</v>
      </c>
      <c r="G605" s="194" t="s">
        <v>246</v>
      </c>
      <c r="H605" s="195">
        <v>112.5</v>
      </c>
      <c r="I605" s="196"/>
      <c r="J605" s="197">
        <f t="shared" ref="J605:J613" si="200">ROUND(I605*H605,2)</f>
        <v>0</v>
      </c>
      <c r="K605" s="198"/>
      <c r="L605" s="38"/>
      <c r="M605" s="199" t="s">
        <v>1</v>
      </c>
      <c r="N605" s="200" t="s">
        <v>40</v>
      </c>
      <c r="O605" s="70"/>
      <c r="P605" s="201">
        <f t="shared" ref="P605:P613" si="201">O605*H605</f>
        <v>0</v>
      </c>
      <c r="Q605" s="201">
        <v>0</v>
      </c>
      <c r="R605" s="201">
        <f t="shared" ref="R605:R613" si="202">Q605*H605</f>
        <v>0</v>
      </c>
      <c r="S605" s="201">
        <v>0</v>
      </c>
      <c r="T605" s="202">
        <f t="shared" ref="T605:T613" si="203"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203" t="s">
        <v>144</v>
      </c>
      <c r="AT605" s="203" t="s">
        <v>140</v>
      </c>
      <c r="AU605" s="203" t="s">
        <v>84</v>
      </c>
      <c r="AY605" s="16" t="s">
        <v>137</v>
      </c>
      <c r="BE605" s="204">
        <f t="shared" ref="BE605:BE613" si="204">IF(N605="základní",J605,0)</f>
        <v>0</v>
      </c>
      <c r="BF605" s="204">
        <f t="shared" ref="BF605:BF613" si="205">IF(N605="snížená",J605,0)</f>
        <v>0</v>
      </c>
      <c r="BG605" s="204">
        <f t="shared" ref="BG605:BG613" si="206">IF(N605="zákl. přenesená",J605,0)</f>
        <v>0</v>
      </c>
      <c r="BH605" s="204">
        <f t="shared" ref="BH605:BH613" si="207">IF(N605="sníž. přenesená",J605,0)</f>
        <v>0</v>
      </c>
      <c r="BI605" s="204">
        <f t="shared" ref="BI605:BI613" si="208">IF(N605="nulová",J605,0)</f>
        <v>0</v>
      </c>
      <c r="BJ605" s="16" t="s">
        <v>82</v>
      </c>
      <c r="BK605" s="204">
        <f t="shared" ref="BK605:BK613" si="209">ROUND(I605*H605,2)</f>
        <v>0</v>
      </c>
      <c r="BL605" s="16" t="s">
        <v>144</v>
      </c>
      <c r="BM605" s="203" t="s">
        <v>1225</v>
      </c>
    </row>
    <row r="606" spans="1:65" s="2" customFormat="1" ht="16.5" customHeight="1">
      <c r="A606" s="33"/>
      <c r="B606" s="34"/>
      <c r="C606" s="191" t="s">
        <v>1226</v>
      </c>
      <c r="D606" s="191" t="s">
        <v>140</v>
      </c>
      <c r="E606" s="192" t="s">
        <v>1227</v>
      </c>
      <c r="F606" s="193" t="s">
        <v>1228</v>
      </c>
      <c r="G606" s="194" t="s">
        <v>246</v>
      </c>
      <c r="H606" s="195">
        <v>112.5</v>
      </c>
      <c r="I606" s="196"/>
      <c r="J606" s="197">
        <f t="shared" si="200"/>
        <v>0</v>
      </c>
      <c r="K606" s="198"/>
      <c r="L606" s="38"/>
      <c r="M606" s="199" t="s">
        <v>1</v>
      </c>
      <c r="N606" s="200" t="s">
        <v>40</v>
      </c>
      <c r="O606" s="70"/>
      <c r="P606" s="201">
        <f t="shared" si="201"/>
        <v>0</v>
      </c>
      <c r="Q606" s="201">
        <v>0</v>
      </c>
      <c r="R606" s="201">
        <f t="shared" si="202"/>
        <v>0</v>
      </c>
      <c r="S606" s="201">
        <v>0</v>
      </c>
      <c r="T606" s="202">
        <f t="shared" si="203"/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203" t="s">
        <v>144</v>
      </c>
      <c r="AT606" s="203" t="s">
        <v>140</v>
      </c>
      <c r="AU606" s="203" t="s">
        <v>84</v>
      </c>
      <c r="AY606" s="16" t="s">
        <v>137</v>
      </c>
      <c r="BE606" s="204">
        <f t="shared" si="204"/>
        <v>0</v>
      </c>
      <c r="BF606" s="204">
        <f t="shared" si="205"/>
        <v>0</v>
      </c>
      <c r="BG606" s="204">
        <f t="shared" si="206"/>
        <v>0</v>
      </c>
      <c r="BH606" s="204">
        <f t="shared" si="207"/>
        <v>0</v>
      </c>
      <c r="BI606" s="204">
        <f t="shared" si="208"/>
        <v>0</v>
      </c>
      <c r="BJ606" s="16" t="s">
        <v>82</v>
      </c>
      <c r="BK606" s="204">
        <f t="shared" si="209"/>
        <v>0</v>
      </c>
      <c r="BL606" s="16" t="s">
        <v>144</v>
      </c>
      <c r="BM606" s="203" t="s">
        <v>1229</v>
      </c>
    </row>
    <row r="607" spans="1:65" s="2" customFormat="1" ht="21.75" customHeight="1">
      <c r="A607" s="33"/>
      <c r="B607" s="34"/>
      <c r="C607" s="191" t="s">
        <v>1230</v>
      </c>
      <c r="D607" s="191" t="s">
        <v>140</v>
      </c>
      <c r="E607" s="192" t="s">
        <v>1231</v>
      </c>
      <c r="F607" s="193" t="s">
        <v>1232</v>
      </c>
      <c r="G607" s="194" t="s">
        <v>830</v>
      </c>
      <c r="H607" s="195">
        <v>1376.25</v>
      </c>
      <c r="I607" s="196"/>
      <c r="J607" s="197">
        <f t="shared" si="200"/>
        <v>0</v>
      </c>
      <c r="K607" s="198"/>
      <c r="L607" s="38"/>
      <c r="M607" s="199" t="s">
        <v>1</v>
      </c>
      <c r="N607" s="200" t="s">
        <v>40</v>
      </c>
      <c r="O607" s="70"/>
      <c r="P607" s="201">
        <f t="shared" si="201"/>
        <v>0</v>
      </c>
      <c r="Q607" s="201">
        <v>0</v>
      </c>
      <c r="R607" s="201">
        <f t="shared" si="202"/>
        <v>0</v>
      </c>
      <c r="S607" s="201">
        <v>0</v>
      </c>
      <c r="T607" s="202">
        <f t="shared" si="203"/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203" t="s">
        <v>144</v>
      </c>
      <c r="AT607" s="203" t="s">
        <v>140</v>
      </c>
      <c r="AU607" s="203" t="s">
        <v>84</v>
      </c>
      <c r="AY607" s="16" t="s">
        <v>137</v>
      </c>
      <c r="BE607" s="204">
        <f t="shared" si="204"/>
        <v>0</v>
      </c>
      <c r="BF607" s="204">
        <f t="shared" si="205"/>
        <v>0</v>
      </c>
      <c r="BG607" s="204">
        <f t="shared" si="206"/>
        <v>0</v>
      </c>
      <c r="BH607" s="204">
        <f t="shared" si="207"/>
        <v>0</v>
      </c>
      <c r="BI607" s="204">
        <f t="shared" si="208"/>
        <v>0</v>
      </c>
      <c r="BJ607" s="16" t="s">
        <v>82</v>
      </c>
      <c r="BK607" s="204">
        <f t="shared" si="209"/>
        <v>0</v>
      </c>
      <c r="BL607" s="16" t="s">
        <v>144</v>
      </c>
      <c r="BM607" s="203" t="s">
        <v>1233</v>
      </c>
    </row>
    <row r="608" spans="1:65" s="2" customFormat="1" ht="21.75" customHeight="1">
      <c r="A608" s="33"/>
      <c r="B608" s="34"/>
      <c r="C608" s="191" t="s">
        <v>1234</v>
      </c>
      <c r="D608" s="191" t="s">
        <v>140</v>
      </c>
      <c r="E608" s="192" t="s">
        <v>1235</v>
      </c>
      <c r="F608" s="193" t="s">
        <v>1236</v>
      </c>
      <c r="G608" s="194" t="s">
        <v>332</v>
      </c>
      <c r="H608" s="195">
        <v>1.3580000000000001</v>
      </c>
      <c r="I608" s="196"/>
      <c r="J608" s="197">
        <f t="shared" si="200"/>
        <v>0</v>
      </c>
      <c r="K608" s="198"/>
      <c r="L608" s="38"/>
      <c r="M608" s="199" t="s">
        <v>1</v>
      </c>
      <c r="N608" s="200" t="s">
        <v>40</v>
      </c>
      <c r="O608" s="70"/>
      <c r="P608" s="201">
        <f t="shared" si="201"/>
        <v>0</v>
      </c>
      <c r="Q608" s="201">
        <v>0</v>
      </c>
      <c r="R608" s="201">
        <f t="shared" si="202"/>
        <v>0</v>
      </c>
      <c r="S608" s="201">
        <v>0</v>
      </c>
      <c r="T608" s="202">
        <f t="shared" si="203"/>
        <v>0</v>
      </c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R608" s="203" t="s">
        <v>144</v>
      </c>
      <c r="AT608" s="203" t="s">
        <v>140</v>
      </c>
      <c r="AU608" s="203" t="s">
        <v>84</v>
      </c>
      <c r="AY608" s="16" t="s">
        <v>137</v>
      </c>
      <c r="BE608" s="204">
        <f t="shared" si="204"/>
        <v>0</v>
      </c>
      <c r="BF608" s="204">
        <f t="shared" si="205"/>
        <v>0</v>
      </c>
      <c r="BG608" s="204">
        <f t="shared" si="206"/>
        <v>0</v>
      </c>
      <c r="BH608" s="204">
        <f t="shared" si="207"/>
        <v>0</v>
      </c>
      <c r="BI608" s="204">
        <f t="shared" si="208"/>
        <v>0</v>
      </c>
      <c r="BJ608" s="16" t="s">
        <v>82</v>
      </c>
      <c r="BK608" s="204">
        <f t="shared" si="209"/>
        <v>0</v>
      </c>
      <c r="BL608" s="16" t="s">
        <v>144</v>
      </c>
      <c r="BM608" s="203" t="s">
        <v>1237</v>
      </c>
    </row>
    <row r="609" spans="1:65" s="2" customFormat="1" ht="21.75" customHeight="1">
      <c r="A609" s="33"/>
      <c r="B609" s="34"/>
      <c r="C609" s="191" t="s">
        <v>1238</v>
      </c>
      <c r="D609" s="191" t="s">
        <v>140</v>
      </c>
      <c r="E609" s="192" t="s">
        <v>1239</v>
      </c>
      <c r="F609" s="193" t="s">
        <v>1240</v>
      </c>
      <c r="G609" s="194" t="s">
        <v>320</v>
      </c>
      <c r="H609" s="195">
        <v>0.13500000000000001</v>
      </c>
      <c r="I609" s="196"/>
      <c r="J609" s="197">
        <f t="shared" si="200"/>
        <v>0</v>
      </c>
      <c r="K609" s="198"/>
      <c r="L609" s="38"/>
      <c r="M609" s="199" t="s">
        <v>1</v>
      </c>
      <c r="N609" s="200" t="s">
        <v>40</v>
      </c>
      <c r="O609" s="70"/>
      <c r="P609" s="201">
        <f t="shared" si="201"/>
        <v>0</v>
      </c>
      <c r="Q609" s="201">
        <v>0</v>
      </c>
      <c r="R609" s="201">
        <f t="shared" si="202"/>
        <v>0</v>
      </c>
      <c r="S609" s="201">
        <v>0</v>
      </c>
      <c r="T609" s="202">
        <f t="shared" si="203"/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203" t="s">
        <v>144</v>
      </c>
      <c r="AT609" s="203" t="s">
        <v>140</v>
      </c>
      <c r="AU609" s="203" t="s">
        <v>84</v>
      </c>
      <c r="AY609" s="16" t="s">
        <v>137</v>
      </c>
      <c r="BE609" s="204">
        <f t="shared" si="204"/>
        <v>0</v>
      </c>
      <c r="BF609" s="204">
        <f t="shared" si="205"/>
        <v>0</v>
      </c>
      <c r="BG609" s="204">
        <f t="shared" si="206"/>
        <v>0</v>
      </c>
      <c r="BH609" s="204">
        <f t="shared" si="207"/>
        <v>0</v>
      </c>
      <c r="BI609" s="204">
        <f t="shared" si="208"/>
        <v>0</v>
      </c>
      <c r="BJ609" s="16" t="s">
        <v>82</v>
      </c>
      <c r="BK609" s="204">
        <f t="shared" si="209"/>
        <v>0</v>
      </c>
      <c r="BL609" s="16" t="s">
        <v>144</v>
      </c>
      <c r="BM609" s="203" t="s">
        <v>1241</v>
      </c>
    </row>
    <row r="610" spans="1:65" s="2" customFormat="1" ht="16.5" customHeight="1">
      <c r="A610" s="33"/>
      <c r="B610" s="34"/>
      <c r="C610" s="191" t="s">
        <v>1242</v>
      </c>
      <c r="D610" s="191" t="s">
        <v>140</v>
      </c>
      <c r="E610" s="192" t="s">
        <v>1243</v>
      </c>
      <c r="F610" s="193" t="s">
        <v>1244</v>
      </c>
      <c r="G610" s="194" t="s">
        <v>567</v>
      </c>
      <c r="H610" s="195">
        <v>1</v>
      </c>
      <c r="I610" s="196"/>
      <c r="J610" s="197">
        <f t="shared" si="200"/>
        <v>0</v>
      </c>
      <c r="K610" s="198"/>
      <c r="L610" s="38"/>
      <c r="M610" s="199" t="s">
        <v>1</v>
      </c>
      <c r="N610" s="200" t="s">
        <v>40</v>
      </c>
      <c r="O610" s="70"/>
      <c r="P610" s="201">
        <f t="shared" si="201"/>
        <v>0</v>
      </c>
      <c r="Q610" s="201">
        <v>0</v>
      </c>
      <c r="R610" s="201">
        <f t="shared" si="202"/>
        <v>0</v>
      </c>
      <c r="S610" s="201">
        <v>0</v>
      </c>
      <c r="T610" s="202">
        <f t="shared" si="203"/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203" t="s">
        <v>144</v>
      </c>
      <c r="AT610" s="203" t="s">
        <v>140</v>
      </c>
      <c r="AU610" s="203" t="s">
        <v>84</v>
      </c>
      <c r="AY610" s="16" t="s">
        <v>137</v>
      </c>
      <c r="BE610" s="204">
        <f t="shared" si="204"/>
        <v>0</v>
      </c>
      <c r="BF610" s="204">
        <f t="shared" si="205"/>
        <v>0</v>
      </c>
      <c r="BG610" s="204">
        <f t="shared" si="206"/>
        <v>0</v>
      </c>
      <c r="BH610" s="204">
        <f t="shared" si="207"/>
        <v>0</v>
      </c>
      <c r="BI610" s="204">
        <f t="shared" si="208"/>
        <v>0</v>
      </c>
      <c r="BJ610" s="16" t="s">
        <v>82</v>
      </c>
      <c r="BK610" s="204">
        <f t="shared" si="209"/>
        <v>0</v>
      </c>
      <c r="BL610" s="16" t="s">
        <v>144</v>
      </c>
      <c r="BM610" s="203" t="s">
        <v>1245</v>
      </c>
    </row>
    <row r="611" spans="1:65" s="2" customFormat="1" ht="16.5" customHeight="1">
      <c r="A611" s="33"/>
      <c r="B611" s="34"/>
      <c r="C611" s="191" t="s">
        <v>1246</v>
      </c>
      <c r="D611" s="191" t="s">
        <v>140</v>
      </c>
      <c r="E611" s="192" t="s">
        <v>837</v>
      </c>
      <c r="F611" s="193" t="s">
        <v>838</v>
      </c>
      <c r="G611" s="194" t="s">
        <v>830</v>
      </c>
      <c r="H611" s="195">
        <v>1376.25</v>
      </c>
      <c r="I611" s="196"/>
      <c r="J611" s="197">
        <f t="shared" si="200"/>
        <v>0</v>
      </c>
      <c r="K611" s="198"/>
      <c r="L611" s="38"/>
      <c r="M611" s="199" t="s">
        <v>1</v>
      </c>
      <c r="N611" s="200" t="s">
        <v>40</v>
      </c>
      <c r="O611" s="70"/>
      <c r="P611" s="201">
        <f t="shared" si="201"/>
        <v>0</v>
      </c>
      <c r="Q611" s="201">
        <v>0</v>
      </c>
      <c r="R611" s="201">
        <f t="shared" si="202"/>
        <v>0</v>
      </c>
      <c r="S611" s="201">
        <v>0</v>
      </c>
      <c r="T611" s="202">
        <f t="shared" si="203"/>
        <v>0</v>
      </c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R611" s="203" t="s">
        <v>144</v>
      </c>
      <c r="AT611" s="203" t="s">
        <v>140</v>
      </c>
      <c r="AU611" s="203" t="s">
        <v>84</v>
      </c>
      <c r="AY611" s="16" t="s">
        <v>137</v>
      </c>
      <c r="BE611" s="204">
        <f t="shared" si="204"/>
        <v>0</v>
      </c>
      <c r="BF611" s="204">
        <f t="shared" si="205"/>
        <v>0</v>
      </c>
      <c r="BG611" s="204">
        <f t="shared" si="206"/>
        <v>0</v>
      </c>
      <c r="BH611" s="204">
        <f t="shared" si="207"/>
        <v>0</v>
      </c>
      <c r="BI611" s="204">
        <f t="shared" si="208"/>
        <v>0</v>
      </c>
      <c r="BJ611" s="16" t="s">
        <v>82</v>
      </c>
      <c r="BK611" s="204">
        <f t="shared" si="209"/>
        <v>0</v>
      </c>
      <c r="BL611" s="16" t="s">
        <v>144</v>
      </c>
      <c r="BM611" s="203" t="s">
        <v>1247</v>
      </c>
    </row>
    <row r="612" spans="1:65" s="2" customFormat="1" ht="16.5" customHeight="1">
      <c r="A612" s="33"/>
      <c r="B612" s="34"/>
      <c r="C612" s="191" t="s">
        <v>1248</v>
      </c>
      <c r="D612" s="191" t="s">
        <v>140</v>
      </c>
      <c r="E612" s="192" t="s">
        <v>1249</v>
      </c>
      <c r="F612" s="193" t="s">
        <v>1250</v>
      </c>
      <c r="G612" s="194" t="s">
        <v>567</v>
      </c>
      <c r="H612" s="195">
        <v>1</v>
      </c>
      <c r="I612" s="196"/>
      <c r="J612" s="197">
        <f t="shared" si="200"/>
        <v>0</v>
      </c>
      <c r="K612" s="198"/>
      <c r="L612" s="38"/>
      <c r="M612" s="199" t="s">
        <v>1</v>
      </c>
      <c r="N612" s="200" t="s">
        <v>40</v>
      </c>
      <c r="O612" s="70"/>
      <c r="P612" s="201">
        <f t="shared" si="201"/>
        <v>0</v>
      </c>
      <c r="Q612" s="201">
        <v>0</v>
      </c>
      <c r="R612" s="201">
        <f t="shared" si="202"/>
        <v>0</v>
      </c>
      <c r="S612" s="201">
        <v>0</v>
      </c>
      <c r="T612" s="202">
        <f t="shared" si="203"/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203" t="s">
        <v>144</v>
      </c>
      <c r="AT612" s="203" t="s">
        <v>140</v>
      </c>
      <c r="AU612" s="203" t="s">
        <v>84</v>
      </c>
      <c r="AY612" s="16" t="s">
        <v>137</v>
      </c>
      <c r="BE612" s="204">
        <f t="shared" si="204"/>
        <v>0</v>
      </c>
      <c r="BF612" s="204">
        <f t="shared" si="205"/>
        <v>0</v>
      </c>
      <c r="BG612" s="204">
        <f t="shared" si="206"/>
        <v>0</v>
      </c>
      <c r="BH612" s="204">
        <f t="shared" si="207"/>
        <v>0</v>
      </c>
      <c r="BI612" s="204">
        <f t="shared" si="208"/>
        <v>0</v>
      </c>
      <c r="BJ612" s="16" t="s">
        <v>82</v>
      </c>
      <c r="BK612" s="204">
        <f t="shared" si="209"/>
        <v>0</v>
      </c>
      <c r="BL612" s="16" t="s">
        <v>144</v>
      </c>
      <c r="BM612" s="203" t="s">
        <v>1251</v>
      </c>
    </row>
    <row r="613" spans="1:65" s="2" customFormat="1" ht="21.75" customHeight="1">
      <c r="A613" s="33"/>
      <c r="B613" s="34"/>
      <c r="C613" s="191" t="s">
        <v>1252</v>
      </c>
      <c r="D613" s="191" t="s">
        <v>140</v>
      </c>
      <c r="E613" s="192" t="s">
        <v>849</v>
      </c>
      <c r="F613" s="193" t="s">
        <v>850</v>
      </c>
      <c r="G613" s="194" t="s">
        <v>825</v>
      </c>
      <c r="H613" s="210"/>
      <c r="I613" s="196"/>
      <c r="J613" s="197">
        <f t="shared" si="200"/>
        <v>0</v>
      </c>
      <c r="K613" s="198"/>
      <c r="L613" s="38"/>
      <c r="M613" s="199" t="s">
        <v>1</v>
      </c>
      <c r="N613" s="200" t="s">
        <v>40</v>
      </c>
      <c r="O613" s="70"/>
      <c r="P613" s="201">
        <f t="shared" si="201"/>
        <v>0</v>
      </c>
      <c r="Q613" s="201">
        <v>0</v>
      </c>
      <c r="R613" s="201">
        <f t="shared" si="202"/>
        <v>0</v>
      </c>
      <c r="S613" s="201">
        <v>0</v>
      </c>
      <c r="T613" s="202">
        <f t="shared" si="203"/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203" t="s">
        <v>144</v>
      </c>
      <c r="AT613" s="203" t="s">
        <v>140</v>
      </c>
      <c r="AU613" s="203" t="s">
        <v>84</v>
      </c>
      <c r="AY613" s="16" t="s">
        <v>137</v>
      </c>
      <c r="BE613" s="204">
        <f t="shared" si="204"/>
        <v>0</v>
      </c>
      <c r="BF613" s="204">
        <f t="shared" si="205"/>
        <v>0</v>
      </c>
      <c r="BG613" s="204">
        <f t="shared" si="206"/>
        <v>0</v>
      </c>
      <c r="BH613" s="204">
        <f t="shared" si="207"/>
        <v>0</v>
      </c>
      <c r="BI613" s="204">
        <f t="shared" si="208"/>
        <v>0</v>
      </c>
      <c r="BJ613" s="16" t="s">
        <v>82</v>
      </c>
      <c r="BK613" s="204">
        <f t="shared" si="209"/>
        <v>0</v>
      </c>
      <c r="BL613" s="16" t="s">
        <v>144</v>
      </c>
      <c r="BM613" s="203" t="s">
        <v>1253</v>
      </c>
    </row>
    <row r="614" spans="1:65" s="13" customFormat="1">
      <c r="B614" s="211"/>
      <c r="C614" s="212"/>
      <c r="D614" s="213" t="s">
        <v>1254</v>
      </c>
      <c r="E614" s="214" t="s">
        <v>1</v>
      </c>
      <c r="F614" s="215" t="s">
        <v>1255</v>
      </c>
      <c r="G614" s="212"/>
      <c r="H614" s="216">
        <v>6866.4750000000004</v>
      </c>
      <c r="I614" s="217"/>
      <c r="J614" s="212"/>
      <c r="K614" s="212"/>
      <c r="L614" s="218"/>
      <c r="M614" s="219"/>
      <c r="N614" s="220"/>
      <c r="O614" s="220"/>
      <c r="P614" s="220"/>
      <c r="Q614" s="220"/>
      <c r="R614" s="220"/>
      <c r="S614" s="220"/>
      <c r="T614" s="221"/>
      <c r="AT614" s="222" t="s">
        <v>1254</v>
      </c>
      <c r="AU614" s="222" t="s">
        <v>84</v>
      </c>
      <c r="AV614" s="13" t="s">
        <v>84</v>
      </c>
      <c r="AW614" s="13" t="s">
        <v>31</v>
      </c>
      <c r="AX614" s="13" t="s">
        <v>75</v>
      </c>
      <c r="AY614" s="222" t="s">
        <v>137</v>
      </c>
    </row>
    <row r="615" spans="1:65" s="14" customFormat="1">
      <c r="B615" s="223"/>
      <c r="C615" s="224"/>
      <c r="D615" s="213" t="s">
        <v>1254</v>
      </c>
      <c r="E615" s="225" t="s">
        <v>1</v>
      </c>
      <c r="F615" s="226" t="s">
        <v>1256</v>
      </c>
      <c r="G615" s="224"/>
      <c r="H615" s="227">
        <v>6866.4750000000004</v>
      </c>
      <c r="I615" s="228"/>
      <c r="J615" s="224"/>
      <c r="K615" s="224"/>
      <c r="L615" s="229"/>
      <c r="M615" s="230"/>
      <c r="N615" s="231"/>
      <c r="O615" s="231"/>
      <c r="P615" s="231"/>
      <c r="Q615" s="231"/>
      <c r="R615" s="231"/>
      <c r="S615" s="231"/>
      <c r="T615" s="232"/>
      <c r="AT615" s="233" t="s">
        <v>1254</v>
      </c>
      <c r="AU615" s="233" t="s">
        <v>84</v>
      </c>
      <c r="AV615" s="14" t="s">
        <v>144</v>
      </c>
      <c r="AW615" s="14" t="s">
        <v>31</v>
      </c>
      <c r="AX615" s="14" t="s">
        <v>82</v>
      </c>
      <c r="AY615" s="233" t="s">
        <v>137</v>
      </c>
    </row>
    <row r="616" spans="1:65" s="12" customFormat="1" ht="22.9" customHeight="1">
      <c r="B616" s="175"/>
      <c r="C616" s="176"/>
      <c r="D616" s="177" t="s">
        <v>74</v>
      </c>
      <c r="E616" s="189" t="s">
        <v>900</v>
      </c>
      <c r="F616" s="189" t="s">
        <v>901</v>
      </c>
      <c r="G616" s="176"/>
      <c r="H616" s="176"/>
      <c r="I616" s="179"/>
      <c r="J616" s="190">
        <f>BK616</f>
        <v>0</v>
      </c>
      <c r="K616" s="176"/>
      <c r="L616" s="181"/>
      <c r="M616" s="182"/>
      <c r="N616" s="183"/>
      <c r="O616" s="183"/>
      <c r="P616" s="184">
        <f>P617</f>
        <v>0</v>
      </c>
      <c r="Q616" s="183"/>
      <c r="R616" s="184">
        <f>R617</f>
        <v>0</v>
      </c>
      <c r="S616" s="183"/>
      <c r="T616" s="185">
        <f>T617</f>
        <v>0</v>
      </c>
      <c r="AR616" s="186" t="s">
        <v>82</v>
      </c>
      <c r="AT616" s="187" t="s">
        <v>74</v>
      </c>
      <c r="AU616" s="187" t="s">
        <v>82</v>
      </c>
      <c r="AY616" s="186" t="s">
        <v>137</v>
      </c>
      <c r="BK616" s="188">
        <f>BK617</f>
        <v>0</v>
      </c>
    </row>
    <row r="617" spans="1:65" s="2" customFormat="1" ht="21.75" customHeight="1">
      <c r="A617" s="33"/>
      <c r="B617" s="34"/>
      <c r="C617" s="191" t="s">
        <v>1257</v>
      </c>
      <c r="D617" s="191" t="s">
        <v>140</v>
      </c>
      <c r="E617" s="192" t="s">
        <v>1258</v>
      </c>
      <c r="F617" s="193" t="s">
        <v>1259</v>
      </c>
      <c r="G617" s="194" t="s">
        <v>332</v>
      </c>
      <c r="H617" s="195">
        <v>50.588000000000001</v>
      </c>
      <c r="I617" s="196"/>
      <c r="J617" s="197">
        <f>ROUND(I617*H617,2)</f>
        <v>0</v>
      </c>
      <c r="K617" s="198"/>
      <c r="L617" s="38"/>
      <c r="M617" s="199" t="s">
        <v>1</v>
      </c>
      <c r="N617" s="200" t="s">
        <v>40</v>
      </c>
      <c r="O617" s="70"/>
      <c r="P617" s="201">
        <f>O617*H617</f>
        <v>0</v>
      </c>
      <c r="Q617" s="201">
        <v>0</v>
      </c>
      <c r="R617" s="201">
        <f>Q617*H617</f>
        <v>0</v>
      </c>
      <c r="S617" s="201">
        <v>0</v>
      </c>
      <c r="T617" s="202">
        <f>S617*H617</f>
        <v>0</v>
      </c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R617" s="203" t="s">
        <v>144</v>
      </c>
      <c r="AT617" s="203" t="s">
        <v>140</v>
      </c>
      <c r="AU617" s="203" t="s">
        <v>84</v>
      </c>
      <c r="AY617" s="16" t="s">
        <v>137</v>
      </c>
      <c r="BE617" s="204">
        <f>IF(N617="základní",J617,0)</f>
        <v>0</v>
      </c>
      <c r="BF617" s="204">
        <f>IF(N617="snížená",J617,0)</f>
        <v>0</v>
      </c>
      <c r="BG617" s="204">
        <f>IF(N617="zákl. přenesená",J617,0)</f>
        <v>0</v>
      </c>
      <c r="BH617" s="204">
        <f>IF(N617="sníž. přenesená",J617,0)</f>
        <v>0</v>
      </c>
      <c r="BI617" s="204">
        <f>IF(N617="nulová",J617,0)</f>
        <v>0</v>
      </c>
      <c r="BJ617" s="16" t="s">
        <v>82</v>
      </c>
      <c r="BK617" s="204">
        <f>ROUND(I617*H617,2)</f>
        <v>0</v>
      </c>
      <c r="BL617" s="16" t="s">
        <v>144</v>
      </c>
      <c r="BM617" s="203" t="s">
        <v>1260</v>
      </c>
    </row>
    <row r="618" spans="1:65" s="12" customFormat="1" ht="25.9" customHeight="1">
      <c r="B618" s="175"/>
      <c r="C618" s="176"/>
      <c r="D618" s="177" t="s">
        <v>74</v>
      </c>
      <c r="E618" s="178" t="s">
        <v>1261</v>
      </c>
      <c r="F618" s="178" t="s">
        <v>1262</v>
      </c>
      <c r="G618" s="176"/>
      <c r="H618" s="176"/>
      <c r="I618" s="179"/>
      <c r="J618" s="180">
        <f>BK618</f>
        <v>0</v>
      </c>
      <c r="K618" s="176"/>
      <c r="L618" s="181"/>
      <c r="M618" s="182"/>
      <c r="N618" s="183"/>
      <c r="O618" s="183"/>
      <c r="P618" s="184">
        <f>P619+P622+P625+P628+P630+P632+P636+P640+P644+P649+P651+P653</f>
        <v>0</v>
      </c>
      <c r="Q618" s="183"/>
      <c r="R618" s="184">
        <f>R619+R622+R625+R628+R630+R632+R636+R640+R644+R649+R651+R653</f>
        <v>0</v>
      </c>
      <c r="S618" s="183"/>
      <c r="T618" s="185">
        <f>T619+T622+T625+T628+T630+T632+T636+T640+T644+T649+T651+T653</f>
        <v>0</v>
      </c>
      <c r="AR618" s="186" t="s">
        <v>82</v>
      </c>
      <c r="AT618" s="187" t="s">
        <v>74</v>
      </c>
      <c r="AU618" s="187" t="s">
        <v>75</v>
      </c>
      <c r="AY618" s="186" t="s">
        <v>137</v>
      </c>
      <c r="BK618" s="188">
        <f>BK619+BK622+BK625+BK628+BK630+BK632+BK636+BK640+BK644+BK649+BK651+BK653</f>
        <v>0</v>
      </c>
    </row>
    <row r="619" spans="1:65" s="12" customFormat="1" ht="22.9" customHeight="1">
      <c r="B619" s="175"/>
      <c r="C619" s="176"/>
      <c r="D619" s="177" t="s">
        <v>74</v>
      </c>
      <c r="E619" s="189" t="s">
        <v>616</v>
      </c>
      <c r="F619" s="189" t="s">
        <v>617</v>
      </c>
      <c r="G619" s="176"/>
      <c r="H619" s="176"/>
      <c r="I619" s="179"/>
      <c r="J619" s="190">
        <f>BK619</f>
        <v>0</v>
      </c>
      <c r="K619" s="176"/>
      <c r="L619" s="181"/>
      <c r="M619" s="182"/>
      <c r="N619" s="183"/>
      <c r="O619" s="183"/>
      <c r="P619" s="184">
        <f>SUM(P620:P621)</f>
        <v>0</v>
      </c>
      <c r="Q619" s="183"/>
      <c r="R619" s="184">
        <f>SUM(R620:R621)</f>
        <v>0</v>
      </c>
      <c r="S619" s="183"/>
      <c r="T619" s="185">
        <f>SUM(T620:T621)</f>
        <v>0</v>
      </c>
      <c r="AR619" s="186" t="s">
        <v>82</v>
      </c>
      <c r="AT619" s="187" t="s">
        <v>74</v>
      </c>
      <c r="AU619" s="187" t="s">
        <v>82</v>
      </c>
      <c r="AY619" s="186" t="s">
        <v>137</v>
      </c>
      <c r="BK619" s="188">
        <f>SUM(BK620:BK621)</f>
        <v>0</v>
      </c>
    </row>
    <row r="620" spans="1:65" s="2" customFormat="1" ht="16.5" customHeight="1">
      <c r="A620" s="33"/>
      <c r="B620" s="34"/>
      <c r="C620" s="191" t="s">
        <v>1263</v>
      </c>
      <c r="D620" s="191" t="s">
        <v>140</v>
      </c>
      <c r="E620" s="192" t="s">
        <v>619</v>
      </c>
      <c r="F620" s="193" t="s">
        <v>620</v>
      </c>
      <c r="G620" s="194" t="s">
        <v>273</v>
      </c>
      <c r="H620" s="195">
        <v>45.63</v>
      </c>
      <c r="I620" s="196"/>
      <c r="J620" s="197">
        <f>ROUND(I620*H620,2)</f>
        <v>0</v>
      </c>
      <c r="K620" s="198"/>
      <c r="L620" s="38"/>
      <c r="M620" s="199" t="s">
        <v>1</v>
      </c>
      <c r="N620" s="200" t="s">
        <v>40</v>
      </c>
      <c r="O620" s="70"/>
      <c r="P620" s="201">
        <f>O620*H620</f>
        <v>0</v>
      </c>
      <c r="Q620" s="201">
        <v>0</v>
      </c>
      <c r="R620" s="201">
        <f>Q620*H620</f>
        <v>0</v>
      </c>
      <c r="S620" s="201">
        <v>0</v>
      </c>
      <c r="T620" s="202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203" t="s">
        <v>144</v>
      </c>
      <c r="AT620" s="203" t="s">
        <v>140</v>
      </c>
      <c r="AU620" s="203" t="s">
        <v>84</v>
      </c>
      <c r="AY620" s="16" t="s">
        <v>137</v>
      </c>
      <c r="BE620" s="204">
        <f>IF(N620="základní",J620,0)</f>
        <v>0</v>
      </c>
      <c r="BF620" s="204">
        <f>IF(N620="snížená",J620,0)</f>
        <v>0</v>
      </c>
      <c r="BG620" s="204">
        <f>IF(N620="zákl. přenesená",J620,0)</f>
        <v>0</v>
      </c>
      <c r="BH620" s="204">
        <f>IF(N620="sníž. přenesená",J620,0)</f>
        <v>0</v>
      </c>
      <c r="BI620" s="204">
        <f>IF(N620="nulová",J620,0)</f>
        <v>0</v>
      </c>
      <c r="BJ620" s="16" t="s">
        <v>82</v>
      </c>
      <c r="BK620" s="204">
        <f>ROUND(I620*H620,2)</f>
        <v>0</v>
      </c>
      <c r="BL620" s="16" t="s">
        <v>144</v>
      </c>
      <c r="BM620" s="203" t="s">
        <v>1264</v>
      </c>
    </row>
    <row r="621" spans="1:65" s="2" customFormat="1" ht="21.75" customHeight="1">
      <c r="A621" s="33"/>
      <c r="B621" s="34"/>
      <c r="C621" s="191" t="s">
        <v>1265</v>
      </c>
      <c r="D621" s="191" t="s">
        <v>140</v>
      </c>
      <c r="E621" s="192" t="s">
        <v>623</v>
      </c>
      <c r="F621" s="193" t="s">
        <v>624</v>
      </c>
      <c r="G621" s="194" t="s">
        <v>273</v>
      </c>
      <c r="H621" s="195">
        <v>45.63</v>
      </c>
      <c r="I621" s="196"/>
      <c r="J621" s="197">
        <f>ROUND(I621*H621,2)</f>
        <v>0</v>
      </c>
      <c r="K621" s="198"/>
      <c r="L621" s="38"/>
      <c r="M621" s="199" t="s">
        <v>1</v>
      </c>
      <c r="N621" s="200" t="s">
        <v>40</v>
      </c>
      <c r="O621" s="70"/>
      <c r="P621" s="201">
        <f>O621*H621</f>
        <v>0</v>
      </c>
      <c r="Q621" s="201">
        <v>0</v>
      </c>
      <c r="R621" s="201">
        <f>Q621*H621</f>
        <v>0</v>
      </c>
      <c r="S621" s="201">
        <v>0</v>
      </c>
      <c r="T621" s="202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203" t="s">
        <v>144</v>
      </c>
      <c r="AT621" s="203" t="s">
        <v>140</v>
      </c>
      <c r="AU621" s="203" t="s">
        <v>84</v>
      </c>
      <c r="AY621" s="16" t="s">
        <v>137</v>
      </c>
      <c r="BE621" s="204">
        <f>IF(N621="základní",J621,0)</f>
        <v>0</v>
      </c>
      <c r="BF621" s="204">
        <f>IF(N621="snížená",J621,0)</f>
        <v>0</v>
      </c>
      <c r="BG621" s="204">
        <f>IF(N621="zákl. přenesená",J621,0)</f>
        <v>0</v>
      </c>
      <c r="BH621" s="204">
        <f>IF(N621="sníž. přenesená",J621,0)</f>
        <v>0</v>
      </c>
      <c r="BI621" s="204">
        <f>IF(N621="nulová",J621,0)</f>
        <v>0</v>
      </c>
      <c r="BJ621" s="16" t="s">
        <v>82</v>
      </c>
      <c r="BK621" s="204">
        <f>ROUND(I621*H621,2)</f>
        <v>0</v>
      </c>
      <c r="BL621" s="16" t="s">
        <v>144</v>
      </c>
      <c r="BM621" s="203" t="s">
        <v>1266</v>
      </c>
    </row>
    <row r="622" spans="1:65" s="12" customFormat="1" ht="22.9" customHeight="1">
      <c r="B622" s="175"/>
      <c r="C622" s="176"/>
      <c r="D622" s="177" t="s">
        <v>74</v>
      </c>
      <c r="E622" s="189" t="s">
        <v>269</v>
      </c>
      <c r="F622" s="189" t="s">
        <v>270</v>
      </c>
      <c r="G622" s="176"/>
      <c r="H622" s="176"/>
      <c r="I622" s="179"/>
      <c r="J622" s="190">
        <f>BK622</f>
        <v>0</v>
      </c>
      <c r="K622" s="176"/>
      <c r="L622" s="181"/>
      <c r="M622" s="182"/>
      <c r="N622" s="183"/>
      <c r="O622" s="183"/>
      <c r="P622" s="184">
        <f>SUM(P623:P624)</f>
        <v>0</v>
      </c>
      <c r="Q622" s="183"/>
      <c r="R622" s="184">
        <f>SUM(R623:R624)</f>
        <v>0</v>
      </c>
      <c r="S622" s="183"/>
      <c r="T622" s="185">
        <f>SUM(T623:T624)</f>
        <v>0</v>
      </c>
      <c r="AR622" s="186" t="s">
        <v>82</v>
      </c>
      <c r="AT622" s="187" t="s">
        <v>74</v>
      </c>
      <c r="AU622" s="187" t="s">
        <v>82</v>
      </c>
      <c r="AY622" s="186" t="s">
        <v>137</v>
      </c>
      <c r="BK622" s="188">
        <f>SUM(BK623:BK624)</f>
        <v>0</v>
      </c>
    </row>
    <row r="623" spans="1:65" s="2" customFormat="1" ht="21.75" customHeight="1">
      <c r="A623" s="33"/>
      <c r="B623" s="34"/>
      <c r="C623" s="191" t="s">
        <v>1267</v>
      </c>
      <c r="D623" s="191" t="s">
        <v>140</v>
      </c>
      <c r="E623" s="192" t="s">
        <v>271</v>
      </c>
      <c r="F623" s="193" t="s">
        <v>272</v>
      </c>
      <c r="G623" s="194" t="s">
        <v>273</v>
      </c>
      <c r="H623" s="195">
        <v>45.63</v>
      </c>
      <c r="I623" s="196"/>
      <c r="J623" s="197">
        <f>ROUND(I623*H623,2)</f>
        <v>0</v>
      </c>
      <c r="K623" s="198"/>
      <c r="L623" s="38"/>
      <c r="M623" s="199" t="s">
        <v>1</v>
      </c>
      <c r="N623" s="200" t="s">
        <v>40</v>
      </c>
      <c r="O623" s="70"/>
      <c r="P623" s="201">
        <f>O623*H623</f>
        <v>0</v>
      </c>
      <c r="Q623" s="201">
        <v>0</v>
      </c>
      <c r="R623" s="201">
        <f>Q623*H623</f>
        <v>0</v>
      </c>
      <c r="S623" s="201">
        <v>0</v>
      </c>
      <c r="T623" s="202">
        <f>S623*H623</f>
        <v>0</v>
      </c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R623" s="203" t="s">
        <v>144</v>
      </c>
      <c r="AT623" s="203" t="s">
        <v>140</v>
      </c>
      <c r="AU623" s="203" t="s">
        <v>84</v>
      </c>
      <c r="AY623" s="16" t="s">
        <v>137</v>
      </c>
      <c r="BE623" s="204">
        <f>IF(N623="základní",J623,0)</f>
        <v>0</v>
      </c>
      <c r="BF623" s="204">
        <f>IF(N623="snížená",J623,0)</f>
        <v>0</v>
      </c>
      <c r="BG623" s="204">
        <f>IF(N623="zákl. přenesená",J623,0)</f>
        <v>0</v>
      </c>
      <c r="BH623" s="204">
        <f>IF(N623="sníž. přenesená",J623,0)</f>
        <v>0</v>
      </c>
      <c r="BI623" s="204">
        <f>IF(N623="nulová",J623,0)</f>
        <v>0</v>
      </c>
      <c r="BJ623" s="16" t="s">
        <v>82</v>
      </c>
      <c r="BK623" s="204">
        <f>ROUND(I623*H623,2)</f>
        <v>0</v>
      </c>
      <c r="BL623" s="16" t="s">
        <v>144</v>
      </c>
      <c r="BM623" s="203" t="s">
        <v>1268</v>
      </c>
    </row>
    <row r="624" spans="1:65" s="2" customFormat="1" ht="21.75" customHeight="1">
      <c r="A624" s="33"/>
      <c r="B624" s="34"/>
      <c r="C624" s="191" t="s">
        <v>1269</v>
      </c>
      <c r="D624" s="191" t="s">
        <v>140</v>
      </c>
      <c r="E624" s="192" t="s">
        <v>290</v>
      </c>
      <c r="F624" s="193" t="s">
        <v>291</v>
      </c>
      <c r="G624" s="194" t="s">
        <v>273</v>
      </c>
      <c r="H624" s="195">
        <v>45.63</v>
      </c>
      <c r="I624" s="196"/>
      <c r="J624" s="197">
        <f>ROUND(I624*H624,2)</f>
        <v>0</v>
      </c>
      <c r="K624" s="198"/>
      <c r="L624" s="38"/>
      <c r="M624" s="199" t="s">
        <v>1</v>
      </c>
      <c r="N624" s="200" t="s">
        <v>40</v>
      </c>
      <c r="O624" s="70"/>
      <c r="P624" s="201">
        <f>O624*H624</f>
        <v>0</v>
      </c>
      <c r="Q624" s="201">
        <v>0</v>
      </c>
      <c r="R624" s="201">
        <f>Q624*H624</f>
        <v>0</v>
      </c>
      <c r="S624" s="201">
        <v>0</v>
      </c>
      <c r="T624" s="202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203" t="s">
        <v>144</v>
      </c>
      <c r="AT624" s="203" t="s">
        <v>140</v>
      </c>
      <c r="AU624" s="203" t="s">
        <v>84</v>
      </c>
      <c r="AY624" s="16" t="s">
        <v>137</v>
      </c>
      <c r="BE624" s="204">
        <f>IF(N624="základní",J624,0)</f>
        <v>0</v>
      </c>
      <c r="BF624" s="204">
        <f>IF(N624="snížená",J624,0)</f>
        <v>0</v>
      </c>
      <c r="BG624" s="204">
        <f>IF(N624="zákl. přenesená",J624,0)</f>
        <v>0</v>
      </c>
      <c r="BH624" s="204">
        <f>IF(N624="sníž. přenesená",J624,0)</f>
        <v>0</v>
      </c>
      <c r="BI624" s="204">
        <f>IF(N624="nulová",J624,0)</f>
        <v>0</v>
      </c>
      <c r="BJ624" s="16" t="s">
        <v>82</v>
      </c>
      <c r="BK624" s="204">
        <f>ROUND(I624*H624,2)</f>
        <v>0</v>
      </c>
      <c r="BL624" s="16" t="s">
        <v>144</v>
      </c>
      <c r="BM624" s="203" t="s">
        <v>1270</v>
      </c>
    </row>
    <row r="625" spans="1:65" s="12" customFormat="1" ht="22.9" customHeight="1">
      <c r="B625" s="175"/>
      <c r="C625" s="176"/>
      <c r="D625" s="177" t="s">
        <v>74</v>
      </c>
      <c r="E625" s="189" t="s">
        <v>516</v>
      </c>
      <c r="F625" s="189" t="s">
        <v>517</v>
      </c>
      <c r="G625" s="176"/>
      <c r="H625" s="176"/>
      <c r="I625" s="179"/>
      <c r="J625" s="190">
        <f>BK625</f>
        <v>0</v>
      </c>
      <c r="K625" s="176"/>
      <c r="L625" s="181"/>
      <c r="M625" s="182"/>
      <c r="N625" s="183"/>
      <c r="O625" s="183"/>
      <c r="P625" s="184">
        <f>SUM(P626:P627)</f>
        <v>0</v>
      </c>
      <c r="Q625" s="183"/>
      <c r="R625" s="184">
        <f>SUM(R626:R627)</f>
        <v>0</v>
      </c>
      <c r="S625" s="183"/>
      <c r="T625" s="185">
        <f>SUM(T626:T627)</f>
        <v>0</v>
      </c>
      <c r="AR625" s="186" t="s">
        <v>82</v>
      </c>
      <c r="AT625" s="187" t="s">
        <v>74</v>
      </c>
      <c r="AU625" s="187" t="s">
        <v>82</v>
      </c>
      <c r="AY625" s="186" t="s">
        <v>137</v>
      </c>
      <c r="BK625" s="188">
        <f>SUM(BK626:BK627)</f>
        <v>0</v>
      </c>
    </row>
    <row r="626" spans="1:65" s="2" customFormat="1" ht="16.5" customHeight="1">
      <c r="A626" s="33"/>
      <c r="B626" s="34"/>
      <c r="C626" s="191" t="s">
        <v>1271</v>
      </c>
      <c r="D626" s="191" t="s">
        <v>140</v>
      </c>
      <c r="E626" s="192" t="s">
        <v>275</v>
      </c>
      <c r="F626" s="193" t="s">
        <v>276</v>
      </c>
      <c r="G626" s="194" t="s">
        <v>273</v>
      </c>
      <c r="H626" s="195">
        <v>45.63</v>
      </c>
      <c r="I626" s="196"/>
      <c r="J626" s="197">
        <f>ROUND(I626*H626,2)</f>
        <v>0</v>
      </c>
      <c r="K626" s="198"/>
      <c r="L626" s="38"/>
      <c r="M626" s="199" t="s">
        <v>1</v>
      </c>
      <c r="N626" s="200" t="s">
        <v>40</v>
      </c>
      <c r="O626" s="70"/>
      <c r="P626" s="201">
        <f>O626*H626</f>
        <v>0</v>
      </c>
      <c r="Q626" s="201">
        <v>0</v>
      </c>
      <c r="R626" s="201">
        <f>Q626*H626</f>
        <v>0</v>
      </c>
      <c r="S626" s="201">
        <v>0</v>
      </c>
      <c r="T626" s="202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203" t="s">
        <v>144</v>
      </c>
      <c r="AT626" s="203" t="s">
        <v>140</v>
      </c>
      <c r="AU626" s="203" t="s">
        <v>84</v>
      </c>
      <c r="AY626" s="16" t="s">
        <v>137</v>
      </c>
      <c r="BE626" s="204">
        <f>IF(N626="základní",J626,0)</f>
        <v>0</v>
      </c>
      <c r="BF626" s="204">
        <f>IF(N626="snížená",J626,0)</f>
        <v>0</v>
      </c>
      <c r="BG626" s="204">
        <f>IF(N626="zákl. přenesená",J626,0)</f>
        <v>0</v>
      </c>
      <c r="BH626" s="204">
        <f>IF(N626="sníž. přenesená",J626,0)</f>
        <v>0</v>
      </c>
      <c r="BI626" s="204">
        <f>IF(N626="nulová",J626,0)</f>
        <v>0</v>
      </c>
      <c r="BJ626" s="16" t="s">
        <v>82</v>
      </c>
      <c r="BK626" s="204">
        <f>ROUND(I626*H626,2)</f>
        <v>0</v>
      </c>
      <c r="BL626" s="16" t="s">
        <v>144</v>
      </c>
      <c r="BM626" s="203" t="s">
        <v>1272</v>
      </c>
    </row>
    <row r="627" spans="1:65" s="2" customFormat="1" ht="16.5" customHeight="1">
      <c r="A627" s="33"/>
      <c r="B627" s="34"/>
      <c r="C627" s="191" t="s">
        <v>1273</v>
      </c>
      <c r="D627" s="191" t="s">
        <v>140</v>
      </c>
      <c r="E627" s="192" t="s">
        <v>647</v>
      </c>
      <c r="F627" s="193" t="s">
        <v>648</v>
      </c>
      <c r="G627" s="194" t="s">
        <v>273</v>
      </c>
      <c r="H627" s="195">
        <v>45.63</v>
      </c>
      <c r="I627" s="196"/>
      <c r="J627" s="197">
        <f>ROUND(I627*H627,2)</f>
        <v>0</v>
      </c>
      <c r="K627" s="198"/>
      <c r="L627" s="38"/>
      <c r="M627" s="199" t="s">
        <v>1</v>
      </c>
      <c r="N627" s="200" t="s">
        <v>40</v>
      </c>
      <c r="O627" s="70"/>
      <c r="P627" s="201">
        <f>O627*H627</f>
        <v>0</v>
      </c>
      <c r="Q627" s="201">
        <v>0</v>
      </c>
      <c r="R627" s="201">
        <f>Q627*H627</f>
        <v>0</v>
      </c>
      <c r="S627" s="201">
        <v>0</v>
      </c>
      <c r="T627" s="202">
        <f>S627*H627</f>
        <v>0</v>
      </c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R627" s="203" t="s">
        <v>144</v>
      </c>
      <c r="AT627" s="203" t="s">
        <v>140</v>
      </c>
      <c r="AU627" s="203" t="s">
        <v>84</v>
      </c>
      <c r="AY627" s="16" t="s">
        <v>137</v>
      </c>
      <c r="BE627" s="204">
        <f>IF(N627="základní",J627,0)</f>
        <v>0</v>
      </c>
      <c r="BF627" s="204">
        <f>IF(N627="snížená",J627,0)</f>
        <v>0</v>
      </c>
      <c r="BG627" s="204">
        <f>IF(N627="zákl. přenesená",J627,0)</f>
        <v>0</v>
      </c>
      <c r="BH627" s="204">
        <f>IF(N627="sníž. přenesená",J627,0)</f>
        <v>0</v>
      </c>
      <c r="BI627" s="204">
        <f>IF(N627="nulová",J627,0)</f>
        <v>0</v>
      </c>
      <c r="BJ627" s="16" t="s">
        <v>82</v>
      </c>
      <c r="BK627" s="204">
        <f>ROUND(I627*H627,2)</f>
        <v>0</v>
      </c>
      <c r="BL627" s="16" t="s">
        <v>144</v>
      </c>
      <c r="BM627" s="203" t="s">
        <v>1274</v>
      </c>
    </row>
    <row r="628" spans="1:65" s="12" customFormat="1" ht="22.9" customHeight="1">
      <c r="B628" s="175"/>
      <c r="C628" s="176"/>
      <c r="D628" s="177" t="s">
        <v>74</v>
      </c>
      <c r="E628" s="189" t="s">
        <v>522</v>
      </c>
      <c r="F628" s="189" t="s">
        <v>523</v>
      </c>
      <c r="G628" s="176"/>
      <c r="H628" s="176"/>
      <c r="I628" s="179"/>
      <c r="J628" s="190">
        <f>BK628</f>
        <v>0</v>
      </c>
      <c r="K628" s="176"/>
      <c r="L628" s="181"/>
      <c r="M628" s="182"/>
      <c r="N628" s="183"/>
      <c r="O628" s="183"/>
      <c r="P628" s="184">
        <f>P629</f>
        <v>0</v>
      </c>
      <c r="Q628" s="183"/>
      <c r="R628" s="184">
        <f>R629</f>
        <v>0</v>
      </c>
      <c r="S628" s="183"/>
      <c r="T628" s="185">
        <f>T629</f>
        <v>0</v>
      </c>
      <c r="AR628" s="186" t="s">
        <v>82</v>
      </c>
      <c r="AT628" s="187" t="s">
        <v>74</v>
      </c>
      <c r="AU628" s="187" t="s">
        <v>82</v>
      </c>
      <c r="AY628" s="186" t="s">
        <v>137</v>
      </c>
      <c r="BK628" s="188">
        <f>BK629</f>
        <v>0</v>
      </c>
    </row>
    <row r="629" spans="1:65" s="2" customFormat="1" ht="21.75" customHeight="1">
      <c r="A629" s="33"/>
      <c r="B629" s="34"/>
      <c r="C629" s="191" t="s">
        <v>1275</v>
      </c>
      <c r="D629" s="191" t="s">
        <v>140</v>
      </c>
      <c r="E629" s="192" t="s">
        <v>651</v>
      </c>
      <c r="F629" s="193" t="s">
        <v>652</v>
      </c>
      <c r="G629" s="194" t="s">
        <v>246</v>
      </c>
      <c r="H629" s="195">
        <v>182.53</v>
      </c>
      <c r="I629" s="196"/>
      <c r="J629" s="197">
        <f>ROUND(I629*H629,2)</f>
        <v>0</v>
      </c>
      <c r="K629" s="198"/>
      <c r="L629" s="38"/>
      <c r="M629" s="199" t="s">
        <v>1</v>
      </c>
      <c r="N629" s="200" t="s">
        <v>40</v>
      </c>
      <c r="O629" s="70"/>
      <c r="P629" s="201">
        <f>O629*H629</f>
        <v>0</v>
      </c>
      <c r="Q629" s="201">
        <v>0</v>
      </c>
      <c r="R629" s="201">
        <f>Q629*H629</f>
        <v>0</v>
      </c>
      <c r="S629" s="201">
        <v>0</v>
      </c>
      <c r="T629" s="202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203" t="s">
        <v>144</v>
      </c>
      <c r="AT629" s="203" t="s">
        <v>140</v>
      </c>
      <c r="AU629" s="203" t="s">
        <v>84</v>
      </c>
      <c r="AY629" s="16" t="s">
        <v>137</v>
      </c>
      <c r="BE629" s="204">
        <f>IF(N629="základní",J629,0)</f>
        <v>0</v>
      </c>
      <c r="BF629" s="204">
        <f>IF(N629="snížená",J629,0)</f>
        <v>0</v>
      </c>
      <c r="BG629" s="204">
        <f>IF(N629="zákl. přenesená",J629,0)</f>
        <v>0</v>
      </c>
      <c r="BH629" s="204">
        <f>IF(N629="sníž. přenesená",J629,0)</f>
        <v>0</v>
      </c>
      <c r="BI629" s="204">
        <f>IF(N629="nulová",J629,0)</f>
        <v>0</v>
      </c>
      <c r="BJ629" s="16" t="s">
        <v>82</v>
      </c>
      <c r="BK629" s="204">
        <f>ROUND(I629*H629,2)</f>
        <v>0</v>
      </c>
      <c r="BL629" s="16" t="s">
        <v>144</v>
      </c>
      <c r="BM629" s="203" t="s">
        <v>1276</v>
      </c>
    </row>
    <row r="630" spans="1:65" s="12" customFormat="1" ht="22.9" customHeight="1">
      <c r="B630" s="175"/>
      <c r="C630" s="176"/>
      <c r="D630" s="177" t="s">
        <v>74</v>
      </c>
      <c r="E630" s="189" t="s">
        <v>528</v>
      </c>
      <c r="F630" s="189" t="s">
        <v>529</v>
      </c>
      <c r="G630" s="176"/>
      <c r="H630" s="176"/>
      <c r="I630" s="179"/>
      <c r="J630" s="190">
        <f>BK630</f>
        <v>0</v>
      </c>
      <c r="K630" s="176"/>
      <c r="L630" s="181"/>
      <c r="M630" s="182"/>
      <c r="N630" s="183"/>
      <c r="O630" s="183"/>
      <c r="P630" s="184">
        <f>P631</f>
        <v>0</v>
      </c>
      <c r="Q630" s="183"/>
      <c r="R630" s="184">
        <f>R631</f>
        <v>0</v>
      </c>
      <c r="S630" s="183"/>
      <c r="T630" s="185">
        <f>T631</f>
        <v>0</v>
      </c>
      <c r="AR630" s="186" t="s">
        <v>82</v>
      </c>
      <c r="AT630" s="187" t="s">
        <v>74</v>
      </c>
      <c r="AU630" s="187" t="s">
        <v>82</v>
      </c>
      <c r="AY630" s="186" t="s">
        <v>137</v>
      </c>
      <c r="BK630" s="188">
        <f>BK631</f>
        <v>0</v>
      </c>
    </row>
    <row r="631" spans="1:65" s="2" customFormat="1" ht="16.5" customHeight="1">
      <c r="A631" s="33"/>
      <c r="B631" s="34"/>
      <c r="C631" s="191" t="s">
        <v>1277</v>
      </c>
      <c r="D631" s="191" t="s">
        <v>140</v>
      </c>
      <c r="E631" s="192" t="s">
        <v>531</v>
      </c>
      <c r="F631" s="193" t="s">
        <v>532</v>
      </c>
      <c r="G631" s="194" t="s">
        <v>246</v>
      </c>
      <c r="H631" s="195">
        <v>51.81</v>
      </c>
      <c r="I631" s="196"/>
      <c r="J631" s="197">
        <f>ROUND(I631*H631,2)</f>
        <v>0</v>
      </c>
      <c r="K631" s="198"/>
      <c r="L631" s="38"/>
      <c r="M631" s="199" t="s">
        <v>1</v>
      </c>
      <c r="N631" s="200" t="s">
        <v>40</v>
      </c>
      <c r="O631" s="70"/>
      <c r="P631" s="201">
        <f>O631*H631</f>
        <v>0</v>
      </c>
      <c r="Q631" s="201">
        <v>0</v>
      </c>
      <c r="R631" s="201">
        <f>Q631*H631</f>
        <v>0</v>
      </c>
      <c r="S631" s="201">
        <v>0</v>
      </c>
      <c r="T631" s="202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203" t="s">
        <v>144</v>
      </c>
      <c r="AT631" s="203" t="s">
        <v>140</v>
      </c>
      <c r="AU631" s="203" t="s">
        <v>84</v>
      </c>
      <c r="AY631" s="16" t="s">
        <v>137</v>
      </c>
      <c r="BE631" s="204">
        <f>IF(N631="základní",J631,0)</f>
        <v>0</v>
      </c>
      <c r="BF631" s="204">
        <f>IF(N631="snížená",J631,0)</f>
        <v>0</v>
      </c>
      <c r="BG631" s="204">
        <f>IF(N631="zákl. přenesená",J631,0)</f>
        <v>0</v>
      </c>
      <c r="BH631" s="204">
        <f>IF(N631="sníž. přenesená",J631,0)</f>
        <v>0</v>
      </c>
      <c r="BI631" s="204">
        <f>IF(N631="nulová",J631,0)</f>
        <v>0</v>
      </c>
      <c r="BJ631" s="16" t="s">
        <v>82</v>
      </c>
      <c r="BK631" s="204">
        <f>ROUND(I631*H631,2)</f>
        <v>0</v>
      </c>
      <c r="BL631" s="16" t="s">
        <v>144</v>
      </c>
      <c r="BM631" s="203" t="s">
        <v>1278</v>
      </c>
    </row>
    <row r="632" spans="1:65" s="12" customFormat="1" ht="22.9" customHeight="1">
      <c r="B632" s="175"/>
      <c r="C632" s="176"/>
      <c r="D632" s="177" t="s">
        <v>74</v>
      </c>
      <c r="E632" s="189" t="s">
        <v>534</v>
      </c>
      <c r="F632" s="189" t="s">
        <v>535</v>
      </c>
      <c r="G632" s="176"/>
      <c r="H632" s="176"/>
      <c r="I632" s="179"/>
      <c r="J632" s="190">
        <f>BK632</f>
        <v>0</v>
      </c>
      <c r="K632" s="176"/>
      <c r="L632" s="181"/>
      <c r="M632" s="182"/>
      <c r="N632" s="183"/>
      <c r="O632" s="183"/>
      <c r="P632" s="184">
        <f>SUM(P633:P635)</f>
        <v>0</v>
      </c>
      <c r="Q632" s="183"/>
      <c r="R632" s="184">
        <f>SUM(R633:R635)</f>
        <v>0</v>
      </c>
      <c r="S632" s="183"/>
      <c r="T632" s="185">
        <f>SUM(T633:T635)</f>
        <v>0</v>
      </c>
      <c r="AR632" s="186" t="s">
        <v>82</v>
      </c>
      <c r="AT632" s="187" t="s">
        <v>74</v>
      </c>
      <c r="AU632" s="187" t="s">
        <v>82</v>
      </c>
      <c r="AY632" s="186" t="s">
        <v>137</v>
      </c>
      <c r="BK632" s="188">
        <f>SUM(BK633:BK635)</f>
        <v>0</v>
      </c>
    </row>
    <row r="633" spans="1:65" s="2" customFormat="1" ht="21.75" customHeight="1">
      <c r="A633" s="33"/>
      <c r="B633" s="34"/>
      <c r="C633" s="191" t="s">
        <v>1279</v>
      </c>
      <c r="D633" s="191" t="s">
        <v>140</v>
      </c>
      <c r="E633" s="192" t="s">
        <v>739</v>
      </c>
      <c r="F633" s="193" t="s">
        <v>740</v>
      </c>
      <c r="G633" s="194" t="s">
        <v>261</v>
      </c>
      <c r="H633" s="195">
        <v>182.53</v>
      </c>
      <c r="I633" s="196"/>
      <c r="J633" s="197">
        <f>ROUND(I633*H633,2)</f>
        <v>0</v>
      </c>
      <c r="K633" s="198"/>
      <c r="L633" s="38"/>
      <c r="M633" s="199" t="s">
        <v>1</v>
      </c>
      <c r="N633" s="200" t="s">
        <v>40</v>
      </c>
      <c r="O633" s="70"/>
      <c r="P633" s="201">
        <f>O633*H633</f>
        <v>0</v>
      </c>
      <c r="Q633" s="201">
        <v>0</v>
      </c>
      <c r="R633" s="201">
        <f>Q633*H633</f>
        <v>0</v>
      </c>
      <c r="S633" s="201">
        <v>0</v>
      </c>
      <c r="T633" s="202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203" t="s">
        <v>144</v>
      </c>
      <c r="AT633" s="203" t="s">
        <v>140</v>
      </c>
      <c r="AU633" s="203" t="s">
        <v>84</v>
      </c>
      <c r="AY633" s="16" t="s">
        <v>137</v>
      </c>
      <c r="BE633" s="204">
        <f>IF(N633="základní",J633,0)</f>
        <v>0</v>
      </c>
      <c r="BF633" s="204">
        <f>IF(N633="snížená",J633,0)</f>
        <v>0</v>
      </c>
      <c r="BG633" s="204">
        <f>IF(N633="zákl. přenesená",J633,0)</f>
        <v>0</v>
      </c>
      <c r="BH633" s="204">
        <f>IF(N633="sníž. přenesená",J633,0)</f>
        <v>0</v>
      </c>
      <c r="BI633" s="204">
        <f>IF(N633="nulová",J633,0)</f>
        <v>0</v>
      </c>
      <c r="BJ633" s="16" t="s">
        <v>82</v>
      </c>
      <c r="BK633" s="204">
        <f>ROUND(I633*H633,2)</f>
        <v>0</v>
      </c>
      <c r="BL633" s="16" t="s">
        <v>144</v>
      </c>
      <c r="BM633" s="203" t="s">
        <v>1280</v>
      </c>
    </row>
    <row r="634" spans="1:65" s="2" customFormat="1" ht="21.75" customHeight="1">
      <c r="A634" s="33"/>
      <c r="B634" s="34"/>
      <c r="C634" s="191" t="s">
        <v>1281</v>
      </c>
      <c r="D634" s="191" t="s">
        <v>140</v>
      </c>
      <c r="E634" s="192" t="s">
        <v>743</v>
      </c>
      <c r="F634" s="193" t="s">
        <v>744</v>
      </c>
      <c r="G634" s="194" t="s">
        <v>261</v>
      </c>
      <c r="H634" s="195">
        <v>182.53</v>
      </c>
      <c r="I634" s="196"/>
      <c r="J634" s="197">
        <f>ROUND(I634*H634,2)</f>
        <v>0</v>
      </c>
      <c r="K634" s="198"/>
      <c r="L634" s="38"/>
      <c r="M634" s="199" t="s">
        <v>1</v>
      </c>
      <c r="N634" s="200" t="s">
        <v>40</v>
      </c>
      <c r="O634" s="70"/>
      <c r="P634" s="201">
        <f>O634*H634</f>
        <v>0</v>
      </c>
      <c r="Q634" s="201">
        <v>0</v>
      </c>
      <c r="R634" s="201">
        <f>Q634*H634</f>
        <v>0</v>
      </c>
      <c r="S634" s="201">
        <v>0</v>
      </c>
      <c r="T634" s="202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203" t="s">
        <v>144</v>
      </c>
      <c r="AT634" s="203" t="s">
        <v>140</v>
      </c>
      <c r="AU634" s="203" t="s">
        <v>84</v>
      </c>
      <c r="AY634" s="16" t="s">
        <v>137</v>
      </c>
      <c r="BE634" s="204">
        <f>IF(N634="základní",J634,0)</f>
        <v>0</v>
      </c>
      <c r="BF634" s="204">
        <f>IF(N634="snížená",J634,0)</f>
        <v>0</v>
      </c>
      <c r="BG634" s="204">
        <f>IF(N634="zákl. přenesená",J634,0)</f>
        <v>0</v>
      </c>
      <c r="BH634" s="204">
        <f>IF(N634="sníž. přenesená",J634,0)</f>
        <v>0</v>
      </c>
      <c r="BI634" s="204">
        <f>IF(N634="nulová",J634,0)</f>
        <v>0</v>
      </c>
      <c r="BJ634" s="16" t="s">
        <v>82</v>
      </c>
      <c r="BK634" s="204">
        <f>ROUND(I634*H634,2)</f>
        <v>0</v>
      </c>
      <c r="BL634" s="16" t="s">
        <v>144</v>
      </c>
      <c r="BM634" s="203" t="s">
        <v>1282</v>
      </c>
    </row>
    <row r="635" spans="1:65" s="2" customFormat="1" ht="21.75" customHeight="1">
      <c r="A635" s="33"/>
      <c r="B635" s="34"/>
      <c r="C635" s="191" t="s">
        <v>1283</v>
      </c>
      <c r="D635" s="191" t="s">
        <v>140</v>
      </c>
      <c r="E635" s="192" t="s">
        <v>1061</v>
      </c>
      <c r="F635" s="193" t="s">
        <v>1062</v>
      </c>
      <c r="G635" s="194" t="s">
        <v>261</v>
      </c>
      <c r="H635" s="195">
        <v>51.81</v>
      </c>
      <c r="I635" s="196"/>
      <c r="J635" s="197">
        <f>ROUND(I635*H635,2)</f>
        <v>0</v>
      </c>
      <c r="K635" s="198"/>
      <c r="L635" s="38"/>
      <c r="M635" s="199" t="s">
        <v>1</v>
      </c>
      <c r="N635" s="200" t="s">
        <v>40</v>
      </c>
      <c r="O635" s="70"/>
      <c r="P635" s="201">
        <f>O635*H635</f>
        <v>0</v>
      </c>
      <c r="Q635" s="201">
        <v>0</v>
      </c>
      <c r="R635" s="201">
        <f>Q635*H635</f>
        <v>0</v>
      </c>
      <c r="S635" s="201">
        <v>0</v>
      </c>
      <c r="T635" s="202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203" t="s">
        <v>144</v>
      </c>
      <c r="AT635" s="203" t="s">
        <v>140</v>
      </c>
      <c r="AU635" s="203" t="s">
        <v>84</v>
      </c>
      <c r="AY635" s="16" t="s">
        <v>137</v>
      </c>
      <c r="BE635" s="204">
        <f>IF(N635="základní",J635,0)</f>
        <v>0</v>
      </c>
      <c r="BF635" s="204">
        <f>IF(N635="snížená",J635,0)</f>
        <v>0</v>
      </c>
      <c r="BG635" s="204">
        <f>IF(N635="zákl. přenesená",J635,0)</f>
        <v>0</v>
      </c>
      <c r="BH635" s="204">
        <f>IF(N635="sníž. přenesená",J635,0)</f>
        <v>0</v>
      </c>
      <c r="BI635" s="204">
        <f>IF(N635="nulová",J635,0)</f>
        <v>0</v>
      </c>
      <c r="BJ635" s="16" t="s">
        <v>82</v>
      </c>
      <c r="BK635" s="204">
        <f>ROUND(I635*H635,2)</f>
        <v>0</v>
      </c>
      <c r="BL635" s="16" t="s">
        <v>144</v>
      </c>
      <c r="BM635" s="203" t="s">
        <v>1284</v>
      </c>
    </row>
    <row r="636" spans="1:65" s="12" customFormat="1" ht="22.9" customHeight="1">
      <c r="B636" s="175"/>
      <c r="C636" s="176"/>
      <c r="D636" s="177" t="s">
        <v>74</v>
      </c>
      <c r="E636" s="189" t="s">
        <v>540</v>
      </c>
      <c r="F636" s="189" t="s">
        <v>541</v>
      </c>
      <c r="G636" s="176"/>
      <c r="H636" s="176"/>
      <c r="I636" s="179"/>
      <c r="J636" s="190">
        <f>BK636</f>
        <v>0</v>
      </c>
      <c r="K636" s="176"/>
      <c r="L636" s="181"/>
      <c r="M636" s="182"/>
      <c r="N636" s="183"/>
      <c r="O636" s="183"/>
      <c r="P636" s="184">
        <f>SUM(P637:P639)</f>
        <v>0</v>
      </c>
      <c r="Q636" s="183"/>
      <c r="R636" s="184">
        <f>SUM(R637:R639)</f>
        <v>0</v>
      </c>
      <c r="S636" s="183"/>
      <c r="T636" s="185">
        <f>SUM(T637:T639)</f>
        <v>0</v>
      </c>
      <c r="AR636" s="186" t="s">
        <v>82</v>
      </c>
      <c r="AT636" s="187" t="s">
        <v>74</v>
      </c>
      <c r="AU636" s="187" t="s">
        <v>82</v>
      </c>
      <c r="AY636" s="186" t="s">
        <v>137</v>
      </c>
      <c r="BK636" s="188">
        <f>SUM(BK637:BK639)</f>
        <v>0</v>
      </c>
    </row>
    <row r="637" spans="1:65" s="2" customFormat="1" ht="21.75" customHeight="1">
      <c r="A637" s="33"/>
      <c r="B637" s="34"/>
      <c r="C637" s="191" t="s">
        <v>1285</v>
      </c>
      <c r="D637" s="191" t="s">
        <v>140</v>
      </c>
      <c r="E637" s="192" t="s">
        <v>543</v>
      </c>
      <c r="F637" s="193" t="s">
        <v>544</v>
      </c>
      <c r="G637" s="194" t="s">
        <v>261</v>
      </c>
      <c r="H637" s="195">
        <v>107.48</v>
      </c>
      <c r="I637" s="196"/>
      <c r="J637" s="197">
        <f>ROUND(I637*H637,2)</f>
        <v>0</v>
      </c>
      <c r="K637" s="198"/>
      <c r="L637" s="38"/>
      <c r="M637" s="199" t="s">
        <v>1</v>
      </c>
      <c r="N637" s="200" t="s">
        <v>40</v>
      </c>
      <c r="O637" s="70"/>
      <c r="P637" s="201">
        <f>O637*H637</f>
        <v>0</v>
      </c>
      <c r="Q637" s="201">
        <v>0</v>
      </c>
      <c r="R637" s="201">
        <f>Q637*H637</f>
        <v>0</v>
      </c>
      <c r="S637" s="201">
        <v>0</v>
      </c>
      <c r="T637" s="202">
        <f>S637*H637</f>
        <v>0</v>
      </c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R637" s="203" t="s">
        <v>144</v>
      </c>
      <c r="AT637" s="203" t="s">
        <v>140</v>
      </c>
      <c r="AU637" s="203" t="s">
        <v>84</v>
      </c>
      <c r="AY637" s="16" t="s">
        <v>137</v>
      </c>
      <c r="BE637" s="204">
        <f>IF(N637="základní",J637,0)</f>
        <v>0</v>
      </c>
      <c r="BF637" s="204">
        <f>IF(N637="snížená",J637,0)</f>
        <v>0</v>
      </c>
      <c r="BG637" s="204">
        <f>IF(N637="zákl. přenesená",J637,0)</f>
        <v>0</v>
      </c>
      <c r="BH637" s="204">
        <f>IF(N637="sníž. přenesená",J637,0)</f>
        <v>0</v>
      </c>
      <c r="BI637" s="204">
        <f>IF(N637="nulová",J637,0)</f>
        <v>0</v>
      </c>
      <c r="BJ637" s="16" t="s">
        <v>82</v>
      </c>
      <c r="BK637" s="204">
        <f>ROUND(I637*H637,2)</f>
        <v>0</v>
      </c>
      <c r="BL637" s="16" t="s">
        <v>144</v>
      </c>
      <c r="BM637" s="203" t="s">
        <v>1286</v>
      </c>
    </row>
    <row r="638" spans="1:65" s="2" customFormat="1" ht="21.75" customHeight="1">
      <c r="A638" s="33"/>
      <c r="B638" s="34"/>
      <c r="C638" s="191" t="s">
        <v>1287</v>
      </c>
      <c r="D638" s="191" t="s">
        <v>140</v>
      </c>
      <c r="E638" s="192" t="s">
        <v>1288</v>
      </c>
      <c r="F638" s="193" t="s">
        <v>1289</v>
      </c>
      <c r="G638" s="194" t="s">
        <v>246</v>
      </c>
      <c r="H638" s="195">
        <v>126.86</v>
      </c>
      <c r="I638" s="196"/>
      <c r="J638" s="197">
        <f>ROUND(I638*H638,2)</f>
        <v>0</v>
      </c>
      <c r="K638" s="198"/>
      <c r="L638" s="38"/>
      <c r="M638" s="199" t="s">
        <v>1</v>
      </c>
      <c r="N638" s="200" t="s">
        <v>40</v>
      </c>
      <c r="O638" s="70"/>
      <c r="P638" s="201">
        <f>O638*H638</f>
        <v>0</v>
      </c>
      <c r="Q638" s="201">
        <v>0</v>
      </c>
      <c r="R638" s="201">
        <f>Q638*H638</f>
        <v>0</v>
      </c>
      <c r="S638" s="201">
        <v>0</v>
      </c>
      <c r="T638" s="202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203" t="s">
        <v>144</v>
      </c>
      <c r="AT638" s="203" t="s">
        <v>140</v>
      </c>
      <c r="AU638" s="203" t="s">
        <v>84</v>
      </c>
      <c r="AY638" s="16" t="s">
        <v>137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16" t="s">
        <v>82</v>
      </c>
      <c r="BK638" s="204">
        <f>ROUND(I638*H638,2)</f>
        <v>0</v>
      </c>
      <c r="BL638" s="16" t="s">
        <v>144</v>
      </c>
      <c r="BM638" s="203" t="s">
        <v>1290</v>
      </c>
    </row>
    <row r="639" spans="1:65" s="2" customFormat="1" ht="16.5" customHeight="1">
      <c r="A639" s="33"/>
      <c r="B639" s="34"/>
      <c r="C639" s="191" t="s">
        <v>1291</v>
      </c>
      <c r="D639" s="191" t="s">
        <v>140</v>
      </c>
      <c r="E639" s="192" t="s">
        <v>547</v>
      </c>
      <c r="F639" s="193" t="s">
        <v>548</v>
      </c>
      <c r="G639" s="194" t="s">
        <v>332</v>
      </c>
      <c r="H639" s="195">
        <v>29.29</v>
      </c>
      <c r="I639" s="196"/>
      <c r="J639" s="197">
        <f>ROUND(I639*H639,2)</f>
        <v>0</v>
      </c>
      <c r="K639" s="198"/>
      <c r="L639" s="38"/>
      <c r="M639" s="199" t="s">
        <v>1</v>
      </c>
      <c r="N639" s="200" t="s">
        <v>40</v>
      </c>
      <c r="O639" s="70"/>
      <c r="P639" s="201">
        <f>O639*H639</f>
        <v>0</v>
      </c>
      <c r="Q639" s="201">
        <v>0</v>
      </c>
      <c r="R639" s="201">
        <f>Q639*H639</f>
        <v>0</v>
      </c>
      <c r="S639" s="201">
        <v>0</v>
      </c>
      <c r="T639" s="202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203" t="s">
        <v>144</v>
      </c>
      <c r="AT639" s="203" t="s">
        <v>140</v>
      </c>
      <c r="AU639" s="203" t="s">
        <v>84</v>
      </c>
      <c r="AY639" s="16" t="s">
        <v>137</v>
      </c>
      <c r="BE639" s="204">
        <f>IF(N639="základní",J639,0)</f>
        <v>0</v>
      </c>
      <c r="BF639" s="204">
        <f>IF(N639="snížená",J639,0)</f>
        <v>0</v>
      </c>
      <c r="BG639" s="204">
        <f>IF(N639="zákl. přenesená",J639,0)</f>
        <v>0</v>
      </c>
      <c r="BH639" s="204">
        <f>IF(N639="sníž. přenesená",J639,0)</f>
        <v>0</v>
      </c>
      <c r="BI639" s="204">
        <f>IF(N639="nulová",J639,0)</f>
        <v>0</v>
      </c>
      <c r="BJ639" s="16" t="s">
        <v>82</v>
      </c>
      <c r="BK639" s="204">
        <f>ROUND(I639*H639,2)</f>
        <v>0</v>
      </c>
      <c r="BL639" s="16" t="s">
        <v>144</v>
      </c>
      <c r="BM639" s="203" t="s">
        <v>1292</v>
      </c>
    </row>
    <row r="640" spans="1:65" s="12" customFormat="1" ht="22.9" customHeight="1">
      <c r="B640" s="175"/>
      <c r="C640" s="176"/>
      <c r="D640" s="177" t="s">
        <v>74</v>
      </c>
      <c r="E640" s="189" t="s">
        <v>550</v>
      </c>
      <c r="F640" s="189" t="s">
        <v>551</v>
      </c>
      <c r="G640" s="176"/>
      <c r="H640" s="176"/>
      <c r="I640" s="179"/>
      <c r="J640" s="190">
        <f>BK640</f>
        <v>0</v>
      </c>
      <c r="K640" s="176"/>
      <c r="L640" s="181"/>
      <c r="M640" s="182"/>
      <c r="N640" s="183"/>
      <c r="O640" s="183"/>
      <c r="P640" s="184">
        <f>SUM(P641:P643)</f>
        <v>0</v>
      </c>
      <c r="Q640" s="183"/>
      <c r="R640" s="184">
        <f>SUM(R641:R643)</f>
        <v>0</v>
      </c>
      <c r="S640" s="183"/>
      <c r="T640" s="185">
        <f>SUM(T641:T643)</f>
        <v>0</v>
      </c>
      <c r="AR640" s="186" t="s">
        <v>82</v>
      </c>
      <c r="AT640" s="187" t="s">
        <v>74</v>
      </c>
      <c r="AU640" s="187" t="s">
        <v>82</v>
      </c>
      <c r="AY640" s="186" t="s">
        <v>137</v>
      </c>
      <c r="BK640" s="188">
        <f>SUM(BK641:BK643)</f>
        <v>0</v>
      </c>
    </row>
    <row r="641" spans="1:65" s="2" customFormat="1" ht="21.75" customHeight="1">
      <c r="A641" s="33"/>
      <c r="B641" s="34"/>
      <c r="C641" s="191" t="s">
        <v>1293</v>
      </c>
      <c r="D641" s="191" t="s">
        <v>140</v>
      </c>
      <c r="E641" s="192" t="s">
        <v>553</v>
      </c>
      <c r="F641" s="193" t="s">
        <v>554</v>
      </c>
      <c r="G641" s="194" t="s">
        <v>261</v>
      </c>
      <c r="H641" s="195">
        <v>51.81</v>
      </c>
      <c r="I641" s="196"/>
      <c r="J641" s="197">
        <f>ROUND(I641*H641,2)</f>
        <v>0</v>
      </c>
      <c r="K641" s="198"/>
      <c r="L641" s="38"/>
      <c r="M641" s="199" t="s">
        <v>1</v>
      </c>
      <c r="N641" s="200" t="s">
        <v>40</v>
      </c>
      <c r="O641" s="70"/>
      <c r="P641" s="201">
        <f>O641*H641</f>
        <v>0</v>
      </c>
      <c r="Q641" s="201">
        <v>0</v>
      </c>
      <c r="R641" s="201">
        <f>Q641*H641</f>
        <v>0</v>
      </c>
      <c r="S641" s="201">
        <v>0</v>
      </c>
      <c r="T641" s="202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203" t="s">
        <v>144</v>
      </c>
      <c r="AT641" s="203" t="s">
        <v>140</v>
      </c>
      <c r="AU641" s="203" t="s">
        <v>84</v>
      </c>
      <c r="AY641" s="16" t="s">
        <v>137</v>
      </c>
      <c r="BE641" s="204">
        <f>IF(N641="základní",J641,0)</f>
        <v>0</v>
      </c>
      <c r="BF641" s="204">
        <f>IF(N641="snížená",J641,0)</f>
        <v>0</v>
      </c>
      <c r="BG641" s="204">
        <f>IF(N641="zákl. přenesená",J641,0)</f>
        <v>0</v>
      </c>
      <c r="BH641" s="204">
        <f>IF(N641="sníž. přenesená",J641,0)</f>
        <v>0</v>
      </c>
      <c r="BI641" s="204">
        <f>IF(N641="nulová",J641,0)</f>
        <v>0</v>
      </c>
      <c r="BJ641" s="16" t="s">
        <v>82</v>
      </c>
      <c r="BK641" s="204">
        <f>ROUND(I641*H641,2)</f>
        <v>0</v>
      </c>
      <c r="BL641" s="16" t="s">
        <v>144</v>
      </c>
      <c r="BM641" s="203" t="s">
        <v>1294</v>
      </c>
    </row>
    <row r="642" spans="1:65" s="2" customFormat="1" ht="21.75" customHeight="1">
      <c r="A642" s="33"/>
      <c r="B642" s="34"/>
      <c r="C642" s="191" t="s">
        <v>1295</v>
      </c>
      <c r="D642" s="191" t="s">
        <v>140</v>
      </c>
      <c r="E642" s="192" t="s">
        <v>557</v>
      </c>
      <c r="F642" s="193" t="s">
        <v>558</v>
      </c>
      <c r="G642" s="194" t="s">
        <v>261</v>
      </c>
      <c r="H642" s="195">
        <v>51.81</v>
      </c>
      <c r="I642" s="196"/>
      <c r="J642" s="197">
        <f>ROUND(I642*H642,2)</f>
        <v>0</v>
      </c>
      <c r="K642" s="198"/>
      <c r="L642" s="38"/>
      <c r="M642" s="199" t="s">
        <v>1</v>
      </c>
      <c r="N642" s="200" t="s">
        <v>40</v>
      </c>
      <c r="O642" s="70"/>
      <c r="P642" s="201">
        <f>O642*H642</f>
        <v>0</v>
      </c>
      <c r="Q642" s="201">
        <v>0</v>
      </c>
      <c r="R642" s="201">
        <f>Q642*H642</f>
        <v>0</v>
      </c>
      <c r="S642" s="201">
        <v>0</v>
      </c>
      <c r="T642" s="202">
        <f>S642*H642</f>
        <v>0</v>
      </c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R642" s="203" t="s">
        <v>144</v>
      </c>
      <c r="AT642" s="203" t="s">
        <v>140</v>
      </c>
      <c r="AU642" s="203" t="s">
        <v>84</v>
      </c>
      <c r="AY642" s="16" t="s">
        <v>137</v>
      </c>
      <c r="BE642" s="204">
        <f>IF(N642="základní",J642,0)</f>
        <v>0</v>
      </c>
      <c r="BF642" s="204">
        <f>IF(N642="snížená",J642,0)</f>
        <v>0</v>
      </c>
      <c r="BG642" s="204">
        <f>IF(N642="zákl. přenesená",J642,0)</f>
        <v>0</v>
      </c>
      <c r="BH642" s="204">
        <f>IF(N642="sníž. přenesená",J642,0)</f>
        <v>0</v>
      </c>
      <c r="BI642" s="204">
        <f>IF(N642="nulová",J642,0)</f>
        <v>0</v>
      </c>
      <c r="BJ642" s="16" t="s">
        <v>82</v>
      </c>
      <c r="BK642" s="204">
        <f>ROUND(I642*H642,2)</f>
        <v>0</v>
      </c>
      <c r="BL642" s="16" t="s">
        <v>144</v>
      </c>
      <c r="BM642" s="203" t="s">
        <v>1296</v>
      </c>
    </row>
    <row r="643" spans="1:65" s="2" customFormat="1" ht="21.75" customHeight="1">
      <c r="A643" s="33"/>
      <c r="B643" s="34"/>
      <c r="C643" s="191" t="s">
        <v>1297</v>
      </c>
      <c r="D643" s="191" t="s">
        <v>140</v>
      </c>
      <c r="E643" s="192" t="s">
        <v>561</v>
      </c>
      <c r="F643" s="193" t="s">
        <v>562</v>
      </c>
      <c r="G643" s="194" t="s">
        <v>320</v>
      </c>
      <c r="H643" s="195">
        <v>0.31</v>
      </c>
      <c r="I643" s="196"/>
      <c r="J643" s="197">
        <f>ROUND(I643*H643,2)</f>
        <v>0</v>
      </c>
      <c r="K643" s="198"/>
      <c r="L643" s="38"/>
      <c r="M643" s="199" t="s">
        <v>1</v>
      </c>
      <c r="N643" s="200" t="s">
        <v>40</v>
      </c>
      <c r="O643" s="70"/>
      <c r="P643" s="201">
        <f>O643*H643</f>
        <v>0</v>
      </c>
      <c r="Q643" s="201">
        <v>0</v>
      </c>
      <c r="R643" s="201">
        <f>Q643*H643</f>
        <v>0</v>
      </c>
      <c r="S643" s="201">
        <v>0</v>
      </c>
      <c r="T643" s="202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203" t="s">
        <v>144</v>
      </c>
      <c r="AT643" s="203" t="s">
        <v>140</v>
      </c>
      <c r="AU643" s="203" t="s">
        <v>84</v>
      </c>
      <c r="AY643" s="16" t="s">
        <v>137</v>
      </c>
      <c r="BE643" s="204">
        <f>IF(N643="základní",J643,0)</f>
        <v>0</v>
      </c>
      <c r="BF643" s="204">
        <f>IF(N643="snížená",J643,0)</f>
        <v>0</v>
      </c>
      <c r="BG643" s="204">
        <f>IF(N643="zákl. přenesená",J643,0)</f>
        <v>0</v>
      </c>
      <c r="BH643" s="204">
        <f>IF(N643="sníž. přenesená",J643,0)</f>
        <v>0</v>
      </c>
      <c r="BI643" s="204">
        <f>IF(N643="nulová",J643,0)</f>
        <v>0</v>
      </c>
      <c r="BJ643" s="16" t="s">
        <v>82</v>
      </c>
      <c r="BK643" s="204">
        <f>ROUND(I643*H643,2)</f>
        <v>0</v>
      </c>
      <c r="BL643" s="16" t="s">
        <v>144</v>
      </c>
      <c r="BM643" s="203" t="s">
        <v>1298</v>
      </c>
    </row>
    <row r="644" spans="1:65" s="12" customFormat="1" ht="22.9" customHeight="1">
      <c r="B644" s="175"/>
      <c r="C644" s="176"/>
      <c r="D644" s="177" t="s">
        <v>74</v>
      </c>
      <c r="E644" s="189" t="s">
        <v>569</v>
      </c>
      <c r="F644" s="189" t="s">
        <v>570</v>
      </c>
      <c r="G644" s="176"/>
      <c r="H644" s="176"/>
      <c r="I644" s="179"/>
      <c r="J644" s="190">
        <f>BK644</f>
        <v>0</v>
      </c>
      <c r="K644" s="176"/>
      <c r="L644" s="181"/>
      <c r="M644" s="182"/>
      <c r="N644" s="183"/>
      <c r="O644" s="183"/>
      <c r="P644" s="184">
        <f>SUM(P645:P648)</f>
        <v>0</v>
      </c>
      <c r="Q644" s="183"/>
      <c r="R644" s="184">
        <f>SUM(R645:R648)</f>
        <v>0</v>
      </c>
      <c r="S644" s="183"/>
      <c r="T644" s="185">
        <f>SUM(T645:T648)</f>
        <v>0</v>
      </c>
      <c r="AR644" s="186" t="s">
        <v>82</v>
      </c>
      <c r="AT644" s="187" t="s">
        <v>74</v>
      </c>
      <c r="AU644" s="187" t="s">
        <v>82</v>
      </c>
      <c r="AY644" s="186" t="s">
        <v>137</v>
      </c>
      <c r="BK644" s="188">
        <f>SUM(BK645:BK648)</f>
        <v>0</v>
      </c>
    </row>
    <row r="645" spans="1:65" s="2" customFormat="1" ht="16.5" customHeight="1">
      <c r="A645" s="33"/>
      <c r="B645" s="34"/>
      <c r="C645" s="191" t="s">
        <v>1299</v>
      </c>
      <c r="D645" s="191" t="s">
        <v>140</v>
      </c>
      <c r="E645" s="192" t="s">
        <v>879</v>
      </c>
      <c r="F645" s="193" t="s">
        <v>880</v>
      </c>
      <c r="G645" s="194" t="s">
        <v>257</v>
      </c>
      <c r="H645" s="195">
        <v>2</v>
      </c>
      <c r="I645" s="196"/>
      <c r="J645" s="197">
        <f>ROUND(I645*H645,2)</f>
        <v>0</v>
      </c>
      <c r="K645" s="198"/>
      <c r="L645" s="38"/>
      <c r="M645" s="199" t="s">
        <v>1</v>
      </c>
      <c r="N645" s="200" t="s">
        <v>40</v>
      </c>
      <c r="O645" s="70"/>
      <c r="P645" s="201">
        <f>O645*H645</f>
        <v>0</v>
      </c>
      <c r="Q645" s="201">
        <v>0</v>
      </c>
      <c r="R645" s="201">
        <f>Q645*H645</f>
        <v>0</v>
      </c>
      <c r="S645" s="201">
        <v>0</v>
      </c>
      <c r="T645" s="202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203" t="s">
        <v>144</v>
      </c>
      <c r="AT645" s="203" t="s">
        <v>140</v>
      </c>
      <c r="AU645" s="203" t="s">
        <v>84</v>
      </c>
      <c r="AY645" s="16" t="s">
        <v>137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16" t="s">
        <v>82</v>
      </c>
      <c r="BK645" s="204">
        <f>ROUND(I645*H645,2)</f>
        <v>0</v>
      </c>
      <c r="BL645" s="16" t="s">
        <v>144</v>
      </c>
      <c r="BM645" s="203" t="s">
        <v>1300</v>
      </c>
    </row>
    <row r="646" spans="1:65" s="2" customFormat="1" ht="21.75" customHeight="1">
      <c r="A646" s="33"/>
      <c r="B646" s="34"/>
      <c r="C646" s="191" t="s">
        <v>1301</v>
      </c>
      <c r="D646" s="191" t="s">
        <v>140</v>
      </c>
      <c r="E646" s="192" t="s">
        <v>859</v>
      </c>
      <c r="F646" s="193" t="s">
        <v>860</v>
      </c>
      <c r="G646" s="194" t="s">
        <v>257</v>
      </c>
      <c r="H646" s="195">
        <v>2</v>
      </c>
      <c r="I646" s="196"/>
      <c r="J646" s="197">
        <f>ROUND(I646*H646,2)</f>
        <v>0</v>
      </c>
      <c r="K646" s="198"/>
      <c r="L646" s="38"/>
      <c r="M646" s="199" t="s">
        <v>1</v>
      </c>
      <c r="N646" s="200" t="s">
        <v>40</v>
      </c>
      <c r="O646" s="70"/>
      <c r="P646" s="201">
        <f>O646*H646</f>
        <v>0</v>
      </c>
      <c r="Q646" s="201">
        <v>0</v>
      </c>
      <c r="R646" s="201">
        <f>Q646*H646</f>
        <v>0</v>
      </c>
      <c r="S646" s="201">
        <v>0</v>
      </c>
      <c r="T646" s="202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203" t="s">
        <v>144</v>
      </c>
      <c r="AT646" s="203" t="s">
        <v>140</v>
      </c>
      <c r="AU646" s="203" t="s">
        <v>84</v>
      </c>
      <c r="AY646" s="16" t="s">
        <v>137</v>
      </c>
      <c r="BE646" s="204">
        <f>IF(N646="základní",J646,0)</f>
        <v>0</v>
      </c>
      <c r="BF646" s="204">
        <f>IF(N646="snížená",J646,0)</f>
        <v>0</v>
      </c>
      <c r="BG646" s="204">
        <f>IF(N646="zákl. přenesená",J646,0)</f>
        <v>0</v>
      </c>
      <c r="BH646" s="204">
        <f>IF(N646="sníž. přenesená",J646,0)</f>
        <v>0</v>
      </c>
      <c r="BI646" s="204">
        <f>IF(N646="nulová",J646,0)</f>
        <v>0</v>
      </c>
      <c r="BJ646" s="16" t="s">
        <v>82</v>
      </c>
      <c r="BK646" s="204">
        <f>ROUND(I646*H646,2)</f>
        <v>0</v>
      </c>
      <c r="BL646" s="16" t="s">
        <v>144</v>
      </c>
      <c r="BM646" s="203" t="s">
        <v>1302</v>
      </c>
    </row>
    <row r="647" spans="1:65" s="2" customFormat="1" ht="16.5" customHeight="1">
      <c r="A647" s="33"/>
      <c r="B647" s="34"/>
      <c r="C647" s="191" t="s">
        <v>1303</v>
      </c>
      <c r="D647" s="191" t="s">
        <v>140</v>
      </c>
      <c r="E647" s="192" t="s">
        <v>1304</v>
      </c>
      <c r="F647" s="193" t="s">
        <v>1305</v>
      </c>
      <c r="G647" s="194" t="s">
        <v>257</v>
      </c>
      <c r="H647" s="195">
        <v>1</v>
      </c>
      <c r="I647" s="196"/>
      <c r="J647" s="197">
        <f>ROUND(I647*H647,2)</f>
        <v>0</v>
      </c>
      <c r="K647" s="198"/>
      <c r="L647" s="38"/>
      <c r="M647" s="199" t="s">
        <v>1</v>
      </c>
      <c r="N647" s="200" t="s">
        <v>40</v>
      </c>
      <c r="O647" s="70"/>
      <c r="P647" s="201">
        <f>O647*H647</f>
        <v>0</v>
      </c>
      <c r="Q647" s="201">
        <v>0</v>
      </c>
      <c r="R647" s="201">
        <f>Q647*H647</f>
        <v>0</v>
      </c>
      <c r="S647" s="201">
        <v>0</v>
      </c>
      <c r="T647" s="202">
        <f>S647*H647</f>
        <v>0</v>
      </c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R647" s="203" t="s">
        <v>144</v>
      </c>
      <c r="AT647" s="203" t="s">
        <v>140</v>
      </c>
      <c r="AU647" s="203" t="s">
        <v>84</v>
      </c>
      <c r="AY647" s="16" t="s">
        <v>137</v>
      </c>
      <c r="BE647" s="204">
        <f>IF(N647="základní",J647,0)</f>
        <v>0</v>
      </c>
      <c r="BF647" s="204">
        <f>IF(N647="snížená",J647,0)</f>
        <v>0</v>
      </c>
      <c r="BG647" s="204">
        <f>IF(N647="zákl. přenesená",J647,0)</f>
        <v>0</v>
      </c>
      <c r="BH647" s="204">
        <f>IF(N647="sníž. přenesená",J647,0)</f>
        <v>0</v>
      </c>
      <c r="BI647" s="204">
        <f>IF(N647="nulová",J647,0)</f>
        <v>0</v>
      </c>
      <c r="BJ647" s="16" t="s">
        <v>82</v>
      </c>
      <c r="BK647" s="204">
        <f>ROUND(I647*H647,2)</f>
        <v>0</v>
      </c>
      <c r="BL647" s="16" t="s">
        <v>144</v>
      </c>
      <c r="BM647" s="203" t="s">
        <v>1306</v>
      </c>
    </row>
    <row r="648" spans="1:65" s="2" customFormat="1" ht="16.5" customHeight="1">
      <c r="A648" s="33"/>
      <c r="B648" s="34"/>
      <c r="C648" s="191" t="s">
        <v>1307</v>
      </c>
      <c r="D648" s="191" t="s">
        <v>140</v>
      </c>
      <c r="E648" s="192" t="s">
        <v>1308</v>
      </c>
      <c r="F648" s="193" t="s">
        <v>1309</v>
      </c>
      <c r="G648" s="194" t="s">
        <v>253</v>
      </c>
      <c r="H648" s="195">
        <v>1</v>
      </c>
      <c r="I648" s="196"/>
      <c r="J648" s="197">
        <f>ROUND(I648*H648,2)</f>
        <v>0</v>
      </c>
      <c r="K648" s="198"/>
      <c r="L648" s="38"/>
      <c r="M648" s="199" t="s">
        <v>1</v>
      </c>
      <c r="N648" s="200" t="s">
        <v>40</v>
      </c>
      <c r="O648" s="70"/>
      <c r="P648" s="201">
        <f>O648*H648</f>
        <v>0</v>
      </c>
      <c r="Q648" s="201">
        <v>0</v>
      </c>
      <c r="R648" s="201">
        <f>Q648*H648</f>
        <v>0</v>
      </c>
      <c r="S648" s="201">
        <v>0</v>
      </c>
      <c r="T648" s="202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203" t="s">
        <v>144</v>
      </c>
      <c r="AT648" s="203" t="s">
        <v>140</v>
      </c>
      <c r="AU648" s="203" t="s">
        <v>84</v>
      </c>
      <c r="AY648" s="16" t="s">
        <v>137</v>
      </c>
      <c r="BE648" s="204">
        <f>IF(N648="základní",J648,0)</f>
        <v>0</v>
      </c>
      <c r="BF648" s="204">
        <f>IF(N648="snížená",J648,0)</f>
        <v>0</v>
      </c>
      <c r="BG648" s="204">
        <f>IF(N648="zákl. přenesená",J648,0)</f>
        <v>0</v>
      </c>
      <c r="BH648" s="204">
        <f>IF(N648="sníž. přenesená",J648,0)</f>
        <v>0</v>
      </c>
      <c r="BI648" s="204">
        <f>IF(N648="nulová",J648,0)</f>
        <v>0</v>
      </c>
      <c r="BJ648" s="16" t="s">
        <v>82</v>
      </c>
      <c r="BK648" s="204">
        <f>ROUND(I648*H648,2)</f>
        <v>0</v>
      </c>
      <c r="BL648" s="16" t="s">
        <v>144</v>
      </c>
      <c r="BM648" s="203" t="s">
        <v>1310</v>
      </c>
    </row>
    <row r="649" spans="1:65" s="12" customFormat="1" ht="22.9" customHeight="1">
      <c r="B649" s="175"/>
      <c r="C649" s="176"/>
      <c r="D649" s="177" t="s">
        <v>74</v>
      </c>
      <c r="E649" s="189" t="s">
        <v>584</v>
      </c>
      <c r="F649" s="189" t="s">
        <v>585</v>
      </c>
      <c r="G649" s="176"/>
      <c r="H649" s="176"/>
      <c r="I649" s="179"/>
      <c r="J649" s="190">
        <f>BK649</f>
        <v>0</v>
      </c>
      <c r="K649" s="176"/>
      <c r="L649" s="181"/>
      <c r="M649" s="182"/>
      <c r="N649" s="183"/>
      <c r="O649" s="183"/>
      <c r="P649" s="184">
        <f>P650</f>
        <v>0</v>
      </c>
      <c r="Q649" s="183"/>
      <c r="R649" s="184">
        <f>R650</f>
        <v>0</v>
      </c>
      <c r="S649" s="183"/>
      <c r="T649" s="185">
        <f>T650</f>
        <v>0</v>
      </c>
      <c r="AR649" s="186" t="s">
        <v>82</v>
      </c>
      <c r="AT649" s="187" t="s">
        <v>74</v>
      </c>
      <c r="AU649" s="187" t="s">
        <v>82</v>
      </c>
      <c r="AY649" s="186" t="s">
        <v>137</v>
      </c>
      <c r="BK649" s="188">
        <f>BK650</f>
        <v>0</v>
      </c>
    </row>
    <row r="650" spans="1:65" s="2" customFormat="1" ht="21.75" customHeight="1">
      <c r="A650" s="33"/>
      <c r="B650" s="34"/>
      <c r="C650" s="191" t="s">
        <v>1311</v>
      </c>
      <c r="D650" s="191" t="s">
        <v>140</v>
      </c>
      <c r="E650" s="192" t="s">
        <v>587</v>
      </c>
      <c r="F650" s="193" t="s">
        <v>588</v>
      </c>
      <c r="G650" s="194" t="s">
        <v>261</v>
      </c>
      <c r="H650" s="195">
        <v>51.81</v>
      </c>
      <c r="I650" s="196"/>
      <c r="J650" s="197">
        <f>ROUND(I650*H650,2)</f>
        <v>0</v>
      </c>
      <c r="K650" s="198"/>
      <c r="L650" s="38"/>
      <c r="M650" s="199" t="s">
        <v>1</v>
      </c>
      <c r="N650" s="200" t="s">
        <v>40</v>
      </c>
      <c r="O650" s="70"/>
      <c r="P650" s="201">
        <f>O650*H650</f>
        <v>0</v>
      </c>
      <c r="Q650" s="201">
        <v>0</v>
      </c>
      <c r="R650" s="201">
        <f>Q650*H650</f>
        <v>0</v>
      </c>
      <c r="S650" s="201">
        <v>0</v>
      </c>
      <c r="T650" s="202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203" t="s">
        <v>144</v>
      </c>
      <c r="AT650" s="203" t="s">
        <v>140</v>
      </c>
      <c r="AU650" s="203" t="s">
        <v>84</v>
      </c>
      <c r="AY650" s="16" t="s">
        <v>137</v>
      </c>
      <c r="BE650" s="204">
        <f>IF(N650="základní",J650,0)</f>
        <v>0</v>
      </c>
      <c r="BF650" s="204">
        <f>IF(N650="snížená",J650,0)</f>
        <v>0</v>
      </c>
      <c r="BG650" s="204">
        <f>IF(N650="zákl. přenesená",J650,0)</f>
        <v>0</v>
      </c>
      <c r="BH650" s="204">
        <f>IF(N650="sníž. přenesená",J650,0)</f>
        <v>0</v>
      </c>
      <c r="BI650" s="204">
        <f>IF(N650="nulová",J650,0)</f>
        <v>0</v>
      </c>
      <c r="BJ650" s="16" t="s">
        <v>82</v>
      </c>
      <c r="BK650" s="204">
        <f>ROUND(I650*H650,2)</f>
        <v>0</v>
      </c>
      <c r="BL650" s="16" t="s">
        <v>144</v>
      </c>
      <c r="BM650" s="203" t="s">
        <v>1312</v>
      </c>
    </row>
    <row r="651" spans="1:65" s="12" customFormat="1" ht="22.9" customHeight="1">
      <c r="B651" s="175"/>
      <c r="C651" s="176"/>
      <c r="D651" s="177" t="s">
        <v>74</v>
      </c>
      <c r="E651" s="189" t="s">
        <v>894</v>
      </c>
      <c r="F651" s="189" t="s">
        <v>895</v>
      </c>
      <c r="G651" s="176"/>
      <c r="H651" s="176"/>
      <c r="I651" s="179"/>
      <c r="J651" s="190">
        <f>BK651</f>
        <v>0</v>
      </c>
      <c r="K651" s="176"/>
      <c r="L651" s="181"/>
      <c r="M651" s="182"/>
      <c r="N651" s="183"/>
      <c r="O651" s="183"/>
      <c r="P651" s="184">
        <f>P652</f>
        <v>0</v>
      </c>
      <c r="Q651" s="183"/>
      <c r="R651" s="184">
        <f>R652</f>
        <v>0</v>
      </c>
      <c r="S651" s="183"/>
      <c r="T651" s="185">
        <f>T652</f>
        <v>0</v>
      </c>
      <c r="AR651" s="186" t="s">
        <v>82</v>
      </c>
      <c r="AT651" s="187" t="s">
        <v>74</v>
      </c>
      <c r="AU651" s="187" t="s">
        <v>82</v>
      </c>
      <c r="AY651" s="186" t="s">
        <v>137</v>
      </c>
      <c r="BK651" s="188">
        <f>BK652</f>
        <v>0</v>
      </c>
    </row>
    <row r="652" spans="1:65" s="2" customFormat="1" ht="16.5" customHeight="1">
      <c r="A652" s="33"/>
      <c r="B652" s="34"/>
      <c r="C652" s="191" t="s">
        <v>1313</v>
      </c>
      <c r="D652" s="191" t="s">
        <v>140</v>
      </c>
      <c r="E652" s="192" t="s">
        <v>897</v>
      </c>
      <c r="F652" s="193" t="s">
        <v>898</v>
      </c>
      <c r="G652" s="194" t="s">
        <v>578</v>
      </c>
      <c r="H652" s="195">
        <v>1</v>
      </c>
      <c r="I652" s="196"/>
      <c r="J652" s="197">
        <f>ROUND(I652*H652,2)</f>
        <v>0</v>
      </c>
      <c r="K652" s="198"/>
      <c r="L652" s="38"/>
      <c r="M652" s="199" t="s">
        <v>1</v>
      </c>
      <c r="N652" s="200" t="s">
        <v>40</v>
      </c>
      <c r="O652" s="70"/>
      <c r="P652" s="201">
        <f>O652*H652</f>
        <v>0</v>
      </c>
      <c r="Q652" s="201">
        <v>0</v>
      </c>
      <c r="R652" s="201">
        <f>Q652*H652</f>
        <v>0</v>
      </c>
      <c r="S652" s="201">
        <v>0</v>
      </c>
      <c r="T652" s="202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203" t="s">
        <v>144</v>
      </c>
      <c r="AT652" s="203" t="s">
        <v>140</v>
      </c>
      <c r="AU652" s="203" t="s">
        <v>84</v>
      </c>
      <c r="AY652" s="16" t="s">
        <v>137</v>
      </c>
      <c r="BE652" s="204">
        <f>IF(N652="základní",J652,0)</f>
        <v>0</v>
      </c>
      <c r="BF652" s="204">
        <f>IF(N652="snížená",J652,0)</f>
        <v>0</v>
      </c>
      <c r="BG652" s="204">
        <f>IF(N652="zákl. přenesená",J652,0)</f>
        <v>0</v>
      </c>
      <c r="BH652" s="204">
        <f>IF(N652="sníž. přenesená",J652,0)</f>
        <v>0</v>
      </c>
      <c r="BI652" s="204">
        <f>IF(N652="nulová",J652,0)</f>
        <v>0</v>
      </c>
      <c r="BJ652" s="16" t="s">
        <v>82</v>
      </c>
      <c r="BK652" s="204">
        <f>ROUND(I652*H652,2)</f>
        <v>0</v>
      </c>
      <c r="BL652" s="16" t="s">
        <v>144</v>
      </c>
      <c r="BM652" s="203" t="s">
        <v>1314</v>
      </c>
    </row>
    <row r="653" spans="1:65" s="12" customFormat="1" ht="22.9" customHeight="1">
      <c r="B653" s="175"/>
      <c r="C653" s="176"/>
      <c r="D653" s="177" t="s">
        <v>74</v>
      </c>
      <c r="E653" s="189" t="s">
        <v>598</v>
      </c>
      <c r="F653" s="189" t="s">
        <v>599</v>
      </c>
      <c r="G653" s="176"/>
      <c r="H653" s="176"/>
      <c r="I653" s="179"/>
      <c r="J653" s="190">
        <f>BK653</f>
        <v>0</v>
      </c>
      <c r="K653" s="176"/>
      <c r="L653" s="181"/>
      <c r="M653" s="182"/>
      <c r="N653" s="183"/>
      <c r="O653" s="183"/>
      <c r="P653" s="184">
        <f>P654</f>
        <v>0</v>
      </c>
      <c r="Q653" s="183"/>
      <c r="R653" s="184">
        <f>R654</f>
        <v>0</v>
      </c>
      <c r="S653" s="183"/>
      <c r="T653" s="185">
        <f>T654</f>
        <v>0</v>
      </c>
      <c r="AR653" s="186" t="s">
        <v>82</v>
      </c>
      <c r="AT653" s="187" t="s">
        <v>74</v>
      </c>
      <c r="AU653" s="187" t="s">
        <v>82</v>
      </c>
      <c r="AY653" s="186" t="s">
        <v>137</v>
      </c>
      <c r="BK653" s="188">
        <f>BK654</f>
        <v>0</v>
      </c>
    </row>
    <row r="654" spans="1:65" s="2" customFormat="1" ht="21.75" customHeight="1">
      <c r="A654" s="33"/>
      <c r="B654" s="34"/>
      <c r="C654" s="191" t="s">
        <v>1315</v>
      </c>
      <c r="D654" s="191" t="s">
        <v>140</v>
      </c>
      <c r="E654" s="192" t="s">
        <v>601</v>
      </c>
      <c r="F654" s="193" t="s">
        <v>602</v>
      </c>
      <c r="G654" s="194" t="s">
        <v>320</v>
      </c>
      <c r="H654" s="195">
        <v>201.13</v>
      </c>
      <c r="I654" s="196"/>
      <c r="J654" s="197">
        <f>ROUND(I654*H654,2)</f>
        <v>0</v>
      </c>
      <c r="K654" s="198"/>
      <c r="L654" s="38"/>
      <c r="M654" s="199" t="s">
        <v>1</v>
      </c>
      <c r="N654" s="200" t="s">
        <v>40</v>
      </c>
      <c r="O654" s="70"/>
      <c r="P654" s="201">
        <f>O654*H654</f>
        <v>0</v>
      </c>
      <c r="Q654" s="201">
        <v>0</v>
      </c>
      <c r="R654" s="201">
        <f>Q654*H654</f>
        <v>0</v>
      </c>
      <c r="S654" s="201">
        <v>0</v>
      </c>
      <c r="T654" s="202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203" t="s">
        <v>144</v>
      </c>
      <c r="AT654" s="203" t="s">
        <v>140</v>
      </c>
      <c r="AU654" s="203" t="s">
        <v>84</v>
      </c>
      <c r="AY654" s="16" t="s">
        <v>137</v>
      </c>
      <c r="BE654" s="204">
        <f>IF(N654="základní",J654,0)</f>
        <v>0</v>
      </c>
      <c r="BF654" s="204">
        <f>IF(N654="snížená",J654,0)</f>
        <v>0</v>
      </c>
      <c r="BG654" s="204">
        <f>IF(N654="zákl. přenesená",J654,0)</f>
        <v>0</v>
      </c>
      <c r="BH654" s="204">
        <f>IF(N654="sníž. přenesená",J654,0)</f>
        <v>0</v>
      </c>
      <c r="BI654" s="204">
        <f>IF(N654="nulová",J654,0)</f>
        <v>0</v>
      </c>
      <c r="BJ654" s="16" t="s">
        <v>82</v>
      </c>
      <c r="BK654" s="204">
        <f>ROUND(I654*H654,2)</f>
        <v>0</v>
      </c>
      <c r="BL654" s="16" t="s">
        <v>144</v>
      </c>
      <c r="BM654" s="203" t="s">
        <v>1316</v>
      </c>
    </row>
    <row r="655" spans="1:65" s="2" customFormat="1" ht="6.95" customHeight="1">
      <c r="A655" s="33"/>
      <c r="B655" s="53"/>
      <c r="C655" s="289"/>
      <c r="D655" s="54"/>
      <c r="E655" s="54"/>
      <c r="F655" s="54"/>
      <c r="G655" s="54"/>
      <c r="H655" s="54"/>
      <c r="I655" s="54"/>
      <c r="J655" s="54"/>
      <c r="K655" s="54"/>
      <c r="L655" s="38"/>
      <c r="M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</row>
  </sheetData>
  <sheetProtection algorithmName="SHA-512" hashValue="IzjBvm5L0pTqImIjjQM+CBVMo/qix5RoYEVyfBUR6cqbBXhFWJPQ4LYSxv0hr1A8kMaMAUAAPxeiI4+qlXZGaA==" saltValue="bIk5Kx0aXl5dL5z4B81UEg==" spinCount="100000" sheet="1" objects="1" scenarios="1" formatColumns="0" formatRows="0" autoFilter="0"/>
  <autoFilter ref="C228:K654" xr:uid="{00000000-0009-0000-0000-000002000000}"/>
  <mergeCells count="12">
    <mergeCell ref="E221:H221"/>
    <mergeCell ref="L2:V2"/>
    <mergeCell ref="E85:H85"/>
    <mergeCell ref="E87:H87"/>
    <mergeCell ref="E89:H89"/>
    <mergeCell ref="E217:H217"/>
    <mergeCell ref="E219:H2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3"/>
  <sheetViews>
    <sheetView showGridLines="0" topLeftCell="A6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95</v>
      </c>
    </row>
    <row r="3" spans="1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1:46" s="1" customFormat="1" ht="12" customHeight="1">
      <c r="B8" s="19"/>
      <c r="D8" s="118" t="s">
        <v>106</v>
      </c>
      <c r="L8" s="19"/>
    </row>
    <row r="9" spans="1:46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285" t="s">
        <v>1669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ROUND(J126,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ROUND((SUM(BE126:BE172)),  2)</f>
        <v>0</v>
      </c>
      <c r="G35" s="33"/>
      <c r="H35" s="33"/>
      <c r="I35" s="129">
        <v>0.21</v>
      </c>
      <c r="J35" s="128">
        <f>ROUND(((SUM(BE126:BE172))*I35),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ROUND((SUM(BF126:BF172)),  2)</f>
        <v>0</v>
      </c>
      <c r="G36" s="33"/>
      <c r="H36" s="33"/>
      <c r="I36" s="129">
        <v>0.15</v>
      </c>
      <c r="J36" s="128">
        <f>ROUND(((SUM(BF126:BF172))*I36),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18" t="s">
        <v>42</v>
      </c>
      <c r="F37" s="128">
        <f>ROUND((SUM(BG126:BG172)),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8"/>
      <c r="C38" s="33"/>
      <c r="D38" s="33"/>
      <c r="E38" s="118" t="s">
        <v>43</v>
      </c>
      <c r="F38" s="128">
        <f>ROUND((SUM(BH126:BH172)),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18" t="s">
        <v>44</v>
      </c>
      <c r="F39" s="128">
        <f>ROUND((SUM(BI126:BI172)),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>D.1.4.a - Zdravotně technické instalace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J126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1:47" s="9" customFormat="1" ht="24.95" customHeight="1">
      <c r="B99" s="152"/>
      <c r="C99" s="153"/>
      <c r="D99" s="154" t="s">
        <v>230</v>
      </c>
      <c r="E99" s="155"/>
      <c r="F99" s="155"/>
      <c r="G99" s="155"/>
      <c r="H99" s="155"/>
      <c r="I99" s="155"/>
      <c r="J99" s="156">
        <f>J127</f>
        <v>0</v>
      </c>
      <c r="K99" s="153"/>
      <c r="L99" s="157"/>
    </row>
    <row r="100" spans="1:47" s="10" customFormat="1" ht="19.899999999999999" customHeight="1">
      <c r="B100" s="158"/>
      <c r="C100" s="103"/>
      <c r="D100" s="159" t="s">
        <v>210</v>
      </c>
      <c r="E100" s="160"/>
      <c r="F100" s="160"/>
      <c r="G100" s="160"/>
      <c r="H100" s="160"/>
      <c r="I100" s="160"/>
      <c r="J100" s="161">
        <f>J128</f>
        <v>0</v>
      </c>
      <c r="K100" s="103"/>
      <c r="L100" s="162"/>
    </row>
    <row r="101" spans="1:47" s="10" customFormat="1" ht="19.899999999999999" customHeight="1">
      <c r="B101" s="158"/>
      <c r="C101" s="103"/>
      <c r="D101" s="159" t="s">
        <v>231</v>
      </c>
      <c r="E101" s="160"/>
      <c r="F101" s="160"/>
      <c r="G101" s="160"/>
      <c r="H101" s="160"/>
      <c r="I101" s="160"/>
      <c r="J101" s="161">
        <f>J148</f>
        <v>0</v>
      </c>
      <c r="K101" s="103"/>
      <c r="L101" s="162"/>
    </row>
    <row r="102" spans="1:47" s="10" customFormat="1" ht="19.899999999999999" customHeight="1">
      <c r="B102" s="158"/>
      <c r="C102" s="103"/>
      <c r="D102" s="159" t="s">
        <v>232</v>
      </c>
      <c r="E102" s="160"/>
      <c r="F102" s="160"/>
      <c r="G102" s="160"/>
      <c r="H102" s="160"/>
      <c r="I102" s="160"/>
      <c r="J102" s="161">
        <f>J152</f>
        <v>0</v>
      </c>
      <c r="K102" s="103"/>
      <c r="L102" s="162"/>
    </row>
    <row r="103" spans="1:47" s="10" customFormat="1" ht="19.899999999999999" customHeight="1">
      <c r="B103" s="158"/>
      <c r="C103" s="103"/>
      <c r="D103" s="159" t="s">
        <v>233</v>
      </c>
      <c r="E103" s="160"/>
      <c r="F103" s="160"/>
      <c r="G103" s="160"/>
      <c r="H103" s="160"/>
      <c r="I103" s="160"/>
      <c r="J103" s="161">
        <f>J167</f>
        <v>0</v>
      </c>
      <c r="K103" s="103"/>
      <c r="L103" s="162"/>
    </row>
    <row r="104" spans="1:47" s="10" customFormat="1" ht="19.899999999999999" customHeight="1">
      <c r="B104" s="158"/>
      <c r="C104" s="103"/>
      <c r="D104" s="159" t="s">
        <v>234</v>
      </c>
      <c r="E104" s="160"/>
      <c r="F104" s="160"/>
      <c r="G104" s="160"/>
      <c r="H104" s="160"/>
      <c r="I104" s="160"/>
      <c r="J104" s="161">
        <f>J170</f>
        <v>0</v>
      </c>
      <c r="K104" s="103"/>
      <c r="L104" s="162"/>
    </row>
    <row r="105" spans="1:47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4.95" customHeight="1">
      <c r="A111" s="33"/>
      <c r="B111" s="34"/>
      <c r="C111" s="22" t="s">
        <v>121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6.5" customHeight="1">
      <c r="A114" s="33"/>
      <c r="B114" s="34"/>
      <c r="C114" s="35"/>
      <c r="D114" s="35"/>
      <c r="E114" s="280" t="str">
        <f>E7</f>
        <v>Úpravy veřejného parteru a zahrady objektů - 2.etapa</v>
      </c>
      <c r="F114" s="281"/>
      <c r="G114" s="281"/>
      <c r="H114" s="281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0"/>
      <c r="C115" s="28" t="s">
        <v>106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63" s="2" customFormat="1" ht="16.5" customHeight="1">
      <c r="A116" s="33"/>
      <c r="B116" s="34"/>
      <c r="C116" s="35"/>
      <c r="D116" s="35"/>
      <c r="E116" s="280" t="s">
        <v>107</v>
      </c>
      <c r="F116" s="279"/>
      <c r="G116" s="279"/>
      <c r="H116" s="279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108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5"/>
      <c r="D118" s="35"/>
      <c r="E118" s="259" t="str">
        <f>E11</f>
        <v>D.1.4.a - Zdravotně technické instalace</v>
      </c>
      <c r="F118" s="279"/>
      <c r="G118" s="279"/>
      <c r="H118" s="279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20</v>
      </c>
      <c r="D120" s="35"/>
      <c r="E120" s="35"/>
      <c r="F120" s="26" t="str">
        <f>F14</f>
        <v>Husova 69 a 110-113</v>
      </c>
      <c r="G120" s="35"/>
      <c r="H120" s="35"/>
      <c r="I120" s="28" t="s">
        <v>22</v>
      </c>
      <c r="J120" s="65">
        <f>IF(J14="","",J14)</f>
        <v>44365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40.15" customHeight="1">
      <c r="A122" s="33"/>
      <c r="B122" s="34"/>
      <c r="C122" s="28" t="s">
        <v>23</v>
      </c>
      <c r="D122" s="35"/>
      <c r="E122" s="35"/>
      <c r="F122" s="26" t="str">
        <f>E17</f>
        <v>Město Kolín</v>
      </c>
      <c r="G122" s="35"/>
      <c r="H122" s="35"/>
      <c r="I122" s="28" t="s">
        <v>29</v>
      </c>
      <c r="J122" s="31" t="str">
        <f>E23</f>
        <v>sporadical architektonická kancelář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27</v>
      </c>
      <c r="D123" s="35"/>
      <c r="E123" s="35"/>
      <c r="F123" s="26" t="str">
        <f>IF(E20="","",E20)</f>
        <v>Vyplň údaj</v>
      </c>
      <c r="G123" s="35"/>
      <c r="H123" s="35"/>
      <c r="I123" s="28" t="s">
        <v>32</v>
      </c>
      <c r="J123" s="31" t="str">
        <f>E26</f>
        <v>QSB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63"/>
      <c r="B125" s="164"/>
      <c r="C125" s="165" t="s">
        <v>122</v>
      </c>
      <c r="D125" s="166" t="s">
        <v>60</v>
      </c>
      <c r="E125" s="166" t="s">
        <v>56</v>
      </c>
      <c r="F125" s="166" t="s">
        <v>57</v>
      </c>
      <c r="G125" s="166" t="s">
        <v>123</v>
      </c>
      <c r="H125" s="166" t="s">
        <v>124</v>
      </c>
      <c r="I125" s="166" t="s">
        <v>125</v>
      </c>
      <c r="J125" s="167" t="s">
        <v>112</v>
      </c>
      <c r="K125" s="168" t="s">
        <v>126</v>
      </c>
      <c r="L125" s="169"/>
      <c r="M125" s="74" t="s">
        <v>1</v>
      </c>
      <c r="N125" s="75" t="s">
        <v>39</v>
      </c>
      <c r="O125" s="75" t="s">
        <v>127</v>
      </c>
      <c r="P125" s="75" t="s">
        <v>128</v>
      </c>
      <c r="Q125" s="75" t="s">
        <v>129</v>
      </c>
      <c r="R125" s="75" t="s">
        <v>130</v>
      </c>
      <c r="S125" s="75" t="s">
        <v>131</v>
      </c>
      <c r="T125" s="76" t="s">
        <v>132</v>
      </c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63" s="2" customFormat="1" ht="22.9" customHeight="1">
      <c r="A126" s="33"/>
      <c r="B126" s="34"/>
      <c r="C126" s="81" t="s">
        <v>133</v>
      </c>
      <c r="D126" s="35"/>
      <c r="E126" s="35"/>
      <c r="F126" s="35"/>
      <c r="G126" s="35"/>
      <c r="H126" s="35"/>
      <c r="I126" s="35"/>
      <c r="J126" s="170">
        <f>BK126</f>
        <v>0</v>
      </c>
      <c r="K126" s="35"/>
      <c r="L126" s="38"/>
      <c r="M126" s="77"/>
      <c r="N126" s="171"/>
      <c r="O126" s="78"/>
      <c r="P126" s="172">
        <f>P127</f>
        <v>0</v>
      </c>
      <c r="Q126" s="78"/>
      <c r="R126" s="172">
        <f>R127</f>
        <v>0</v>
      </c>
      <c r="S126" s="78"/>
      <c r="T126" s="173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74</v>
      </c>
      <c r="AU126" s="16" t="s">
        <v>114</v>
      </c>
      <c r="BK126" s="174">
        <f>BK127</f>
        <v>0</v>
      </c>
    </row>
    <row r="127" spans="1:63" s="12" customFormat="1" ht="25.9" customHeight="1">
      <c r="B127" s="175"/>
      <c r="C127" s="176"/>
      <c r="D127" s="177" t="s">
        <v>74</v>
      </c>
      <c r="E127" s="178" t="s">
        <v>1317</v>
      </c>
      <c r="F127" s="178" t="s">
        <v>1318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P128+P148+P152+P167+P170</f>
        <v>0</v>
      </c>
      <c r="Q127" s="183"/>
      <c r="R127" s="184">
        <f>R128+R148+R152+R167+R170</f>
        <v>0</v>
      </c>
      <c r="S127" s="183"/>
      <c r="T127" s="185">
        <f>T128+T148+T152+T167+T170</f>
        <v>0</v>
      </c>
      <c r="AR127" s="186" t="s">
        <v>82</v>
      </c>
      <c r="AT127" s="187" t="s">
        <v>74</v>
      </c>
      <c r="AU127" s="187" t="s">
        <v>75</v>
      </c>
      <c r="AY127" s="186" t="s">
        <v>137</v>
      </c>
      <c r="BK127" s="188">
        <f>BK128+BK148+BK152+BK167+BK170</f>
        <v>0</v>
      </c>
    </row>
    <row r="128" spans="1:63" s="12" customFormat="1" ht="22.9" customHeight="1">
      <c r="B128" s="175"/>
      <c r="C128" s="176"/>
      <c r="D128" s="177" t="s">
        <v>74</v>
      </c>
      <c r="E128" s="189" t="s">
        <v>606</v>
      </c>
      <c r="F128" s="189" t="s">
        <v>607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SUM(P129:P147)</f>
        <v>0</v>
      </c>
      <c r="Q128" s="183"/>
      <c r="R128" s="184">
        <f>SUM(R129:R147)</f>
        <v>0</v>
      </c>
      <c r="S128" s="183"/>
      <c r="T128" s="185">
        <f>SUM(T129:T147)</f>
        <v>0</v>
      </c>
      <c r="AR128" s="186" t="s">
        <v>82</v>
      </c>
      <c r="AT128" s="187" t="s">
        <v>74</v>
      </c>
      <c r="AU128" s="187" t="s">
        <v>82</v>
      </c>
      <c r="AY128" s="186" t="s">
        <v>137</v>
      </c>
      <c r="BK128" s="188">
        <f>SUM(BK129:BK147)</f>
        <v>0</v>
      </c>
    </row>
    <row r="129" spans="1:65" s="2" customFormat="1" ht="21.75" customHeight="1">
      <c r="A129" s="33"/>
      <c r="B129" s="34"/>
      <c r="C129" s="191" t="s">
        <v>82</v>
      </c>
      <c r="D129" s="191" t="s">
        <v>140</v>
      </c>
      <c r="E129" s="192" t="s">
        <v>1319</v>
      </c>
      <c r="F129" s="193" t="s">
        <v>1320</v>
      </c>
      <c r="G129" s="194" t="s">
        <v>273</v>
      </c>
      <c r="H129" s="195">
        <v>324</v>
      </c>
      <c r="I129" s="196"/>
      <c r="J129" s="197">
        <f>ROUND(I129*H129,2)</f>
        <v>0</v>
      </c>
      <c r="K129" s="198"/>
      <c r="L129" s="38"/>
      <c r="M129" s="199" t="s">
        <v>1</v>
      </c>
      <c r="N129" s="200" t="s">
        <v>40</v>
      </c>
      <c r="O129" s="7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144</v>
      </c>
      <c r="AT129" s="203" t="s">
        <v>140</v>
      </c>
      <c r="AU129" s="203" t="s">
        <v>84</v>
      </c>
      <c r="AY129" s="16" t="s">
        <v>137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82</v>
      </c>
      <c r="BK129" s="204">
        <f>ROUND(I129*H129,2)</f>
        <v>0</v>
      </c>
      <c r="BL129" s="16" t="s">
        <v>144</v>
      </c>
      <c r="BM129" s="203" t="s">
        <v>1321</v>
      </c>
    </row>
    <row r="130" spans="1:65" s="13" customFormat="1">
      <c r="B130" s="211"/>
      <c r="C130" s="212"/>
      <c r="D130" s="213" t="s">
        <v>1254</v>
      </c>
      <c r="E130" s="214" t="s">
        <v>1</v>
      </c>
      <c r="F130" s="215" t="s">
        <v>1322</v>
      </c>
      <c r="G130" s="212"/>
      <c r="H130" s="216">
        <v>324</v>
      </c>
      <c r="I130" s="217"/>
      <c r="J130" s="212"/>
      <c r="K130" s="212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1254</v>
      </c>
      <c r="AU130" s="222" t="s">
        <v>84</v>
      </c>
      <c r="AV130" s="13" t="s">
        <v>84</v>
      </c>
      <c r="AW130" s="13" t="s">
        <v>31</v>
      </c>
      <c r="AX130" s="13" t="s">
        <v>75</v>
      </c>
      <c r="AY130" s="222" t="s">
        <v>137</v>
      </c>
    </row>
    <row r="131" spans="1:65" s="14" customFormat="1">
      <c r="B131" s="223"/>
      <c r="C131" s="224"/>
      <c r="D131" s="213" t="s">
        <v>1254</v>
      </c>
      <c r="E131" s="225" t="s">
        <v>1</v>
      </c>
      <c r="F131" s="226" t="s">
        <v>1256</v>
      </c>
      <c r="G131" s="224"/>
      <c r="H131" s="227">
        <v>324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1254</v>
      </c>
      <c r="AU131" s="233" t="s">
        <v>84</v>
      </c>
      <c r="AV131" s="14" t="s">
        <v>144</v>
      </c>
      <c r="AW131" s="14" t="s">
        <v>31</v>
      </c>
      <c r="AX131" s="14" t="s">
        <v>82</v>
      </c>
      <c r="AY131" s="233" t="s">
        <v>137</v>
      </c>
    </row>
    <row r="132" spans="1:65" s="2" customFormat="1" ht="21.75" customHeight="1">
      <c r="A132" s="33"/>
      <c r="B132" s="34"/>
      <c r="C132" s="191" t="s">
        <v>84</v>
      </c>
      <c r="D132" s="191" t="s">
        <v>140</v>
      </c>
      <c r="E132" s="192" t="s">
        <v>1323</v>
      </c>
      <c r="F132" s="193" t="s">
        <v>1324</v>
      </c>
      <c r="G132" s="194" t="s">
        <v>273</v>
      </c>
      <c r="H132" s="195">
        <v>97.2</v>
      </c>
      <c r="I132" s="196"/>
      <c r="J132" s="197">
        <f>ROUND(I132*H132,2)</f>
        <v>0</v>
      </c>
      <c r="K132" s="198"/>
      <c r="L132" s="38"/>
      <c r="M132" s="199" t="s">
        <v>1</v>
      </c>
      <c r="N132" s="200" t="s">
        <v>40</v>
      </c>
      <c r="O132" s="70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3" t="s">
        <v>144</v>
      </c>
      <c r="AT132" s="203" t="s">
        <v>140</v>
      </c>
      <c r="AU132" s="203" t="s">
        <v>84</v>
      </c>
      <c r="AY132" s="16" t="s">
        <v>137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6" t="s">
        <v>82</v>
      </c>
      <c r="BK132" s="204">
        <f>ROUND(I132*H132,2)</f>
        <v>0</v>
      </c>
      <c r="BL132" s="16" t="s">
        <v>144</v>
      </c>
      <c r="BM132" s="203" t="s">
        <v>1325</v>
      </c>
    </row>
    <row r="133" spans="1:65" s="2" customFormat="1" ht="21.75" customHeight="1">
      <c r="A133" s="33"/>
      <c r="B133" s="34"/>
      <c r="C133" s="191" t="s">
        <v>149</v>
      </c>
      <c r="D133" s="191" t="s">
        <v>140</v>
      </c>
      <c r="E133" s="192" t="s">
        <v>1326</v>
      </c>
      <c r="F133" s="193" t="s">
        <v>1327</v>
      </c>
      <c r="G133" s="194" t="s">
        <v>261</v>
      </c>
      <c r="H133" s="195">
        <v>240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40</v>
      </c>
      <c r="O133" s="7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144</v>
      </c>
      <c r="AT133" s="203" t="s">
        <v>140</v>
      </c>
      <c r="AU133" s="203" t="s">
        <v>84</v>
      </c>
      <c r="AY133" s="16" t="s">
        <v>137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82</v>
      </c>
      <c r="BK133" s="204">
        <f>ROUND(I133*H133,2)</f>
        <v>0</v>
      </c>
      <c r="BL133" s="16" t="s">
        <v>144</v>
      </c>
      <c r="BM133" s="203" t="s">
        <v>1328</v>
      </c>
    </row>
    <row r="134" spans="1:65" s="13" customFormat="1">
      <c r="B134" s="211"/>
      <c r="C134" s="212"/>
      <c r="D134" s="213" t="s">
        <v>1254</v>
      </c>
      <c r="E134" s="214" t="s">
        <v>1</v>
      </c>
      <c r="F134" s="215" t="s">
        <v>1329</v>
      </c>
      <c r="G134" s="212"/>
      <c r="H134" s="216">
        <v>240</v>
      </c>
      <c r="I134" s="217"/>
      <c r="J134" s="212"/>
      <c r="K134" s="212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1254</v>
      </c>
      <c r="AU134" s="222" t="s">
        <v>84</v>
      </c>
      <c r="AV134" s="13" t="s">
        <v>84</v>
      </c>
      <c r="AW134" s="13" t="s">
        <v>31</v>
      </c>
      <c r="AX134" s="13" t="s">
        <v>75</v>
      </c>
      <c r="AY134" s="222" t="s">
        <v>137</v>
      </c>
    </row>
    <row r="135" spans="1:65" s="14" customFormat="1">
      <c r="B135" s="223"/>
      <c r="C135" s="224"/>
      <c r="D135" s="213" t="s">
        <v>1254</v>
      </c>
      <c r="E135" s="225" t="s">
        <v>1</v>
      </c>
      <c r="F135" s="226" t="s">
        <v>1256</v>
      </c>
      <c r="G135" s="224"/>
      <c r="H135" s="227">
        <v>240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1254</v>
      </c>
      <c r="AU135" s="233" t="s">
        <v>84</v>
      </c>
      <c r="AV135" s="14" t="s">
        <v>144</v>
      </c>
      <c r="AW135" s="14" t="s">
        <v>31</v>
      </c>
      <c r="AX135" s="14" t="s">
        <v>82</v>
      </c>
      <c r="AY135" s="233" t="s">
        <v>137</v>
      </c>
    </row>
    <row r="136" spans="1:65" s="2" customFormat="1" ht="21.75" customHeight="1">
      <c r="A136" s="33"/>
      <c r="B136" s="34"/>
      <c r="C136" s="191" t="s">
        <v>144</v>
      </c>
      <c r="D136" s="191" t="s">
        <v>140</v>
      </c>
      <c r="E136" s="192" t="s">
        <v>1330</v>
      </c>
      <c r="F136" s="193" t="s">
        <v>1331</v>
      </c>
      <c r="G136" s="194" t="s">
        <v>261</v>
      </c>
      <c r="H136" s="195">
        <v>240</v>
      </c>
      <c r="I136" s="196"/>
      <c r="J136" s="197">
        <f t="shared" ref="J136:J144" si="0">ROUND(I136*H136,2)</f>
        <v>0</v>
      </c>
      <c r="K136" s="198"/>
      <c r="L136" s="38"/>
      <c r="M136" s="199" t="s">
        <v>1</v>
      </c>
      <c r="N136" s="200" t="s">
        <v>40</v>
      </c>
      <c r="O136" s="70"/>
      <c r="P136" s="201">
        <f t="shared" ref="P136:P144" si="1">O136*H136</f>
        <v>0</v>
      </c>
      <c r="Q136" s="201">
        <v>0</v>
      </c>
      <c r="R136" s="201">
        <f t="shared" ref="R136:R144" si="2">Q136*H136</f>
        <v>0</v>
      </c>
      <c r="S136" s="201">
        <v>0</v>
      </c>
      <c r="T136" s="202">
        <f t="shared" ref="T136:T144" si="3"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3" t="s">
        <v>144</v>
      </c>
      <c r="AT136" s="203" t="s">
        <v>140</v>
      </c>
      <c r="AU136" s="203" t="s">
        <v>84</v>
      </c>
      <c r="AY136" s="16" t="s">
        <v>137</v>
      </c>
      <c r="BE136" s="204">
        <f t="shared" ref="BE136:BE144" si="4">IF(N136="základní",J136,0)</f>
        <v>0</v>
      </c>
      <c r="BF136" s="204">
        <f t="shared" ref="BF136:BF144" si="5">IF(N136="snížená",J136,0)</f>
        <v>0</v>
      </c>
      <c r="BG136" s="204">
        <f t="shared" ref="BG136:BG144" si="6">IF(N136="zákl. přenesená",J136,0)</f>
        <v>0</v>
      </c>
      <c r="BH136" s="204">
        <f t="shared" ref="BH136:BH144" si="7">IF(N136="sníž. přenesená",J136,0)</f>
        <v>0</v>
      </c>
      <c r="BI136" s="204">
        <f t="shared" ref="BI136:BI144" si="8">IF(N136="nulová",J136,0)</f>
        <v>0</v>
      </c>
      <c r="BJ136" s="16" t="s">
        <v>82</v>
      </c>
      <c r="BK136" s="204">
        <f t="shared" ref="BK136:BK144" si="9">ROUND(I136*H136,2)</f>
        <v>0</v>
      </c>
      <c r="BL136" s="16" t="s">
        <v>144</v>
      </c>
      <c r="BM136" s="203" t="s">
        <v>1332</v>
      </c>
    </row>
    <row r="137" spans="1:65" s="2" customFormat="1" ht="21.75" customHeight="1">
      <c r="A137" s="33"/>
      <c r="B137" s="34"/>
      <c r="C137" s="191" t="s">
        <v>136</v>
      </c>
      <c r="D137" s="191" t="s">
        <v>140</v>
      </c>
      <c r="E137" s="192" t="s">
        <v>1333</v>
      </c>
      <c r="F137" s="193" t="s">
        <v>1334</v>
      </c>
      <c r="G137" s="194" t="s">
        <v>273</v>
      </c>
      <c r="H137" s="195">
        <v>324</v>
      </c>
      <c r="I137" s="196"/>
      <c r="J137" s="197">
        <f t="shared" si="0"/>
        <v>0</v>
      </c>
      <c r="K137" s="198"/>
      <c r="L137" s="38"/>
      <c r="M137" s="199" t="s">
        <v>1</v>
      </c>
      <c r="N137" s="200" t="s">
        <v>40</v>
      </c>
      <c r="O137" s="70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144</v>
      </c>
      <c r="AT137" s="203" t="s">
        <v>140</v>
      </c>
      <c r="AU137" s="203" t="s">
        <v>84</v>
      </c>
      <c r="AY137" s="16" t="s">
        <v>137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6" t="s">
        <v>82</v>
      </c>
      <c r="BK137" s="204">
        <f t="shared" si="9"/>
        <v>0</v>
      </c>
      <c r="BL137" s="16" t="s">
        <v>144</v>
      </c>
      <c r="BM137" s="203" t="s">
        <v>1335</v>
      </c>
    </row>
    <row r="138" spans="1:65" s="2" customFormat="1" ht="21.75" customHeight="1">
      <c r="A138" s="33"/>
      <c r="B138" s="34"/>
      <c r="C138" s="191" t="s">
        <v>161</v>
      </c>
      <c r="D138" s="191" t="s">
        <v>140</v>
      </c>
      <c r="E138" s="192" t="s">
        <v>1336</v>
      </c>
      <c r="F138" s="193" t="s">
        <v>1337</v>
      </c>
      <c r="G138" s="194" t="s">
        <v>273</v>
      </c>
      <c r="H138" s="195">
        <v>458.4</v>
      </c>
      <c r="I138" s="196"/>
      <c r="J138" s="197">
        <f t="shared" si="0"/>
        <v>0</v>
      </c>
      <c r="K138" s="198"/>
      <c r="L138" s="38"/>
      <c r="M138" s="199" t="s">
        <v>1</v>
      </c>
      <c r="N138" s="200" t="s">
        <v>40</v>
      </c>
      <c r="O138" s="70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144</v>
      </c>
      <c r="AT138" s="203" t="s">
        <v>140</v>
      </c>
      <c r="AU138" s="203" t="s">
        <v>84</v>
      </c>
      <c r="AY138" s="16" t="s">
        <v>137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6" t="s">
        <v>82</v>
      </c>
      <c r="BK138" s="204">
        <f t="shared" si="9"/>
        <v>0</v>
      </c>
      <c r="BL138" s="16" t="s">
        <v>144</v>
      </c>
      <c r="BM138" s="203" t="s">
        <v>1338</v>
      </c>
    </row>
    <row r="139" spans="1:65" s="2" customFormat="1" ht="21.75" customHeight="1">
      <c r="A139" s="33"/>
      <c r="B139" s="34"/>
      <c r="C139" s="191" t="s">
        <v>167</v>
      </c>
      <c r="D139" s="191" t="s">
        <v>140</v>
      </c>
      <c r="E139" s="192" t="s">
        <v>1339</v>
      </c>
      <c r="F139" s="193" t="s">
        <v>1340</v>
      </c>
      <c r="G139" s="194" t="s">
        <v>273</v>
      </c>
      <c r="H139" s="195">
        <v>94.8</v>
      </c>
      <c r="I139" s="196"/>
      <c r="J139" s="197">
        <f t="shared" si="0"/>
        <v>0</v>
      </c>
      <c r="K139" s="198"/>
      <c r="L139" s="38"/>
      <c r="M139" s="199" t="s">
        <v>1</v>
      </c>
      <c r="N139" s="200" t="s">
        <v>40</v>
      </c>
      <c r="O139" s="70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144</v>
      </c>
      <c r="AT139" s="203" t="s">
        <v>140</v>
      </c>
      <c r="AU139" s="203" t="s">
        <v>84</v>
      </c>
      <c r="AY139" s="16" t="s">
        <v>137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6" t="s">
        <v>82</v>
      </c>
      <c r="BK139" s="204">
        <f t="shared" si="9"/>
        <v>0</v>
      </c>
      <c r="BL139" s="16" t="s">
        <v>144</v>
      </c>
      <c r="BM139" s="203" t="s">
        <v>1341</v>
      </c>
    </row>
    <row r="140" spans="1:65" s="2" customFormat="1" ht="21.75" customHeight="1">
      <c r="A140" s="33"/>
      <c r="B140" s="34"/>
      <c r="C140" s="191" t="s">
        <v>171</v>
      </c>
      <c r="D140" s="191" t="s">
        <v>140</v>
      </c>
      <c r="E140" s="192" t="s">
        <v>1342</v>
      </c>
      <c r="F140" s="193" t="s">
        <v>1343</v>
      </c>
      <c r="G140" s="194" t="s">
        <v>273</v>
      </c>
      <c r="H140" s="195">
        <v>324</v>
      </c>
      <c r="I140" s="196"/>
      <c r="J140" s="197">
        <f t="shared" si="0"/>
        <v>0</v>
      </c>
      <c r="K140" s="198"/>
      <c r="L140" s="38"/>
      <c r="M140" s="199" t="s">
        <v>1</v>
      </c>
      <c r="N140" s="200" t="s">
        <v>40</v>
      </c>
      <c r="O140" s="70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144</v>
      </c>
      <c r="AT140" s="203" t="s">
        <v>140</v>
      </c>
      <c r="AU140" s="203" t="s">
        <v>84</v>
      </c>
      <c r="AY140" s="16" t="s">
        <v>137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6" t="s">
        <v>82</v>
      </c>
      <c r="BK140" s="204">
        <f t="shared" si="9"/>
        <v>0</v>
      </c>
      <c r="BL140" s="16" t="s">
        <v>144</v>
      </c>
      <c r="BM140" s="203" t="s">
        <v>1344</v>
      </c>
    </row>
    <row r="141" spans="1:65" s="2" customFormat="1" ht="16.5" customHeight="1">
      <c r="A141" s="33"/>
      <c r="B141" s="34"/>
      <c r="C141" s="191" t="s">
        <v>177</v>
      </c>
      <c r="D141" s="191" t="s">
        <v>140</v>
      </c>
      <c r="E141" s="192" t="s">
        <v>1345</v>
      </c>
      <c r="F141" s="193" t="s">
        <v>1346</v>
      </c>
      <c r="G141" s="194" t="s">
        <v>273</v>
      </c>
      <c r="H141" s="195">
        <v>94.8</v>
      </c>
      <c r="I141" s="196"/>
      <c r="J141" s="197">
        <f t="shared" si="0"/>
        <v>0</v>
      </c>
      <c r="K141" s="198"/>
      <c r="L141" s="38"/>
      <c r="M141" s="199" t="s">
        <v>1</v>
      </c>
      <c r="N141" s="200" t="s">
        <v>40</v>
      </c>
      <c r="O141" s="70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144</v>
      </c>
      <c r="AT141" s="203" t="s">
        <v>140</v>
      </c>
      <c r="AU141" s="203" t="s">
        <v>84</v>
      </c>
      <c r="AY141" s="16" t="s">
        <v>137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6" t="s">
        <v>82</v>
      </c>
      <c r="BK141" s="204">
        <f t="shared" si="9"/>
        <v>0</v>
      </c>
      <c r="BL141" s="16" t="s">
        <v>144</v>
      </c>
      <c r="BM141" s="203" t="s">
        <v>1347</v>
      </c>
    </row>
    <row r="142" spans="1:65" s="2" customFormat="1" ht="21.75" customHeight="1">
      <c r="A142" s="33"/>
      <c r="B142" s="34"/>
      <c r="C142" s="191" t="s">
        <v>183</v>
      </c>
      <c r="D142" s="191" t="s">
        <v>140</v>
      </c>
      <c r="E142" s="192" t="s">
        <v>1348</v>
      </c>
      <c r="F142" s="193" t="s">
        <v>1349</v>
      </c>
      <c r="G142" s="194" t="s">
        <v>332</v>
      </c>
      <c r="H142" s="195">
        <v>189.6</v>
      </c>
      <c r="I142" s="196"/>
      <c r="J142" s="197">
        <f t="shared" si="0"/>
        <v>0</v>
      </c>
      <c r="K142" s="198"/>
      <c r="L142" s="38"/>
      <c r="M142" s="199" t="s">
        <v>1</v>
      </c>
      <c r="N142" s="200" t="s">
        <v>40</v>
      </c>
      <c r="O142" s="70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144</v>
      </c>
      <c r="AT142" s="203" t="s">
        <v>140</v>
      </c>
      <c r="AU142" s="203" t="s">
        <v>84</v>
      </c>
      <c r="AY142" s="16" t="s">
        <v>137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6" t="s">
        <v>82</v>
      </c>
      <c r="BK142" s="204">
        <f t="shared" si="9"/>
        <v>0</v>
      </c>
      <c r="BL142" s="16" t="s">
        <v>144</v>
      </c>
      <c r="BM142" s="203" t="s">
        <v>1350</v>
      </c>
    </row>
    <row r="143" spans="1:65" s="2" customFormat="1" ht="21.75" customHeight="1">
      <c r="A143" s="33"/>
      <c r="B143" s="34"/>
      <c r="C143" s="191" t="s">
        <v>281</v>
      </c>
      <c r="D143" s="191" t="s">
        <v>140</v>
      </c>
      <c r="E143" s="192" t="s">
        <v>1351</v>
      </c>
      <c r="F143" s="193" t="s">
        <v>1352</v>
      </c>
      <c r="G143" s="194" t="s">
        <v>273</v>
      </c>
      <c r="H143" s="195">
        <v>229.2</v>
      </c>
      <c r="I143" s="196"/>
      <c r="J143" s="197">
        <f t="shared" si="0"/>
        <v>0</v>
      </c>
      <c r="K143" s="198"/>
      <c r="L143" s="38"/>
      <c r="M143" s="199" t="s">
        <v>1</v>
      </c>
      <c r="N143" s="200" t="s">
        <v>40</v>
      </c>
      <c r="O143" s="70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3" t="s">
        <v>144</v>
      </c>
      <c r="AT143" s="203" t="s">
        <v>140</v>
      </c>
      <c r="AU143" s="203" t="s">
        <v>84</v>
      </c>
      <c r="AY143" s="16" t="s">
        <v>137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6" t="s">
        <v>82</v>
      </c>
      <c r="BK143" s="204">
        <f t="shared" si="9"/>
        <v>0</v>
      </c>
      <c r="BL143" s="16" t="s">
        <v>144</v>
      </c>
      <c r="BM143" s="203" t="s">
        <v>1353</v>
      </c>
    </row>
    <row r="144" spans="1:65" s="2" customFormat="1" ht="21.75" customHeight="1">
      <c r="A144" s="33"/>
      <c r="B144" s="34"/>
      <c r="C144" s="191" t="s">
        <v>285</v>
      </c>
      <c r="D144" s="191" t="s">
        <v>140</v>
      </c>
      <c r="E144" s="192" t="s">
        <v>1354</v>
      </c>
      <c r="F144" s="193" t="s">
        <v>1355</v>
      </c>
      <c r="G144" s="194" t="s">
        <v>309</v>
      </c>
      <c r="H144" s="195">
        <v>78</v>
      </c>
      <c r="I144" s="196"/>
      <c r="J144" s="197">
        <f t="shared" si="0"/>
        <v>0</v>
      </c>
      <c r="K144" s="198"/>
      <c r="L144" s="38"/>
      <c r="M144" s="199" t="s">
        <v>1</v>
      </c>
      <c r="N144" s="200" t="s">
        <v>40</v>
      </c>
      <c r="O144" s="70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3" t="s">
        <v>144</v>
      </c>
      <c r="AT144" s="203" t="s">
        <v>140</v>
      </c>
      <c r="AU144" s="203" t="s">
        <v>84</v>
      </c>
      <c r="AY144" s="16" t="s">
        <v>137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6" t="s">
        <v>82</v>
      </c>
      <c r="BK144" s="204">
        <f t="shared" si="9"/>
        <v>0</v>
      </c>
      <c r="BL144" s="16" t="s">
        <v>144</v>
      </c>
      <c r="BM144" s="203" t="s">
        <v>1356</v>
      </c>
    </row>
    <row r="145" spans="1:65" s="13" customFormat="1">
      <c r="B145" s="211"/>
      <c r="C145" s="212"/>
      <c r="D145" s="213" t="s">
        <v>1254</v>
      </c>
      <c r="E145" s="214" t="s">
        <v>1</v>
      </c>
      <c r="F145" s="215" t="s">
        <v>1357</v>
      </c>
      <c r="G145" s="212"/>
      <c r="H145" s="216">
        <v>78</v>
      </c>
      <c r="I145" s="217"/>
      <c r="J145" s="212"/>
      <c r="K145" s="212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1254</v>
      </c>
      <c r="AU145" s="222" t="s">
        <v>84</v>
      </c>
      <c r="AV145" s="13" t="s">
        <v>84</v>
      </c>
      <c r="AW145" s="13" t="s">
        <v>31</v>
      </c>
      <c r="AX145" s="13" t="s">
        <v>75</v>
      </c>
      <c r="AY145" s="222" t="s">
        <v>137</v>
      </c>
    </row>
    <row r="146" spans="1:65" s="14" customFormat="1">
      <c r="B146" s="223"/>
      <c r="C146" s="224"/>
      <c r="D146" s="213" t="s">
        <v>1254</v>
      </c>
      <c r="E146" s="225" t="s">
        <v>1</v>
      </c>
      <c r="F146" s="226" t="s">
        <v>1256</v>
      </c>
      <c r="G146" s="224"/>
      <c r="H146" s="227">
        <v>78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1254</v>
      </c>
      <c r="AU146" s="233" t="s">
        <v>84</v>
      </c>
      <c r="AV146" s="14" t="s">
        <v>144</v>
      </c>
      <c r="AW146" s="14" t="s">
        <v>31</v>
      </c>
      <c r="AX146" s="14" t="s">
        <v>82</v>
      </c>
      <c r="AY146" s="233" t="s">
        <v>137</v>
      </c>
    </row>
    <row r="147" spans="1:65" s="2" customFormat="1" ht="16.5" customHeight="1">
      <c r="A147" s="33"/>
      <c r="B147" s="34"/>
      <c r="C147" s="191" t="s">
        <v>289</v>
      </c>
      <c r="D147" s="191" t="s">
        <v>140</v>
      </c>
      <c r="E147" s="192" t="s">
        <v>1358</v>
      </c>
      <c r="F147" s="193" t="s">
        <v>1359</v>
      </c>
      <c r="G147" s="194" t="s">
        <v>320</v>
      </c>
      <c r="H147" s="195">
        <v>156</v>
      </c>
      <c r="I147" s="196"/>
      <c r="J147" s="197">
        <f>ROUND(I147*H147,2)</f>
        <v>0</v>
      </c>
      <c r="K147" s="198"/>
      <c r="L147" s="38"/>
      <c r="M147" s="199" t="s">
        <v>1</v>
      </c>
      <c r="N147" s="200" t="s">
        <v>40</v>
      </c>
      <c r="O147" s="70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3" t="s">
        <v>144</v>
      </c>
      <c r="AT147" s="203" t="s">
        <v>140</v>
      </c>
      <c r="AU147" s="203" t="s">
        <v>84</v>
      </c>
      <c r="AY147" s="16" t="s">
        <v>137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6" t="s">
        <v>82</v>
      </c>
      <c r="BK147" s="204">
        <f>ROUND(I147*H147,2)</f>
        <v>0</v>
      </c>
      <c r="BL147" s="16" t="s">
        <v>144</v>
      </c>
      <c r="BM147" s="203" t="s">
        <v>1360</v>
      </c>
    </row>
    <row r="148" spans="1:65" s="12" customFormat="1" ht="22.9" customHeight="1">
      <c r="B148" s="175"/>
      <c r="C148" s="176"/>
      <c r="D148" s="177" t="s">
        <v>74</v>
      </c>
      <c r="E148" s="189" t="s">
        <v>1361</v>
      </c>
      <c r="F148" s="189" t="s">
        <v>1362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SUM(P149:P151)</f>
        <v>0</v>
      </c>
      <c r="Q148" s="183"/>
      <c r="R148" s="184">
        <f>SUM(R149:R151)</f>
        <v>0</v>
      </c>
      <c r="S148" s="183"/>
      <c r="T148" s="185">
        <f>SUM(T149:T151)</f>
        <v>0</v>
      </c>
      <c r="AR148" s="186" t="s">
        <v>82</v>
      </c>
      <c r="AT148" s="187" t="s">
        <v>74</v>
      </c>
      <c r="AU148" s="187" t="s">
        <v>82</v>
      </c>
      <c r="AY148" s="186" t="s">
        <v>137</v>
      </c>
      <c r="BK148" s="188">
        <f>SUM(BK149:BK151)</f>
        <v>0</v>
      </c>
    </row>
    <row r="149" spans="1:65" s="2" customFormat="1" ht="16.5" customHeight="1">
      <c r="A149" s="33"/>
      <c r="B149" s="34"/>
      <c r="C149" s="191" t="s">
        <v>295</v>
      </c>
      <c r="D149" s="191" t="s">
        <v>140</v>
      </c>
      <c r="E149" s="192" t="s">
        <v>1363</v>
      </c>
      <c r="F149" s="193" t="s">
        <v>1364</v>
      </c>
      <c r="G149" s="194" t="s">
        <v>309</v>
      </c>
      <c r="H149" s="195">
        <v>16.8</v>
      </c>
      <c r="I149" s="196"/>
      <c r="J149" s="197">
        <f>ROUND(I149*H149,2)</f>
        <v>0</v>
      </c>
      <c r="K149" s="198"/>
      <c r="L149" s="38"/>
      <c r="M149" s="199" t="s">
        <v>1</v>
      </c>
      <c r="N149" s="200" t="s">
        <v>40</v>
      </c>
      <c r="O149" s="70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3" t="s">
        <v>144</v>
      </c>
      <c r="AT149" s="203" t="s">
        <v>140</v>
      </c>
      <c r="AU149" s="203" t="s">
        <v>84</v>
      </c>
      <c r="AY149" s="16" t="s">
        <v>137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6" t="s">
        <v>82</v>
      </c>
      <c r="BK149" s="204">
        <f>ROUND(I149*H149,2)</f>
        <v>0</v>
      </c>
      <c r="BL149" s="16" t="s">
        <v>144</v>
      </c>
      <c r="BM149" s="203" t="s">
        <v>1365</v>
      </c>
    </row>
    <row r="150" spans="1:65" s="13" customFormat="1">
      <c r="B150" s="211"/>
      <c r="C150" s="212"/>
      <c r="D150" s="213" t="s">
        <v>1254</v>
      </c>
      <c r="E150" s="214" t="s">
        <v>1</v>
      </c>
      <c r="F150" s="215" t="s">
        <v>1366</v>
      </c>
      <c r="G150" s="212"/>
      <c r="H150" s="216">
        <v>16.8</v>
      </c>
      <c r="I150" s="217"/>
      <c r="J150" s="212"/>
      <c r="K150" s="212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1254</v>
      </c>
      <c r="AU150" s="222" t="s">
        <v>84</v>
      </c>
      <c r="AV150" s="13" t="s">
        <v>84</v>
      </c>
      <c r="AW150" s="13" t="s">
        <v>31</v>
      </c>
      <c r="AX150" s="13" t="s">
        <v>75</v>
      </c>
      <c r="AY150" s="222" t="s">
        <v>137</v>
      </c>
    </row>
    <row r="151" spans="1:65" s="14" customFormat="1">
      <c r="B151" s="223"/>
      <c r="C151" s="224"/>
      <c r="D151" s="213" t="s">
        <v>1254</v>
      </c>
      <c r="E151" s="225" t="s">
        <v>1</v>
      </c>
      <c r="F151" s="226" t="s">
        <v>1256</v>
      </c>
      <c r="G151" s="224"/>
      <c r="H151" s="227">
        <v>16.8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1254</v>
      </c>
      <c r="AU151" s="233" t="s">
        <v>84</v>
      </c>
      <c r="AV151" s="14" t="s">
        <v>144</v>
      </c>
      <c r="AW151" s="14" t="s">
        <v>31</v>
      </c>
      <c r="AX151" s="14" t="s">
        <v>82</v>
      </c>
      <c r="AY151" s="233" t="s">
        <v>137</v>
      </c>
    </row>
    <row r="152" spans="1:65" s="12" customFormat="1" ht="22.9" customHeight="1">
      <c r="B152" s="175"/>
      <c r="C152" s="176"/>
      <c r="D152" s="177" t="s">
        <v>74</v>
      </c>
      <c r="E152" s="189" t="s">
        <v>1367</v>
      </c>
      <c r="F152" s="189" t="s">
        <v>1368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SUM(P153:P166)</f>
        <v>0</v>
      </c>
      <c r="Q152" s="183"/>
      <c r="R152" s="184">
        <f>SUM(R153:R166)</f>
        <v>0</v>
      </c>
      <c r="S152" s="183"/>
      <c r="T152" s="185">
        <f>SUM(T153:T166)</f>
        <v>0</v>
      </c>
      <c r="AR152" s="186" t="s">
        <v>82</v>
      </c>
      <c r="AT152" s="187" t="s">
        <v>74</v>
      </c>
      <c r="AU152" s="187" t="s">
        <v>82</v>
      </c>
      <c r="AY152" s="186" t="s">
        <v>137</v>
      </c>
      <c r="BK152" s="188">
        <f>SUM(BK153:BK166)</f>
        <v>0</v>
      </c>
    </row>
    <row r="153" spans="1:65" s="2" customFormat="1" ht="21.75" customHeight="1">
      <c r="A153" s="33"/>
      <c r="B153" s="34"/>
      <c r="C153" s="191" t="s">
        <v>8</v>
      </c>
      <c r="D153" s="191" t="s">
        <v>140</v>
      </c>
      <c r="E153" s="192" t="s">
        <v>1369</v>
      </c>
      <c r="F153" s="193" t="s">
        <v>1370</v>
      </c>
      <c r="G153" s="194" t="s">
        <v>304</v>
      </c>
      <c r="H153" s="195">
        <v>20</v>
      </c>
      <c r="I153" s="196"/>
      <c r="J153" s="197">
        <f t="shared" ref="J153:J166" si="10">ROUND(I153*H153,2)</f>
        <v>0</v>
      </c>
      <c r="K153" s="198"/>
      <c r="L153" s="38"/>
      <c r="M153" s="199" t="s">
        <v>1</v>
      </c>
      <c r="N153" s="200" t="s">
        <v>40</v>
      </c>
      <c r="O153" s="70"/>
      <c r="P153" s="201">
        <f t="shared" ref="P153:P166" si="11">O153*H153</f>
        <v>0</v>
      </c>
      <c r="Q153" s="201">
        <v>0</v>
      </c>
      <c r="R153" s="201">
        <f t="shared" ref="R153:R166" si="12">Q153*H153</f>
        <v>0</v>
      </c>
      <c r="S153" s="201">
        <v>0</v>
      </c>
      <c r="T153" s="202">
        <f t="shared" ref="T153:T166" si="13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3" t="s">
        <v>144</v>
      </c>
      <c r="AT153" s="203" t="s">
        <v>140</v>
      </c>
      <c r="AU153" s="203" t="s">
        <v>84</v>
      </c>
      <c r="AY153" s="16" t="s">
        <v>137</v>
      </c>
      <c r="BE153" s="204">
        <f t="shared" ref="BE153:BE166" si="14">IF(N153="základní",J153,0)</f>
        <v>0</v>
      </c>
      <c r="BF153" s="204">
        <f t="shared" ref="BF153:BF166" si="15">IF(N153="snížená",J153,0)</f>
        <v>0</v>
      </c>
      <c r="BG153" s="204">
        <f t="shared" ref="BG153:BG166" si="16">IF(N153="zákl. přenesená",J153,0)</f>
        <v>0</v>
      </c>
      <c r="BH153" s="204">
        <f t="shared" ref="BH153:BH166" si="17">IF(N153="sníž. přenesená",J153,0)</f>
        <v>0</v>
      </c>
      <c r="BI153" s="204">
        <f t="shared" ref="BI153:BI166" si="18">IF(N153="nulová",J153,0)</f>
        <v>0</v>
      </c>
      <c r="BJ153" s="16" t="s">
        <v>82</v>
      </c>
      <c r="BK153" s="204">
        <f t="shared" ref="BK153:BK166" si="19">ROUND(I153*H153,2)</f>
        <v>0</v>
      </c>
      <c r="BL153" s="16" t="s">
        <v>144</v>
      </c>
      <c r="BM153" s="203" t="s">
        <v>1371</v>
      </c>
    </row>
    <row r="154" spans="1:65" s="2" customFormat="1" ht="21.75" customHeight="1">
      <c r="A154" s="33"/>
      <c r="B154" s="34"/>
      <c r="C154" s="191" t="s">
        <v>306</v>
      </c>
      <c r="D154" s="191" t="s">
        <v>140</v>
      </c>
      <c r="E154" s="192" t="s">
        <v>1372</v>
      </c>
      <c r="F154" s="193" t="s">
        <v>1373</v>
      </c>
      <c r="G154" s="194" t="s">
        <v>298</v>
      </c>
      <c r="H154" s="195">
        <v>20</v>
      </c>
      <c r="I154" s="196"/>
      <c r="J154" s="197">
        <f t="shared" si="10"/>
        <v>0</v>
      </c>
      <c r="K154" s="198"/>
      <c r="L154" s="38"/>
      <c r="M154" s="199" t="s">
        <v>1</v>
      </c>
      <c r="N154" s="200" t="s">
        <v>40</v>
      </c>
      <c r="O154" s="70"/>
      <c r="P154" s="201">
        <f t="shared" si="11"/>
        <v>0</v>
      </c>
      <c r="Q154" s="201">
        <v>0</v>
      </c>
      <c r="R154" s="201">
        <f t="shared" si="12"/>
        <v>0</v>
      </c>
      <c r="S154" s="201">
        <v>0</v>
      </c>
      <c r="T154" s="20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3" t="s">
        <v>144</v>
      </c>
      <c r="AT154" s="203" t="s">
        <v>140</v>
      </c>
      <c r="AU154" s="203" t="s">
        <v>84</v>
      </c>
      <c r="AY154" s="16" t="s">
        <v>137</v>
      </c>
      <c r="BE154" s="204">
        <f t="shared" si="14"/>
        <v>0</v>
      </c>
      <c r="BF154" s="204">
        <f t="shared" si="15"/>
        <v>0</v>
      </c>
      <c r="BG154" s="204">
        <f t="shared" si="16"/>
        <v>0</v>
      </c>
      <c r="BH154" s="204">
        <f t="shared" si="17"/>
        <v>0</v>
      </c>
      <c r="BI154" s="204">
        <f t="shared" si="18"/>
        <v>0</v>
      </c>
      <c r="BJ154" s="16" t="s">
        <v>82</v>
      </c>
      <c r="BK154" s="204">
        <f t="shared" si="19"/>
        <v>0</v>
      </c>
      <c r="BL154" s="16" t="s">
        <v>144</v>
      </c>
      <c r="BM154" s="203" t="s">
        <v>1374</v>
      </c>
    </row>
    <row r="155" spans="1:65" s="2" customFormat="1" ht="21.75" customHeight="1">
      <c r="A155" s="33"/>
      <c r="B155" s="34"/>
      <c r="C155" s="191" t="s">
        <v>311</v>
      </c>
      <c r="D155" s="191" t="s">
        <v>140</v>
      </c>
      <c r="E155" s="192" t="s">
        <v>1375</v>
      </c>
      <c r="F155" s="193" t="s">
        <v>1376</v>
      </c>
      <c r="G155" s="194" t="s">
        <v>304</v>
      </c>
      <c r="H155" s="195">
        <v>4</v>
      </c>
      <c r="I155" s="196"/>
      <c r="J155" s="197">
        <f t="shared" si="10"/>
        <v>0</v>
      </c>
      <c r="K155" s="198"/>
      <c r="L155" s="38"/>
      <c r="M155" s="199" t="s">
        <v>1</v>
      </c>
      <c r="N155" s="200" t="s">
        <v>40</v>
      </c>
      <c r="O155" s="70"/>
      <c r="P155" s="201">
        <f t="shared" si="11"/>
        <v>0</v>
      </c>
      <c r="Q155" s="201">
        <v>0</v>
      </c>
      <c r="R155" s="201">
        <f t="shared" si="12"/>
        <v>0</v>
      </c>
      <c r="S155" s="201">
        <v>0</v>
      </c>
      <c r="T155" s="20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144</v>
      </c>
      <c r="AT155" s="203" t="s">
        <v>140</v>
      </c>
      <c r="AU155" s="203" t="s">
        <v>84</v>
      </c>
      <c r="AY155" s="16" t="s">
        <v>137</v>
      </c>
      <c r="BE155" s="204">
        <f t="shared" si="14"/>
        <v>0</v>
      </c>
      <c r="BF155" s="204">
        <f t="shared" si="15"/>
        <v>0</v>
      </c>
      <c r="BG155" s="204">
        <f t="shared" si="16"/>
        <v>0</v>
      </c>
      <c r="BH155" s="204">
        <f t="shared" si="17"/>
        <v>0</v>
      </c>
      <c r="BI155" s="204">
        <f t="shared" si="18"/>
        <v>0</v>
      </c>
      <c r="BJ155" s="16" t="s">
        <v>82</v>
      </c>
      <c r="BK155" s="204">
        <f t="shared" si="19"/>
        <v>0</v>
      </c>
      <c r="BL155" s="16" t="s">
        <v>144</v>
      </c>
      <c r="BM155" s="203" t="s">
        <v>1377</v>
      </c>
    </row>
    <row r="156" spans="1:65" s="2" customFormat="1" ht="21.75" customHeight="1">
      <c r="A156" s="33"/>
      <c r="B156" s="34"/>
      <c r="C156" s="191" t="s">
        <v>317</v>
      </c>
      <c r="D156" s="191" t="s">
        <v>140</v>
      </c>
      <c r="E156" s="192" t="s">
        <v>1378</v>
      </c>
      <c r="F156" s="193" t="s">
        <v>1379</v>
      </c>
      <c r="G156" s="194" t="s">
        <v>304</v>
      </c>
      <c r="H156" s="195">
        <v>14</v>
      </c>
      <c r="I156" s="196"/>
      <c r="J156" s="197">
        <f t="shared" si="10"/>
        <v>0</v>
      </c>
      <c r="K156" s="198"/>
      <c r="L156" s="38"/>
      <c r="M156" s="199" t="s">
        <v>1</v>
      </c>
      <c r="N156" s="200" t="s">
        <v>40</v>
      </c>
      <c r="O156" s="70"/>
      <c r="P156" s="201">
        <f t="shared" si="11"/>
        <v>0</v>
      </c>
      <c r="Q156" s="201">
        <v>0</v>
      </c>
      <c r="R156" s="201">
        <f t="shared" si="12"/>
        <v>0</v>
      </c>
      <c r="S156" s="201">
        <v>0</v>
      </c>
      <c r="T156" s="20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3" t="s">
        <v>144</v>
      </c>
      <c r="AT156" s="203" t="s">
        <v>140</v>
      </c>
      <c r="AU156" s="203" t="s">
        <v>84</v>
      </c>
      <c r="AY156" s="16" t="s">
        <v>137</v>
      </c>
      <c r="BE156" s="204">
        <f t="shared" si="14"/>
        <v>0</v>
      </c>
      <c r="BF156" s="204">
        <f t="shared" si="15"/>
        <v>0</v>
      </c>
      <c r="BG156" s="204">
        <f t="shared" si="16"/>
        <v>0</v>
      </c>
      <c r="BH156" s="204">
        <f t="shared" si="17"/>
        <v>0</v>
      </c>
      <c r="BI156" s="204">
        <f t="shared" si="18"/>
        <v>0</v>
      </c>
      <c r="BJ156" s="16" t="s">
        <v>82</v>
      </c>
      <c r="BK156" s="204">
        <f t="shared" si="19"/>
        <v>0</v>
      </c>
      <c r="BL156" s="16" t="s">
        <v>144</v>
      </c>
      <c r="BM156" s="203" t="s">
        <v>1380</v>
      </c>
    </row>
    <row r="157" spans="1:65" s="2" customFormat="1" ht="21.75" customHeight="1">
      <c r="A157" s="33"/>
      <c r="B157" s="34"/>
      <c r="C157" s="191" t="s">
        <v>322</v>
      </c>
      <c r="D157" s="191" t="s">
        <v>140</v>
      </c>
      <c r="E157" s="192" t="s">
        <v>1381</v>
      </c>
      <c r="F157" s="193" t="s">
        <v>1382</v>
      </c>
      <c r="G157" s="194" t="s">
        <v>304</v>
      </c>
      <c r="H157" s="195">
        <v>24</v>
      </c>
      <c r="I157" s="196"/>
      <c r="J157" s="197">
        <f t="shared" si="10"/>
        <v>0</v>
      </c>
      <c r="K157" s="198"/>
      <c r="L157" s="38"/>
      <c r="M157" s="199" t="s">
        <v>1</v>
      </c>
      <c r="N157" s="200" t="s">
        <v>40</v>
      </c>
      <c r="O157" s="70"/>
      <c r="P157" s="201">
        <f t="shared" si="11"/>
        <v>0</v>
      </c>
      <c r="Q157" s="201">
        <v>0</v>
      </c>
      <c r="R157" s="201">
        <f t="shared" si="12"/>
        <v>0</v>
      </c>
      <c r="S157" s="201">
        <v>0</v>
      </c>
      <c r="T157" s="20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144</v>
      </c>
      <c r="AT157" s="203" t="s">
        <v>140</v>
      </c>
      <c r="AU157" s="203" t="s">
        <v>84</v>
      </c>
      <c r="AY157" s="16" t="s">
        <v>137</v>
      </c>
      <c r="BE157" s="204">
        <f t="shared" si="14"/>
        <v>0</v>
      </c>
      <c r="BF157" s="204">
        <f t="shared" si="15"/>
        <v>0</v>
      </c>
      <c r="BG157" s="204">
        <f t="shared" si="16"/>
        <v>0</v>
      </c>
      <c r="BH157" s="204">
        <f t="shared" si="17"/>
        <v>0</v>
      </c>
      <c r="BI157" s="204">
        <f t="shared" si="18"/>
        <v>0</v>
      </c>
      <c r="BJ157" s="16" t="s">
        <v>82</v>
      </c>
      <c r="BK157" s="204">
        <f t="shared" si="19"/>
        <v>0</v>
      </c>
      <c r="BL157" s="16" t="s">
        <v>144</v>
      </c>
      <c r="BM157" s="203" t="s">
        <v>1383</v>
      </c>
    </row>
    <row r="158" spans="1:65" s="2" customFormat="1" ht="21.75" customHeight="1">
      <c r="A158" s="33"/>
      <c r="B158" s="34"/>
      <c r="C158" s="191" t="s">
        <v>326</v>
      </c>
      <c r="D158" s="191" t="s">
        <v>140</v>
      </c>
      <c r="E158" s="192" t="s">
        <v>1384</v>
      </c>
      <c r="F158" s="193" t="s">
        <v>1385</v>
      </c>
      <c r="G158" s="194" t="s">
        <v>304</v>
      </c>
      <c r="H158" s="195">
        <v>98</v>
      </c>
      <c r="I158" s="196"/>
      <c r="J158" s="197">
        <f t="shared" si="10"/>
        <v>0</v>
      </c>
      <c r="K158" s="198"/>
      <c r="L158" s="38"/>
      <c r="M158" s="199" t="s">
        <v>1</v>
      </c>
      <c r="N158" s="200" t="s">
        <v>40</v>
      </c>
      <c r="O158" s="70"/>
      <c r="P158" s="201">
        <f t="shared" si="11"/>
        <v>0</v>
      </c>
      <c r="Q158" s="201">
        <v>0</v>
      </c>
      <c r="R158" s="201">
        <f t="shared" si="12"/>
        <v>0</v>
      </c>
      <c r="S158" s="201">
        <v>0</v>
      </c>
      <c r="T158" s="20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3" t="s">
        <v>144</v>
      </c>
      <c r="AT158" s="203" t="s">
        <v>140</v>
      </c>
      <c r="AU158" s="203" t="s">
        <v>84</v>
      </c>
      <c r="AY158" s="16" t="s">
        <v>137</v>
      </c>
      <c r="BE158" s="204">
        <f t="shared" si="14"/>
        <v>0</v>
      </c>
      <c r="BF158" s="204">
        <f t="shared" si="15"/>
        <v>0</v>
      </c>
      <c r="BG158" s="204">
        <f t="shared" si="16"/>
        <v>0</v>
      </c>
      <c r="BH158" s="204">
        <f t="shared" si="17"/>
        <v>0</v>
      </c>
      <c r="BI158" s="204">
        <f t="shared" si="18"/>
        <v>0</v>
      </c>
      <c r="BJ158" s="16" t="s">
        <v>82</v>
      </c>
      <c r="BK158" s="204">
        <f t="shared" si="19"/>
        <v>0</v>
      </c>
      <c r="BL158" s="16" t="s">
        <v>144</v>
      </c>
      <c r="BM158" s="203" t="s">
        <v>1386</v>
      </c>
    </row>
    <row r="159" spans="1:65" s="2" customFormat="1" ht="21.75" customHeight="1">
      <c r="A159" s="33"/>
      <c r="B159" s="34"/>
      <c r="C159" s="191" t="s">
        <v>7</v>
      </c>
      <c r="D159" s="191" t="s">
        <v>140</v>
      </c>
      <c r="E159" s="192" t="s">
        <v>1387</v>
      </c>
      <c r="F159" s="193" t="s">
        <v>1388</v>
      </c>
      <c r="G159" s="194" t="s">
        <v>253</v>
      </c>
      <c r="H159" s="195">
        <v>2</v>
      </c>
      <c r="I159" s="196"/>
      <c r="J159" s="197">
        <f t="shared" si="10"/>
        <v>0</v>
      </c>
      <c r="K159" s="198"/>
      <c r="L159" s="38"/>
      <c r="M159" s="199" t="s">
        <v>1</v>
      </c>
      <c r="N159" s="200" t="s">
        <v>40</v>
      </c>
      <c r="O159" s="70"/>
      <c r="P159" s="201">
        <f t="shared" si="11"/>
        <v>0</v>
      </c>
      <c r="Q159" s="201">
        <v>0</v>
      </c>
      <c r="R159" s="201">
        <f t="shared" si="12"/>
        <v>0</v>
      </c>
      <c r="S159" s="201">
        <v>0</v>
      </c>
      <c r="T159" s="20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3" t="s">
        <v>144</v>
      </c>
      <c r="AT159" s="203" t="s">
        <v>140</v>
      </c>
      <c r="AU159" s="203" t="s">
        <v>84</v>
      </c>
      <c r="AY159" s="16" t="s">
        <v>137</v>
      </c>
      <c r="BE159" s="204">
        <f t="shared" si="14"/>
        <v>0</v>
      </c>
      <c r="BF159" s="204">
        <f t="shared" si="15"/>
        <v>0</v>
      </c>
      <c r="BG159" s="204">
        <f t="shared" si="16"/>
        <v>0</v>
      </c>
      <c r="BH159" s="204">
        <f t="shared" si="17"/>
        <v>0</v>
      </c>
      <c r="BI159" s="204">
        <f t="shared" si="18"/>
        <v>0</v>
      </c>
      <c r="BJ159" s="16" t="s">
        <v>82</v>
      </c>
      <c r="BK159" s="204">
        <f t="shared" si="19"/>
        <v>0</v>
      </c>
      <c r="BL159" s="16" t="s">
        <v>144</v>
      </c>
      <c r="BM159" s="203" t="s">
        <v>1389</v>
      </c>
    </row>
    <row r="160" spans="1:65" s="2" customFormat="1" ht="21.75" customHeight="1">
      <c r="A160" s="33"/>
      <c r="B160" s="34"/>
      <c r="C160" s="191" t="s">
        <v>334</v>
      </c>
      <c r="D160" s="191" t="s">
        <v>140</v>
      </c>
      <c r="E160" s="192" t="s">
        <v>1390</v>
      </c>
      <c r="F160" s="193" t="s">
        <v>1391</v>
      </c>
      <c r="G160" s="194" t="s">
        <v>253</v>
      </c>
      <c r="H160" s="195">
        <v>1</v>
      </c>
      <c r="I160" s="196"/>
      <c r="J160" s="197">
        <f t="shared" si="10"/>
        <v>0</v>
      </c>
      <c r="K160" s="198"/>
      <c r="L160" s="38"/>
      <c r="M160" s="199" t="s">
        <v>1</v>
      </c>
      <c r="N160" s="200" t="s">
        <v>40</v>
      </c>
      <c r="O160" s="70"/>
      <c r="P160" s="201">
        <f t="shared" si="11"/>
        <v>0</v>
      </c>
      <c r="Q160" s="201">
        <v>0</v>
      </c>
      <c r="R160" s="201">
        <f t="shared" si="12"/>
        <v>0</v>
      </c>
      <c r="S160" s="201">
        <v>0</v>
      </c>
      <c r="T160" s="20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3" t="s">
        <v>144</v>
      </c>
      <c r="AT160" s="203" t="s">
        <v>140</v>
      </c>
      <c r="AU160" s="203" t="s">
        <v>84</v>
      </c>
      <c r="AY160" s="16" t="s">
        <v>137</v>
      </c>
      <c r="BE160" s="204">
        <f t="shared" si="14"/>
        <v>0</v>
      </c>
      <c r="BF160" s="204">
        <f t="shared" si="15"/>
        <v>0</v>
      </c>
      <c r="BG160" s="204">
        <f t="shared" si="16"/>
        <v>0</v>
      </c>
      <c r="BH160" s="204">
        <f t="shared" si="17"/>
        <v>0</v>
      </c>
      <c r="BI160" s="204">
        <f t="shared" si="18"/>
        <v>0</v>
      </c>
      <c r="BJ160" s="16" t="s">
        <v>82</v>
      </c>
      <c r="BK160" s="204">
        <f t="shared" si="19"/>
        <v>0</v>
      </c>
      <c r="BL160" s="16" t="s">
        <v>144</v>
      </c>
      <c r="BM160" s="203" t="s">
        <v>1392</v>
      </c>
    </row>
    <row r="161" spans="1:65" s="2" customFormat="1" ht="33" customHeight="1">
      <c r="A161" s="33"/>
      <c r="B161" s="34"/>
      <c r="C161" s="191" t="s">
        <v>336</v>
      </c>
      <c r="D161" s="191" t="s">
        <v>140</v>
      </c>
      <c r="E161" s="192" t="s">
        <v>1393</v>
      </c>
      <c r="F161" s="193" t="s">
        <v>1394</v>
      </c>
      <c r="G161" s="194" t="s">
        <v>253</v>
      </c>
      <c r="H161" s="195">
        <v>1</v>
      </c>
      <c r="I161" s="196"/>
      <c r="J161" s="197">
        <f t="shared" si="10"/>
        <v>0</v>
      </c>
      <c r="K161" s="198"/>
      <c r="L161" s="38"/>
      <c r="M161" s="199" t="s">
        <v>1</v>
      </c>
      <c r="N161" s="200" t="s">
        <v>40</v>
      </c>
      <c r="O161" s="70"/>
      <c r="P161" s="201">
        <f t="shared" si="11"/>
        <v>0</v>
      </c>
      <c r="Q161" s="201">
        <v>0</v>
      </c>
      <c r="R161" s="201">
        <f t="shared" si="12"/>
        <v>0</v>
      </c>
      <c r="S161" s="201">
        <v>0</v>
      </c>
      <c r="T161" s="20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3" t="s">
        <v>144</v>
      </c>
      <c r="AT161" s="203" t="s">
        <v>140</v>
      </c>
      <c r="AU161" s="203" t="s">
        <v>84</v>
      </c>
      <c r="AY161" s="16" t="s">
        <v>137</v>
      </c>
      <c r="BE161" s="204">
        <f t="shared" si="14"/>
        <v>0</v>
      </c>
      <c r="BF161" s="204">
        <f t="shared" si="15"/>
        <v>0</v>
      </c>
      <c r="BG161" s="204">
        <f t="shared" si="16"/>
        <v>0</v>
      </c>
      <c r="BH161" s="204">
        <f t="shared" si="17"/>
        <v>0</v>
      </c>
      <c r="BI161" s="204">
        <f t="shared" si="18"/>
        <v>0</v>
      </c>
      <c r="BJ161" s="16" t="s">
        <v>82</v>
      </c>
      <c r="BK161" s="204">
        <f t="shared" si="19"/>
        <v>0</v>
      </c>
      <c r="BL161" s="16" t="s">
        <v>144</v>
      </c>
      <c r="BM161" s="203" t="s">
        <v>1395</v>
      </c>
    </row>
    <row r="162" spans="1:65" s="2" customFormat="1" ht="33" customHeight="1">
      <c r="A162" s="33"/>
      <c r="B162" s="34"/>
      <c r="C162" s="191" t="s">
        <v>342</v>
      </c>
      <c r="D162" s="191" t="s">
        <v>140</v>
      </c>
      <c r="E162" s="192" t="s">
        <v>1396</v>
      </c>
      <c r="F162" s="193" t="s">
        <v>1397</v>
      </c>
      <c r="G162" s="194" t="s">
        <v>253</v>
      </c>
      <c r="H162" s="195">
        <v>2</v>
      </c>
      <c r="I162" s="196"/>
      <c r="J162" s="197">
        <f t="shared" si="10"/>
        <v>0</v>
      </c>
      <c r="K162" s="198"/>
      <c r="L162" s="38"/>
      <c r="M162" s="199" t="s">
        <v>1</v>
      </c>
      <c r="N162" s="200" t="s">
        <v>40</v>
      </c>
      <c r="O162" s="70"/>
      <c r="P162" s="201">
        <f t="shared" si="11"/>
        <v>0</v>
      </c>
      <c r="Q162" s="201">
        <v>0</v>
      </c>
      <c r="R162" s="201">
        <f t="shared" si="12"/>
        <v>0</v>
      </c>
      <c r="S162" s="201">
        <v>0</v>
      </c>
      <c r="T162" s="20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3" t="s">
        <v>144</v>
      </c>
      <c r="AT162" s="203" t="s">
        <v>140</v>
      </c>
      <c r="AU162" s="203" t="s">
        <v>84</v>
      </c>
      <c r="AY162" s="16" t="s">
        <v>137</v>
      </c>
      <c r="BE162" s="204">
        <f t="shared" si="14"/>
        <v>0</v>
      </c>
      <c r="BF162" s="204">
        <f t="shared" si="15"/>
        <v>0</v>
      </c>
      <c r="BG162" s="204">
        <f t="shared" si="16"/>
        <v>0</v>
      </c>
      <c r="BH162" s="204">
        <f t="shared" si="17"/>
        <v>0</v>
      </c>
      <c r="BI162" s="204">
        <f t="shared" si="18"/>
        <v>0</v>
      </c>
      <c r="BJ162" s="16" t="s">
        <v>82</v>
      </c>
      <c r="BK162" s="204">
        <f t="shared" si="19"/>
        <v>0</v>
      </c>
      <c r="BL162" s="16" t="s">
        <v>144</v>
      </c>
      <c r="BM162" s="203" t="s">
        <v>1398</v>
      </c>
    </row>
    <row r="163" spans="1:65" s="2" customFormat="1" ht="21.75" customHeight="1">
      <c r="A163" s="33"/>
      <c r="B163" s="34"/>
      <c r="C163" s="191" t="s">
        <v>344</v>
      </c>
      <c r="D163" s="191" t="s">
        <v>140</v>
      </c>
      <c r="E163" s="192" t="s">
        <v>1399</v>
      </c>
      <c r="F163" s="193" t="s">
        <v>1400</v>
      </c>
      <c r="G163" s="194" t="s">
        <v>253</v>
      </c>
      <c r="H163" s="195">
        <v>3</v>
      </c>
      <c r="I163" s="196"/>
      <c r="J163" s="197">
        <f t="shared" si="10"/>
        <v>0</v>
      </c>
      <c r="K163" s="198"/>
      <c r="L163" s="38"/>
      <c r="M163" s="199" t="s">
        <v>1</v>
      </c>
      <c r="N163" s="200" t="s">
        <v>40</v>
      </c>
      <c r="O163" s="70"/>
      <c r="P163" s="201">
        <f t="shared" si="11"/>
        <v>0</v>
      </c>
      <c r="Q163" s="201">
        <v>0</v>
      </c>
      <c r="R163" s="201">
        <f t="shared" si="12"/>
        <v>0</v>
      </c>
      <c r="S163" s="201">
        <v>0</v>
      </c>
      <c r="T163" s="20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3" t="s">
        <v>144</v>
      </c>
      <c r="AT163" s="203" t="s">
        <v>140</v>
      </c>
      <c r="AU163" s="203" t="s">
        <v>84</v>
      </c>
      <c r="AY163" s="16" t="s">
        <v>137</v>
      </c>
      <c r="BE163" s="204">
        <f t="shared" si="14"/>
        <v>0</v>
      </c>
      <c r="BF163" s="204">
        <f t="shared" si="15"/>
        <v>0</v>
      </c>
      <c r="BG163" s="204">
        <f t="shared" si="16"/>
        <v>0</v>
      </c>
      <c r="BH163" s="204">
        <f t="shared" si="17"/>
        <v>0</v>
      </c>
      <c r="BI163" s="204">
        <f t="shared" si="18"/>
        <v>0</v>
      </c>
      <c r="BJ163" s="16" t="s">
        <v>82</v>
      </c>
      <c r="BK163" s="204">
        <f t="shared" si="19"/>
        <v>0</v>
      </c>
      <c r="BL163" s="16" t="s">
        <v>144</v>
      </c>
      <c r="BM163" s="203" t="s">
        <v>1401</v>
      </c>
    </row>
    <row r="164" spans="1:65" s="2" customFormat="1" ht="21.75" customHeight="1">
      <c r="A164" s="33"/>
      <c r="B164" s="34"/>
      <c r="C164" s="191" t="s">
        <v>348</v>
      </c>
      <c r="D164" s="191" t="s">
        <v>140</v>
      </c>
      <c r="E164" s="192" t="s">
        <v>1402</v>
      </c>
      <c r="F164" s="193" t="s">
        <v>1403</v>
      </c>
      <c r="G164" s="194" t="s">
        <v>253</v>
      </c>
      <c r="H164" s="195">
        <v>3</v>
      </c>
      <c r="I164" s="196"/>
      <c r="J164" s="197">
        <f t="shared" si="10"/>
        <v>0</v>
      </c>
      <c r="K164" s="198"/>
      <c r="L164" s="38"/>
      <c r="M164" s="199" t="s">
        <v>1</v>
      </c>
      <c r="N164" s="200" t="s">
        <v>40</v>
      </c>
      <c r="O164" s="70"/>
      <c r="P164" s="201">
        <f t="shared" si="11"/>
        <v>0</v>
      </c>
      <c r="Q164" s="201">
        <v>0</v>
      </c>
      <c r="R164" s="201">
        <f t="shared" si="12"/>
        <v>0</v>
      </c>
      <c r="S164" s="201">
        <v>0</v>
      </c>
      <c r="T164" s="20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3" t="s">
        <v>144</v>
      </c>
      <c r="AT164" s="203" t="s">
        <v>140</v>
      </c>
      <c r="AU164" s="203" t="s">
        <v>84</v>
      </c>
      <c r="AY164" s="16" t="s">
        <v>137</v>
      </c>
      <c r="BE164" s="204">
        <f t="shared" si="14"/>
        <v>0</v>
      </c>
      <c r="BF164" s="204">
        <f t="shared" si="15"/>
        <v>0</v>
      </c>
      <c r="BG164" s="204">
        <f t="shared" si="16"/>
        <v>0</v>
      </c>
      <c r="BH164" s="204">
        <f t="shared" si="17"/>
        <v>0</v>
      </c>
      <c r="BI164" s="204">
        <f t="shared" si="18"/>
        <v>0</v>
      </c>
      <c r="BJ164" s="16" t="s">
        <v>82</v>
      </c>
      <c r="BK164" s="204">
        <f t="shared" si="19"/>
        <v>0</v>
      </c>
      <c r="BL164" s="16" t="s">
        <v>144</v>
      </c>
      <c r="BM164" s="203" t="s">
        <v>1404</v>
      </c>
    </row>
    <row r="165" spans="1:65" s="2" customFormat="1" ht="16.5" customHeight="1">
      <c r="A165" s="33"/>
      <c r="B165" s="34"/>
      <c r="C165" s="191" t="s">
        <v>350</v>
      </c>
      <c r="D165" s="191" t="s">
        <v>140</v>
      </c>
      <c r="E165" s="192" t="s">
        <v>1405</v>
      </c>
      <c r="F165" s="193" t="s">
        <v>1406</v>
      </c>
      <c r="G165" s="194" t="s">
        <v>304</v>
      </c>
      <c r="H165" s="195">
        <v>20</v>
      </c>
      <c r="I165" s="196"/>
      <c r="J165" s="197">
        <f t="shared" si="10"/>
        <v>0</v>
      </c>
      <c r="K165" s="198"/>
      <c r="L165" s="38"/>
      <c r="M165" s="199" t="s">
        <v>1</v>
      </c>
      <c r="N165" s="200" t="s">
        <v>40</v>
      </c>
      <c r="O165" s="70"/>
      <c r="P165" s="201">
        <f t="shared" si="11"/>
        <v>0</v>
      </c>
      <c r="Q165" s="201">
        <v>0</v>
      </c>
      <c r="R165" s="201">
        <f t="shared" si="12"/>
        <v>0</v>
      </c>
      <c r="S165" s="201">
        <v>0</v>
      </c>
      <c r="T165" s="20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3" t="s">
        <v>144</v>
      </c>
      <c r="AT165" s="203" t="s">
        <v>140</v>
      </c>
      <c r="AU165" s="203" t="s">
        <v>84</v>
      </c>
      <c r="AY165" s="16" t="s">
        <v>137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6" t="s">
        <v>82</v>
      </c>
      <c r="BK165" s="204">
        <f t="shared" si="19"/>
        <v>0</v>
      </c>
      <c r="BL165" s="16" t="s">
        <v>144</v>
      </c>
      <c r="BM165" s="203" t="s">
        <v>1407</v>
      </c>
    </row>
    <row r="166" spans="1:65" s="2" customFormat="1" ht="21.75" customHeight="1">
      <c r="A166" s="33"/>
      <c r="B166" s="34"/>
      <c r="C166" s="191" t="s">
        <v>352</v>
      </c>
      <c r="D166" s="191" t="s">
        <v>140</v>
      </c>
      <c r="E166" s="192" t="s">
        <v>1408</v>
      </c>
      <c r="F166" s="193" t="s">
        <v>1409</v>
      </c>
      <c r="G166" s="194" t="s">
        <v>304</v>
      </c>
      <c r="H166" s="195">
        <v>20</v>
      </c>
      <c r="I166" s="196"/>
      <c r="J166" s="197">
        <f t="shared" si="10"/>
        <v>0</v>
      </c>
      <c r="K166" s="198"/>
      <c r="L166" s="38"/>
      <c r="M166" s="199" t="s">
        <v>1</v>
      </c>
      <c r="N166" s="200" t="s">
        <v>40</v>
      </c>
      <c r="O166" s="70"/>
      <c r="P166" s="201">
        <f t="shared" si="11"/>
        <v>0</v>
      </c>
      <c r="Q166" s="201">
        <v>0</v>
      </c>
      <c r="R166" s="201">
        <f t="shared" si="12"/>
        <v>0</v>
      </c>
      <c r="S166" s="201">
        <v>0</v>
      </c>
      <c r="T166" s="20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3" t="s">
        <v>144</v>
      </c>
      <c r="AT166" s="203" t="s">
        <v>140</v>
      </c>
      <c r="AU166" s="203" t="s">
        <v>84</v>
      </c>
      <c r="AY166" s="16" t="s">
        <v>137</v>
      </c>
      <c r="BE166" s="204">
        <f t="shared" si="14"/>
        <v>0</v>
      </c>
      <c r="BF166" s="204">
        <f t="shared" si="15"/>
        <v>0</v>
      </c>
      <c r="BG166" s="204">
        <f t="shared" si="16"/>
        <v>0</v>
      </c>
      <c r="BH166" s="204">
        <f t="shared" si="17"/>
        <v>0</v>
      </c>
      <c r="BI166" s="204">
        <f t="shared" si="18"/>
        <v>0</v>
      </c>
      <c r="BJ166" s="16" t="s">
        <v>82</v>
      </c>
      <c r="BK166" s="204">
        <f t="shared" si="19"/>
        <v>0</v>
      </c>
      <c r="BL166" s="16" t="s">
        <v>144</v>
      </c>
      <c r="BM166" s="203" t="s">
        <v>1410</v>
      </c>
    </row>
    <row r="167" spans="1:65" s="12" customFormat="1" ht="22.9" customHeight="1">
      <c r="B167" s="175"/>
      <c r="C167" s="176"/>
      <c r="D167" s="177" t="s">
        <v>74</v>
      </c>
      <c r="E167" s="189" t="s">
        <v>1411</v>
      </c>
      <c r="F167" s="189" t="s">
        <v>1412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SUM(P168:P169)</f>
        <v>0</v>
      </c>
      <c r="Q167" s="183"/>
      <c r="R167" s="184">
        <f>SUM(R168:R169)</f>
        <v>0</v>
      </c>
      <c r="S167" s="183"/>
      <c r="T167" s="185">
        <f>SUM(T168:T169)</f>
        <v>0</v>
      </c>
      <c r="AR167" s="186" t="s">
        <v>82</v>
      </c>
      <c r="AT167" s="187" t="s">
        <v>74</v>
      </c>
      <c r="AU167" s="187" t="s">
        <v>82</v>
      </c>
      <c r="AY167" s="186" t="s">
        <v>137</v>
      </c>
      <c r="BK167" s="188">
        <f>SUM(BK168:BK169)</f>
        <v>0</v>
      </c>
    </row>
    <row r="168" spans="1:65" s="2" customFormat="1" ht="21.75" customHeight="1">
      <c r="A168" s="33"/>
      <c r="B168" s="34"/>
      <c r="C168" s="191" t="s">
        <v>356</v>
      </c>
      <c r="D168" s="191" t="s">
        <v>140</v>
      </c>
      <c r="E168" s="192" t="s">
        <v>1413</v>
      </c>
      <c r="F168" s="193" t="s">
        <v>1414</v>
      </c>
      <c r="G168" s="194" t="s">
        <v>320</v>
      </c>
      <c r="H168" s="195">
        <v>1.1559999999999999</v>
      </c>
      <c r="I168" s="196"/>
      <c r="J168" s="197">
        <f>ROUND(I168*H168,2)</f>
        <v>0</v>
      </c>
      <c r="K168" s="198"/>
      <c r="L168" s="38"/>
      <c r="M168" s="199" t="s">
        <v>1</v>
      </c>
      <c r="N168" s="200" t="s">
        <v>40</v>
      </c>
      <c r="O168" s="70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03" t="s">
        <v>144</v>
      </c>
      <c r="AT168" s="203" t="s">
        <v>140</v>
      </c>
      <c r="AU168" s="203" t="s">
        <v>84</v>
      </c>
      <c r="AY168" s="16" t="s">
        <v>137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6" t="s">
        <v>82</v>
      </c>
      <c r="BK168" s="204">
        <f>ROUND(I168*H168,2)</f>
        <v>0</v>
      </c>
      <c r="BL168" s="16" t="s">
        <v>144</v>
      </c>
      <c r="BM168" s="203" t="s">
        <v>1415</v>
      </c>
    </row>
    <row r="169" spans="1:65" s="2" customFormat="1" ht="33" customHeight="1">
      <c r="A169" s="33"/>
      <c r="B169" s="34"/>
      <c r="C169" s="191" t="s">
        <v>358</v>
      </c>
      <c r="D169" s="191" t="s">
        <v>140</v>
      </c>
      <c r="E169" s="192" t="s">
        <v>1416</v>
      </c>
      <c r="F169" s="193" t="s">
        <v>1417</v>
      </c>
      <c r="G169" s="194" t="s">
        <v>320</v>
      </c>
      <c r="H169" s="195">
        <v>1.1559999999999999</v>
      </c>
      <c r="I169" s="196"/>
      <c r="J169" s="197">
        <f>ROUND(I169*H169,2)</f>
        <v>0</v>
      </c>
      <c r="K169" s="198"/>
      <c r="L169" s="38"/>
      <c r="M169" s="199" t="s">
        <v>1</v>
      </c>
      <c r="N169" s="200" t="s">
        <v>40</v>
      </c>
      <c r="O169" s="70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3" t="s">
        <v>144</v>
      </c>
      <c r="AT169" s="203" t="s">
        <v>140</v>
      </c>
      <c r="AU169" s="203" t="s">
        <v>84</v>
      </c>
      <c r="AY169" s="16" t="s">
        <v>137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6" t="s">
        <v>82</v>
      </c>
      <c r="BK169" s="204">
        <f>ROUND(I169*H169,2)</f>
        <v>0</v>
      </c>
      <c r="BL169" s="16" t="s">
        <v>144</v>
      </c>
      <c r="BM169" s="203" t="s">
        <v>1418</v>
      </c>
    </row>
    <row r="170" spans="1:65" s="12" customFormat="1" ht="22.9" customHeight="1">
      <c r="B170" s="175"/>
      <c r="C170" s="176"/>
      <c r="D170" s="177" t="s">
        <v>74</v>
      </c>
      <c r="E170" s="189" t="s">
        <v>165</v>
      </c>
      <c r="F170" s="189" t="s">
        <v>1419</v>
      </c>
      <c r="G170" s="176"/>
      <c r="H170" s="176"/>
      <c r="I170" s="179"/>
      <c r="J170" s="190">
        <f>BK170</f>
        <v>0</v>
      </c>
      <c r="K170" s="176"/>
      <c r="L170" s="181"/>
      <c r="M170" s="182"/>
      <c r="N170" s="183"/>
      <c r="O170" s="183"/>
      <c r="P170" s="184">
        <f>SUM(P171:P172)</f>
        <v>0</v>
      </c>
      <c r="Q170" s="183"/>
      <c r="R170" s="184">
        <f>SUM(R171:R172)</f>
        <v>0</v>
      </c>
      <c r="S170" s="183"/>
      <c r="T170" s="185">
        <f>SUM(T171:T172)</f>
        <v>0</v>
      </c>
      <c r="AR170" s="186" t="s">
        <v>82</v>
      </c>
      <c r="AT170" s="187" t="s">
        <v>74</v>
      </c>
      <c r="AU170" s="187" t="s">
        <v>82</v>
      </c>
      <c r="AY170" s="186" t="s">
        <v>137</v>
      </c>
      <c r="BK170" s="188">
        <f>SUM(BK171:BK172)</f>
        <v>0</v>
      </c>
    </row>
    <row r="171" spans="1:65" s="2" customFormat="1" ht="21.75" customHeight="1">
      <c r="A171" s="33"/>
      <c r="B171" s="34"/>
      <c r="C171" s="191" t="s">
        <v>364</v>
      </c>
      <c r="D171" s="191" t="s">
        <v>140</v>
      </c>
      <c r="E171" s="192" t="s">
        <v>1420</v>
      </c>
      <c r="F171" s="193" t="s">
        <v>1421</v>
      </c>
      <c r="G171" s="194" t="s">
        <v>1422</v>
      </c>
      <c r="H171" s="195">
        <v>1</v>
      </c>
      <c r="I171" s="196"/>
      <c r="J171" s="197">
        <f>ROUND(I171*H171,2)</f>
        <v>0</v>
      </c>
      <c r="K171" s="198"/>
      <c r="L171" s="38"/>
      <c r="M171" s="199" t="s">
        <v>1</v>
      </c>
      <c r="N171" s="200" t="s">
        <v>40</v>
      </c>
      <c r="O171" s="70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3" t="s">
        <v>144</v>
      </c>
      <c r="AT171" s="203" t="s">
        <v>140</v>
      </c>
      <c r="AU171" s="203" t="s">
        <v>84</v>
      </c>
      <c r="AY171" s="16" t="s">
        <v>137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6" t="s">
        <v>82</v>
      </c>
      <c r="BK171" s="204">
        <f>ROUND(I171*H171,2)</f>
        <v>0</v>
      </c>
      <c r="BL171" s="16" t="s">
        <v>144</v>
      </c>
      <c r="BM171" s="203" t="s">
        <v>1423</v>
      </c>
    </row>
    <row r="172" spans="1:65" s="2" customFormat="1" ht="16.5" customHeight="1">
      <c r="A172" s="33"/>
      <c r="B172" s="34"/>
      <c r="C172" s="191" t="s">
        <v>368</v>
      </c>
      <c r="D172" s="191" t="s">
        <v>140</v>
      </c>
      <c r="E172" s="192" t="s">
        <v>1424</v>
      </c>
      <c r="F172" s="193" t="s">
        <v>1425</v>
      </c>
      <c r="G172" s="194" t="s">
        <v>1422</v>
      </c>
      <c r="H172" s="195">
        <v>1</v>
      </c>
      <c r="I172" s="196"/>
      <c r="J172" s="197">
        <f>ROUND(I172*H172,2)</f>
        <v>0</v>
      </c>
      <c r="K172" s="198"/>
      <c r="L172" s="38"/>
      <c r="M172" s="205" t="s">
        <v>1</v>
      </c>
      <c r="N172" s="206" t="s">
        <v>40</v>
      </c>
      <c r="O172" s="207"/>
      <c r="P172" s="208">
        <f>O172*H172</f>
        <v>0</v>
      </c>
      <c r="Q172" s="208">
        <v>0</v>
      </c>
      <c r="R172" s="208">
        <f>Q172*H172</f>
        <v>0</v>
      </c>
      <c r="S172" s="208">
        <v>0</v>
      </c>
      <c r="T172" s="20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3" t="s">
        <v>144</v>
      </c>
      <c r="AT172" s="203" t="s">
        <v>140</v>
      </c>
      <c r="AU172" s="203" t="s">
        <v>84</v>
      </c>
      <c r="AY172" s="16" t="s">
        <v>137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6" t="s">
        <v>82</v>
      </c>
      <c r="BK172" s="204">
        <f>ROUND(I172*H172,2)</f>
        <v>0</v>
      </c>
      <c r="BL172" s="16" t="s">
        <v>144</v>
      </c>
      <c r="BM172" s="203" t="s">
        <v>1426</v>
      </c>
    </row>
    <row r="173" spans="1:65" s="2" customFormat="1" ht="6.95" customHeight="1">
      <c r="A173" s="33"/>
      <c r="B173" s="53"/>
      <c r="C173" s="54"/>
      <c r="D173" s="54"/>
      <c r="E173" s="54"/>
      <c r="F173" s="54"/>
      <c r="G173" s="54"/>
      <c r="H173" s="54"/>
      <c r="I173" s="54"/>
      <c r="J173" s="54"/>
      <c r="K173" s="54"/>
      <c r="L173" s="38"/>
      <c r="M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</sheetData>
  <sheetProtection algorithmName="SHA-512" hashValue="kCIp3R7LVzA2kvb0pQsq9t31GPYxtbIn4J7YfzCbT8mrkkkzNXkBXr2Z7M/ltHjpU5zyLRucsdj4poNVCj0+5A==" saltValue="EvKCOVPK9CA8KycBoJ9VT7V4Rh52GD53sIuCN34+Cxb/JMHdzmp6P7uEeVvMTBqybModTMRYUDMHnS/c27v7ew==" spinCount="100000" sheet="1" objects="1" scenarios="1" formatColumns="0" formatRows="0" autoFilter="0"/>
  <autoFilter ref="C125:K172" xr:uid="{00000000-0009-0000-0000-000003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9"/>
  <sheetViews>
    <sheetView showGridLines="0" topLeftCell="A109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98</v>
      </c>
    </row>
    <row r="3" spans="1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1:46" s="1" customFormat="1" ht="12" customHeight="1">
      <c r="B8" s="19"/>
      <c r="D8" s="118" t="s">
        <v>106</v>
      </c>
      <c r="L8" s="19"/>
    </row>
    <row r="9" spans="1:46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285" t="s">
        <v>1670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ROUND(J126,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ROUND((SUM(BE126:BE158)),  2)</f>
        <v>0</v>
      </c>
      <c r="G35" s="33"/>
      <c r="H35" s="33"/>
      <c r="I35" s="129">
        <v>0.21</v>
      </c>
      <c r="J35" s="128">
        <f>ROUND(((SUM(BE126:BE158))*I35),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ROUND((SUM(BF126:BF158)),  2)</f>
        <v>0</v>
      </c>
      <c r="G36" s="33"/>
      <c r="H36" s="33"/>
      <c r="I36" s="129">
        <v>0.15</v>
      </c>
      <c r="J36" s="128">
        <f>ROUND(((SUM(BF126:BF158))*I36),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18" t="s">
        <v>42</v>
      </c>
      <c r="F37" s="128">
        <f>ROUND((SUM(BG126:BG158)),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8"/>
      <c r="C38" s="33"/>
      <c r="D38" s="33"/>
      <c r="E38" s="118" t="s">
        <v>43</v>
      </c>
      <c r="F38" s="128">
        <f>ROUND((SUM(BH126:BH158)),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18" t="s">
        <v>44</v>
      </c>
      <c r="F39" s="128">
        <f>ROUND((SUM(BI126:BI158)),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 xml:space="preserve">D.1.4.d - Veřejné a venkovní osvětlení 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J126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1:47" s="9" customFormat="1" ht="24.95" customHeight="1">
      <c r="B99" s="152"/>
      <c r="C99" s="153"/>
      <c r="D99" s="154" t="s">
        <v>235</v>
      </c>
      <c r="E99" s="155"/>
      <c r="F99" s="155"/>
      <c r="G99" s="155"/>
      <c r="H99" s="155"/>
      <c r="I99" s="155"/>
      <c r="J99" s="156">
        <f>J127</f>
        <v>0</v>
      </c>
      <c r="K99" s="153"/>
      <c r="L99" s="157"/>
    </row>
    <row r="100" spans="1:47" s="10" customFormat="1" ht="19.899999999999999" customHeight="1">
      <c r="B100" s="158"/>
      <c r="C100" s="103"/>
      <c r="D100" s="159" t="s">
        <v>1671</v>
      </c>
      <c r="E100" s="160"/>
      <c r="F100" s="160"/>
      <c r="G100" s="160"/>
      <c r="H100" s="160"/>
      <c r="I100" s="160"/>
      <c r="J100" s="161">
        <f>J128</f>
        <v>0</v>
      </c>
      <c r="K100" s="103"/>
      <c r="L100" s="162"/>
    </row>
    <row r="101" spans="1:47" s="10" customFormat="1" ht="19.899999999999999" customHeight="1">
      <c r="B101" s="158"/>
      <c r="C101" s="103"/>
      <c r="D101" s="159" t="s">
        <v>1672</v>
      </c>
      <c r="E101" s="160"/>
      <c r="F101" s="160"/>
      <c r="G101" s="160"/>
      <c r="H101" s="160"/>
      <c r="I101" s="160"/>
      <c r="J101" s="161">
        <f>J137</f>
        <v>0</v>
      </c>
      <c r="K101" s="103"/>
      <c r="L101" s="162"/>
    </row>
    <row r="102" spans="1:47" s="10" customFormat="1" ht="19.899999999999999" customHeight="1">
      <c r="B102" s="158"/>
      <c r="C102" s="103"/>
      <c r="D102" s="159" t="s">
        <v>1673</v>
      </c>
      <c r="E102" s="160"/>
      <c r="F102" s="160"/>
      <c r="G102" s="160"/>
      <c r="H102" s="160"/>
      <c r="I102" s="160"/>
      <c r="J102" s="161">
        <f>J143</f>
        <v>0</v>
      </c>
      <c r="K102" s="103"/>
      <c r="L102" s="162"/>
    </row>
    <row r="103" spans="1:47" s="10" customFormat="1" ht="19.899999999999999" customHeight="1">
      <c r="B103" s="158"/>
      <c r="C103" s="103"/>
      <c r="D103" s="159" t="s">
        <v>1674</v>
      </c>
      <c r="E103" s="160"/>
      <c r="F103" s="160"/>
      <c r="G103" s="160"/>
      <c r="H103" s="160"/>
      <c r="I103" s="160"/>
      <c r="J103" s="161">
        <f>J151</f>
        <v>0</v>
      </c>
      <c r="K103" s="103"/>
      <c r="L103" s="162"/>
    </row>
    <row r="104" spans="1:47" s="10" customFormat="1" ht="19.899999999999999" customHeight="1">
      <c r="B104" s="158"/>
      <c r="C104" s="103"/>
      <c r="D104" s="159" t="s">
        <v>1675</v>
      </c>
      <c r="E104" s="160"/>
      <c r="F104" s="160"/>
      <c r="G104" s="160"/>
      <c r="H104" s="160"/>
      <c r="I104" s="160"/>
      <c r="J104" s="161">
        <f>J153</f>
        <v>0</v>
      </c>
      <c r="K104" s="103"/>
      <c r="L104" s="162"/>
    </row>
    <row r="105" spans="1:47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4.95" customHeight="1">
      <c r="A111" s="33"/>
      <c r="B111" s="34"/>
      <c r="C111" s="22" t="s">
        <v>121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6.5" customHeight="1">
      <c r="A114" s="33"/>
      <c r="B114" s="34"/>
      <c r="C114" s="35"/>
      <c r="D114" s="35"/>
      <c r="E114" s="280" t="str">
        <f>E7</f>
        <v>Úpravy veřejného parteru a zahrady objektů - 2.etapa</v>
      </c>
      <c r="F114" s="281"/>
      <c r="G114" s="281"/>
      <c r="H114" s="281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0"/>
      <c r="C115" s="28" t="s">
        <v>106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63" s="2" customFormat="1" ht="16.5" customHeight="1">
      <c r="A116" s="33"/>
      <c r="B116" s="34"/>
      <c r="C116" s="35"/>
      <c r="D116" s="35"/>
      <c r="E116" s="280" t="s">
        <v>107</v>
      </c>
      <c r="F116" s="279"/>
      <c r="G116" s="279"/>
      <c r="H116" s="279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108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5"/>
      <c r="D118" s="35"/>
      <c r="E118" s="259" t="str">
        <f>E11</f>
        <v xml:space="preserve">D.1.4.d - Veřejné a venkovní osvětlení </v>
      </c>
      <c r="F118" s="279"/>
      <c r="G118" s="279"/>
      <c r="H118" s="279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20</v>
      </c>
      <c r="D120" s="35"/>
      <c r="E120" s="35"/>
      <c r="F120" s="26" t="str">
        <f>F14</f>
        <v>Husova 69 a 110-113</v>
      </c>
      <c r="G120" s="35"/>
      <c r="H120" s="35"/>
      <c r="I120" s="28" t="s">
        <v>22</v>
      </c>
      <c r="J120" s="65">
        <f>IF(J14="","",J14)</f>
        <v>44365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40.15" customHeight="1">
      <c r="A122" s="33"/>
      <c r="B122" s="34"/>
      <c r="C122" s="28" t="s">
        <v>23</v>
      </c>
      <c r="D122" s="35"/>
      <c r="E122" s="35"/>
      <c r="F122" s="26" t="str">
        <f>E17</f>
        <v>Město Kolín</v>
      </c>
      <c r="G122" s="35"/>
      <c r="H122" s="35"/>
      <c r="I122" s="28" t="s">
        <v>29</v>
      </c>
      <c r="J122" s="31" t="str">
        <f>E23</f>
        <v>sporadical architektonická kancelář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27</v>
      </c>
      <c r="D123" s="35"/>
      <c r="E123" s="35"/>
      <c r="F123" s="26" t="str">
        <f>IF(E20="","",E20)</f>
        <v>Vyplň údaj</v>
      </c>
      <c r="G123" s="35"/>
      <c r="H123" s="35"/>
      <c r="I123" s="28" t="s">
        <v>32</v>
      </c>
      <c r="J123" s="31" t="str">
        <f>E26</f>
        <v>QSB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63"/>
      <c r="B125" s="164"/>
      <c r="C125" s="165" t="s">
        <v>122</v>
      </c>
      <c r="D125" s="166" t="s">
        <v>60</v>
      </c>
      <c r="E125" s="166" t="s">
        <v>56</v>
      </c>
      <c r="F125" s="166" t="s">
        <v>57</v>
      </c>
      <c r="G125" s="166" t="s">
        <v>123</v>
      </c>
      <c r="H125" s="166" t="s">
        <v>124</v>
      </c>
      <c r="I125" s="166" t="s">
        <v>125</v>
      </c>
      <c r="J125" s="167" t="s">
        <v>112</v>
      </c>
      <c r="K125" s="168" t="s">
        <v>126</v>
      </c>
      <c r="L125" s="169"/>
      <c r="M125" s="74" t="s">
        <v>1</v>
      </c>
      <c r="N125" s="75" t="s">
        <v>39</v>
      </c>
      <c r="O125" s="75" t="s">
        <v>127</v>
      </c>
      <c r="P125" s="75" t="s">
        <v>128</v>
      </c>
      <c r="Q125" s="75" t="s">
        <v>129</v>
      </c>
      <c r="R125" s="75" t="s">
        <v>130</v>
      </c>
      <c r="S125" s="75" t="s">
        <v>131</v>
      </c>
      <c r="T125" s="76" t="s">
        <v>132</v>
      </c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63" s="2" customFormat="1" ht="22.9" customHeight="1">
      <c r="A126" s="33"/>
      <c r="B126" s="34"/>
      <c r="C126" s="81" t="s">
        <v>133</v>
      </c>
      <c r="D126" s="35"/>
      <c r="E126" s="35"/>
      <c r="F126" s="35"/>
      <c r="G126" s="35"/>
      <c r="H126" s="35"/>
      <c r="I126" s="35"/>
      <c r="J126" s="170">
        <f>BK126</f>
        <v>0</v>
      </c>
      <c r="K126" s="35"/>
      <c r="L126" s="38"/>
      <c r="M126" s="77"/>
      <c r="N126" s="171"/>
      <c r="O126" s="78"/>
      <c r="P126" s="172">
        <f>P127</f>
        <v>0</v>
      </c>
      <c r="Q126" s="78"/>
      <c r="R126" s="172">
        <f>R127</f>
        <v>0</v>
      </c>
      <c r="S126" s="78"/>
      <c r="T126" s="173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74</v>
      </c>
      <c r="AU126" s="16" t="s">
        <v>114</v>
      </c>
      <c r="BK126" s="174">
        <f>BK127</f>
        <v>0</v>
      </c>
    </row>
    <row r="127" spans="1:63" s="12" customFormat="1" ht="25.9" customHeight="1">
      <c r="B127" s="175"/>
      <c r="C127" s="176"/>
      <c r="D127" s="177" t="s">
        <v>74</v>
      </c>
      <c r="E127" s="178" t="s">
        <v>1427</v>
      </c>
      <c r="F127" s="178" t="s">
        <v>1428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P128+P137+P143+P151+P153</f>
        <v>0</v>
      </c>
      <c r="Q127" s="183"/>
      <c r="R127" s="184">
        <f>R128+R137+R143+R151+R153</f>
        <v>0</v>
      </c>
      <c r="S127" s="183"/>
      <c r="T127" s="185">
        <f>T128+T137+T143+T151+T153</f>
        <v>0</v>
      </c>
      <c r="AR127" s="186" t="s">
        <v>82</v>
      </c>
      <c r="AT127" s="187" t="s">
        <v>74</v>
      </c>
      <c r="AU127" s="187" t="s">
        <v>75</v>
      </c>
      <c r="AY127" s="186" t="s">
        <v>137</v>
      </c>
      <c r="BK127" s="188">
        <f>BK128+BK137+BK143+BK151+BK153</f>
        <v>0</v>
      </c>
    </row>
    <row r="128" spans="1:63" s="12" customFormat="1" ht="22.9" customHeight="1">
      <c r="B128" s="175"/>
      <c r="C128" s="176"/>
      <c r="D128" s="177" t="s">
        <v>74</v>
      </c>
      <c r="E128" s="189" t="s">
        <v>1429</v>
      </c>
      <c r="F128" s="189" t="s">
        <v>1676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SUM(P129:P136)</f>
        <v>0</v>
      </c>
      <c r="Q128" s="183"/>
      <c r="R128" s="184">
        <f>SUM(R129:R136)</f>
        <v>0</v>
      </c>
      <c r="S128" s="183"/>
      <c r="T128" s="185">
        <f>SUM(T129:T136)</f>
        <v>0</v>
      </c>
      <c r="AR128" s="186" t="s">
        <v>82</v>
      </c>
      <c r="AT128" s="187" t="s">
        <v>74</v>
      </c>
      <c r="AU128" s="187" t="s">
        <v>82</v>
      </c>
      <c r="AY128" s="186" t="s">
        <v>137</v>
      </c>
      <c r="BK128" s="188">
        <f>SUM(BK129:BK136)</f>
        <v>0</v>
      </c>
    </row>
    <row r="129" spans="1:65" s="2" customFormat="1" ht="16.5" customHeight="1">
      <c r="A129" s="33"/>
      <c r="B129" s="34"/>
      <c r="C129" s="191" t="s">
        <v>82</v>
      </c>
      <c r="D129" s="191" t="s">
        <v>140</v>
      </c>
      <c r="E129" s="192" t="s">
        <v>1430</v>
      </c>
      <c r="F129" s="193" t="s">
        <v>1431</v>
      </c>
      <c r="G129" s="194" t="s">
        <v>304</v>
      </c>
      <c r="H129" s="195">
        <v>150</v>
      </c>
      <c r="I129" s="196"/>
      <c r="J129" s="197">
        <f t="shared" ref="J129:J136" si="0">ROUND(I129*H129,2)</f>
        <v>0</v>
      </c>
      <c r="K129" s="198"/>
      <c r="L129" s="38"/>
      <c r="M129" s="199" t="s">
        <v>1</v>
      </c>
      <c r="N129" s="200" t="s">
        <v>40</v>
      </c>
      <c r="O129" s="70"/>
      <c r="P129" s="201">
        <f t="shared" ref="P129:P136" si="1">O129*H129</f>
        <v>0</v>
      </c>
      <c r="Q129" s="201">
        <v>0</v>
      </c>
      <c r="R129" s="201">
        <f t="shared" ref="R129:R136" si="2">Q129*H129</f>
        <v>0</v>
      </c>
      <c r="S129" s="201">
        <v>0</v>
      </c>
      <c r="T129" s="202">
        <f t="shared" ref="T129:T136" si="3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144</v>
      </c>
      <c r="AT129" s="203" t="s">
        <v>140</v>
      </c>
      <c r="AU129" s="203" t="s">
        <v>84</v>
      </c>
      <c r="AY129" s="16" t="s">
        <v>137</v>
      </c>
      <c r="BE129" s="204">
        <f t="shared" ref="BE129:BE136" si="4">IF(N129="základní",J129,0)</f>
        <v>0</v>
      </c>
      <c r="BF129" s="204">
        <f t="shared" ref="BF129:BF136" si="5">IF(N129="snížená",J129,0)</f>
        <v>0</v>
      </c>
      <c r="BG129" s="204">
        <f t="shared" ref="BG129:BG136" si="6">IF(N129="zákl. přenesená",J129,0)</f>
        <v>0</v>
      </c>
      <c r="BH129" s="204">
        <f t="shared" ref="BH129:BH136" si="7">IF(N129="sníž. přenesená",J129,0)</f>
        <v>0</v>
      </c>
      <c r="BI129" s="204">
        <f t="shared" ref="BI129:BI136" si="8">IF(N129="nulová",J129,0)</f>
        <v>0</v>
      </c>
      <c r="BJ129" s="16" t="s">
        <v>82</v>
      </c>
      <c r="BK129" s="204">
        <f t="shared" ref="BK129:BK136" si="9">ROUND(I129*H129,2)</f>
        <v>0</v>
      </c>
      <c r="BL129" s="16" t="s">
        <v>144</v>
      </c>
      <c r="BM129" s="203" t="s">
        <v>1432</v>
      </c>
    </row>
    <row r="130" spans="1:65" s="2" customFormat="1" ht="16.5" customHeight="1">
      <c r="A130" s="33"/>
      <c r="B130" s="34"/>
      <c r="C130" s="191" t="s">
        <v>84</v>
      </c>
      <c r="D130" s="191" t="s">
        <v>140</v>
      </c>
      <c r="E130" s="192" t="s">
        <v>1433</v>
      </c>
      <c r="F130" s="193" t="s">
        <v>1434</v>
      </c>
      <c r="G130" s="194" t="s">
        <v>304</v>
      </c>
      <c r="H130" s="195">
        <v>70</v>
      </c>
      <c r="I130" s="196"/>
      <c r="J130" s="197">
        <f t="shared" si="0"/>
        <v>0</v>
      </c>
      <c r="K130" s="198"/>
      <c r="L130" s="38"/>
      <c r="M130" s="199" t="s">
        <v>1</v>
      </c>
      <c r="N130" s="200" t="s">
        <v>40</v>
      </c>
      <c r="O130" s="70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3" t="s">
        <v>144</v>
      </c>
      <c r="AT130" s="203" t="s">
        <v>140</v>
      </c>
      <c r="AU130" s="203" t="s">
        <v>84</v>
      </c>
      <c r="AY130" s="16" t="s">
        <v>137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6" t="s">
        <v>82</v>
      </c>
      <c r="BK130" s="204">
        <f t="shared" si="9"/>
        <v>0</v>
      </c>
      <c r="BL130" s="16" t="s">
        <v>144</v>
      </c>
      <c r="BM130" s="203" t="s">
        <v>1435</v>
      </c>
    </row>
    <row r="131" spans="1:65" s="2" customFormat="1" ht="16.5" customHeight="1">
      <c r="A131" s="33"/>
      <c r="B131" s="34"/>
      <c r="C131" s="191" t="s">
        <v>149</v>
      </c>
      <c r="D131" s="191" t="s">
        <v>140</v>
      </c>
      <c r="E131" s="192" t="s">
        <v>1436</v>
      </c>
      <c r="F131" s="193" t="s">
        <v>1437</v>
      </c>
      <c r="G131" s="194" t="s">
        <v>304</v>
      </c>
      <c r="H131" s="195">
        <v>290</v>
      </c>
      <c r="I131" s="196"/>
      <c r="J131" s="197">
        <f t="shared" si="0"/>
        <v>0</v>
      </c>
      <c r="K131" s="198"/>
      <c r="L131" s="38"/>
      <c r="M131" s="199" t="s">
        <v>1</v>
      </c>
      <c r="N131" s="200" t="s">
        <v>40</v>
      </c>
      <c r="O131" s="70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144</v>
      </c>
      <c r="AT131" s="203" t="s">
        <v>140</v>
      </c>
      <c r="AU131" s="203" t="s">
        <v>84</v>
      </c>
      <c r="AY131" s="16" t="s">
        <v>137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6" t="s">
        <v>82</v>
      </c>
      <c r="BK131" s="204">
        <f t="shared" si="9"/>
        <v>0</v>
      </c>
      <c r="BL131" s="16" t="s">
        <v>144</v>
      </c>
      <c r="BM131" s="203" t="s">
        <v>1438</v>
      </c>
    </row>
    <row r="132" spans="1:65" s="2" customFormat="1" ht="33" customHeight="1">
      <c r="A132" s="33"/>
      <c r="B132" s="34"/>
      <c r="C132" s="191" t="s">
        <v>144</v>
      </c>
      <c r="D132" s="191" t="s">
        <v>140</v>
      </c>
      <c r="E132" s="192" t="s">
        <v>1439</v>
      </c>
      <c r="F132" s="193" t="s">
        <v>1440</v>
      </c>
      <c r="G132" s="194" t="s">
        <v>1441</v>
      </c>
      <c r="H132" s="195">
        <v>250</v>
      </c>
      <c r="I132" s="196"/>
      <c r="J132" s="197">
        <f t="shared" si="0"/>
        <v>0</v>
      </c>
      <c r="K132" s="198"/>
      <c r="L132" s="38"/>
      <c r="M132" s="199" t="s">
        <v>1</v>
      </c>
      <c r="N132" s="200" t="s">
        <v>40</v>
      </c>
      <c r="O132" s="70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3" t="s">
        <v>144</v>
      </c>
      <c r="AT132" s="203" t="s">
        <v>140</v>
      </c>
      <c r="AU132" s="203" t="s">
        <v>84</v>
      </c>
      <c r="AY132" s="16" t="s">
        <v>137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6" t="s">
        <v>82</v>
      </c>
      <c r="BK132" s="204">
        <f t="shared" si="9"/>
        <v>0</v>
      </c>
      <c r="BL132" s="16" t="s">
        <v>144</v>
      </c>
      <c r="BM132" s="203" t="s">
        <v>1442</v>
      </c>
    </row>
    <row r="133" spans="1:65" s="2" customFormat="1" ht="16.5" customHeight="1">
      <c r="A133" s="33"/>
      <c r="B133" s="34"/>
      <c r="C133" s="191" t="s">
        <v>136</v>
      </c>
      <c r="D133" s="191" t="s">
        <v>140</v>
      </c>
      <c r="E133" s="192" t="s">
        <v>1443</v>
      </c>
      <c r="F133" s="193" t="s">
        <v>1444</v>
      </c>
      <c r="G133" s="194" t="s">
        <v>304</v>
      </c>
      <c r="H133" s="195">
        <v>310</v>
      </c>
      <c r="I133" s="196"/>
      <c r="J133" s="197">
        <f t="shared" si="0"/>
        <v>0</v>
      </c>
      <c r="K133" s="198"/>
      <c r="L133" s="38"/>
      <c r="M133" s="199" t="s">
        <v>1</v>
      </c>
      <c r="N133" s="200" t="s">
        <v>40</v>
      </c>
      <c r="O133" s="70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144</v>
      </c>
      <c r="AT133" s="203" t="s">
        <v>140</v>
      </c>
      <c r="AU133" s="203" t="s">
        <v>84</v>
      </c>
      <c r="AY133" s="16" t="s">
        <v>137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6" t="s">
        <v>82</v>
      </c>
      <c r="BK133" s="204">
        <f t="shared" si="9"/>
        <v>0</v>
      </c>
      <c r="BL133" s="16" t="s">
        <v>144</v>
      </c>
      <c r="BM133" s="203" t="s">
        <v>1445</v>
      </c>
    </row>
    <row r="134" spans="1:65" s="2" customFormat="1" ht="16.5" customHeight="1">
      <c r="A134" s="33"/>
      <c r="B134" s="34"/>
      <c r="C134" s="191" t="s">
        <v>161</v>
      </c>
      <c r="D134" s="191" t="s">
        <v>140</v>
      </c>
      <c r="E134" s="192" t="s">
        <v>1446</v>
      </c>
      <c r="F134" s="193" t="s">
        <v>1447</v>
      </c>
      <c r="G134" s="194" t="s">
        <v>304</v>
      </c>
      <c r="H134" s="195">
        <v>440</v>
      </c>
      <c r="I134" s="196"/>
      <c r="J134" s="197">
        <f t="shared" si="0"/>
        <v>0</v>
      </c>
      <c r="K134" s="198"/>
      <c r="L134" s="38"/>
      <c r="M134" s="199" t="s">
        <v>1</v>
      </c>
      <c r="N134" s="200" t="s">
        <v>40</v>
      </c>
      <c r="O134" s="70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144</v>
      </c>
      <c r="AT134" s="203" t="s">
        <v>140</v>
      </c>
      <c r="AU134" s="203" t="s">
        <v>84</v>
      </c>
      <c r="AY134" s="16" t="s">
        <v>137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6" t="s">
        <v>82</v>
      </c>
      <c r="BK134" s="204">
        <f t="shared" si="9"/>
        <v>0</v>
      </c>
      <c r="BL134" s="16" t="s">
        <v>144</v>
      </c>
      <c r="BM134" s="203" t="s">
        <v>1448</v>
      </c>
    </row>
    <row r="135" spans="1:65" s="2" customFormat="1" ht="16.5" customHeight="1">
      <c r="A135" s="33"/>
      <c r="B135" s="34"/>
      <c r="C135" s="191" t="s">
        <v>167</v>
      </c>
      <c r="D135" s="191" t="s">
        <v>140</v>
      </c>
      <c r="E135" s="192" t="s">
        <v>1449</v>
      </c>
      <c r="F135" s="193" t="s">
        <v>1450</v>
      </c>
      <c r="G135" s="194" t="s">
        <v>304</v>
      </c>
      <c r="H135" s="195">
        <v>70</v>
      </c>
      <c r="I135" s="196"/>
      <c r="J135" s="197">
        <f t="shared" si="0"/>
        <v>0</v>
      </c>
      <c r="K135" s="198"/>
      <c r="L135" s="38"/>
      <c r="M135" s="199" t="s">
        <v>1</v>
      </c>
      <c r="N135" s="200" t="s">
        <v>40</v>
      </c>
      <c r="O135" s="70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144</v>
      </c>
      <c r="AT135" s="203" t="s">
        <v>140</v>
      </c>
      <c r="AU135" s="203" t="s">
        <v>84</v>
      </c>
      <c r="AY135" s="16" t="s">
        <v>137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6" t="s">
        <v>82</v>
      </c>
      <c r="BK135" s="204">
        <f t="shared" si="9"/>
        <v>0</v>
      </c>
      <c r="BL135" s="16" t="s">
        <v>144</v>
      </c>
      <c r="BM135" s="203" t="s">
        <v>1451</v>
      </c>
    </row>
    <row r="136" spans="1:65" s="2" customFormat="1" ht="16.5" customHeight="1">
      <c r="A136" s="33"/>
      <c r="B136" s="34"/>
      <c r="C136" s="191" t="s">
        <v>171</v>
      </c>
      <c r="D136" s="191" t="s">
        <v>140</v>
      </c>
      <c r="E136" s="192" t="s">
        <v>1452</v>
      </c>
      <c r="F136" s="193" t="s">
        <v>1453</v>
      </c>
      <c r="G136" s="194" t="s">
        <v>1454</v>
      </c>
      <c r="H136" s="195">
        <v>1</v>
      </c>
      <c r="I136" s="196"/>
      <c r="J136" s="197">
        <f t="shared" si="0"/>
        <v>0</v>
      </c>
      <c r="K136" s="198"/>
      <c r="L136" s="38"/>
      <c r="M136" s="199" t="s">
        <v>1</v>
      </c>
      <c r="N136" s="200" t="s">
        <v>40</v>
      </c>
      <c r="O136" s="70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3" t="s">
        <v>144</v>
      </c>
      <c r="AT136" s="203" t="s">
        <v>140</v>
      </c>
      <c r="AU136" s="203" t="s">
        <v>84</v>
      </c>
      <c r="AY136" s="16" t="s">
        <v>137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6" t="s">
        <v>82</v>
      </c>
      <c r="BK136" s="204">
        <f t="shared" si="9"/>
        <v>0</v>
      </c>
      <c r="BL136" s="16" t="s">
        <v>144</v>
      </c>
      <c r="BM136" s="203" t="s">
        <v>1455</v>
      </c>
    </row>
    <row r="137" spans="1:65" s="12" customFormat="1" ht="22.9" customHeight="1">
      <c r="B137" s="175"/>
      <c r="C137" s="176"/>
      <c r="D137" s="177" t="s">
        <v>74</v>
      </c>
      <c r="E137" s="189" t="s">
        <v>1471</v>
      </c>
      <c r="F137" s="189" t="s">
        <v>1677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SUM(P138:P142)</f>
        <v>0</v>
      </c>
      <c r="Q137" s="183"/>
      <c r="R137" s="184">
        <f>SUM(R138:R142)</f>
        <v>0</v>
      </c>
      <c r="S137" s="183"/>
      <c r="T137" s="185">
        <f>SUM(T138:T142)</f>
        <v>0</v>
      </c>
      <c r="AR137" s="186" t="s">
        <v>82</v>
      </c>
      <c r="AT137" s="187" t="s">
        <v>74</v>
      </c>
      <c r="AU137" s="187" t="s">
        <v>82</v>
      </c>
      <c r="AY137" s="186" t="s">
        <v>137</v>
      </c>
      <c r="BK137" s="188">
        <f>SUM(BK138:BK142)</f>
        <v>0</v>
      </c>
    </row>
    <row r="138" spans="1:65" s="2" customFormat="1" ht="16.5" customHeight="1">
      <c r="A138" s="33"/>
      <c r="B138" s="34"/>
      <c r="C138" s="191" t="s">
        <v>177</v>
      </c>
      <c r="D138" s="191" t="s">
        <v>140</v>
      </c>
      <c r="E138" s="192" t="s">
        <v>1472</v>
      </c>
      <c r="F138" s="193" t="s">
        <v>1473</v>
      </c>
      <c r="G138" s="194" t="s">
        <v>1474</v>
      </c>
      <c r="H138" s="195">
        <v>1</v>
      </c>
      <c r="I138" s="196"/>
      <c r="J138" s="197">
        <f>ROUND(I138*H138,2)</f>
        <v>0</v>
      </c>
      <c r="K138" s="198"/>
      <c r="L138" s="38"/>
      <c r="M138" s="199" t="s">
        <v>1</v>
      </c>
      <c r="N138" s="200" t="s">
        <v>40</v>
      </c>
      <c r="O138" s="7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144</v>
      </c>
      <c r="AT138" s="203" t="s">
        <v>140</v>
      </c>
      <c r="AU138" s="203" t="s">
        <v>84</v>
      </c>
      <c r="AY138" s="16" t="s">
        <v>137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82</v>
      </c>
      <c r="BK138" s="204">
        <f>ROUND(I138*H138,2)</f>
        <v>0</v>
      </c>
      <c r="BL138" s="16" t="s">
        <v>144</v>
      </c>
      <c r="BM138" s="203" t="s">
        <v>1475</v>
      </c>
    </row>
    <row r="139" spans="1:65" s="2" customFormat="1" ht="16.5" customHeight="1">
      <c r="A139" s="33"/>
      <c r="B139" s="34"/>
      <c r="C139" s="191" t="s">
        <v>183</v>
      </c>
      <c r="D139" s="191" t="s">
        <v>140</v>
      </c>
      <c r="E139" s="192" t="s">
        <v>1476</v>
      </c>
      <c r="F139" s="193" t="s">
        <v>1477</v>
      </c>
      <c r="G139" s="194" t="s">
        <v>1474</v>
      </c>
      <c r="H139" s="195">
        <v>1</v>
      </c>
      <c r="I139" s="196"/>
      <c r="J139" s="197">
        <f>ROUND(I139*H139,2)</f>
        <v>0</v>
      </c>
      <c r="K139" s="198"/>
      <c r="L139" s="38"/>
      <c r="M139" s="199" t="s">
        <v>1</v>
      </c>
      <c r="N139" s="200" t="s">
        <v>40</v>
      </c>
      <c r="O139" s="70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144</v>
      </c>
      <c r="AT139" s="203" t="s">
        <v>140</v>
      </c>
      <c r="AU139" s="203" t="s">
        <v>84</v>
      </c>
      <c r="AY139" s="16" t="s">
        <v>137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6" t="s">
        <v>82</v>
      </c>
      <c r="BK139" s="204">
        <f>ROUND(I139*H139,2)</f>
        <v>0</v>
      </c>
      <c r="BL139" s="16" t="s">
        <v>144</v>
      </c>
      <c r="BM139" s="203" t="s">
        <v>1478</v>
      </c>
    </row>
    <row r="140" spans="1:65" s="2" customFormat="1" ht="16.5" customHeight="1">
      <c r="A140" s="33"/>
      <c r="B140" s="34"/>
      <c r="C140" s="191" t="s">
        <v>281</v>
      </c>
      <c r="D140" s="191" t="s">
        <v>140</v>
      </c>
      <c r="E140" s="192" t="s">
        <v>1479</v>
      </c>
      <c r="F140" s="193" t="s">
        <v>1480</v>
      </c>
      <c r="G140" s="194" t="s">
        <v>1474</v>
      </c>
      <c r="H140" s="195">
        <v>1</v>
      </c>
      <c r="I140" s="196"/>
      <c r="J140" s="197">
        <f>ROUND(I140*H140,2)</f>
        <v>0</v>
      </c>
      <c r="K140" s="198"/>
      <c r="L140" s="38"/>
      <c r="M140" s="199" t="s">
        <v>1</v>
      </c>
      <c r="N140" s="200" t="s">
        <v>40</v>
      </c>
      <c r="O140" s="7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144</v>
      </c>
      <c r="AT140" s="203" t="s">
        <v>140</v>
      </c>
      <c r="AU140" s="203" t="s">
        <v>84</v>
      </c>
      <c r="AY140" s="16" t="s">
        <v>137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82</v>
      </c>
      <c r="BK140" s="204">
        <f>ROUND(I140*H140,2)</f>
        <v>0</v>
      </c>
      <c r="BL140" s="16" t="s">
        <v>144</v>
      </c>
      <c r="BM140" s="203" t="s">
        <v>1481</v>
      </c>
    </row>
    <row r="141" spans="1:65" s="2" customFormat="1" ht="21.75" customHeight="1">
      <c r="A141" s="33"/>
      <c r="B141" s="34"/>
      <c r="C141" s="191" t="s">
        <v>285</v>
      </c>
      <c r="D141" s="191" t="s">
        <v>140</v>
      </c>
      <c r="E141" s="192" t="s">
        <v>1482</v>
      </c>
      <c r="F141" s="193" t="s">
        <v>1483</v>
      </c>
      <c r="G141" s="194" t="s">
        <v>1474</v>
      </c>
      <c r="H141" s="195">
        <v>1</v>
      </c>
      <c r="I141" s="196"/>
      <c r="J141" s="197">
        <f>ROUND(I141*H141,2)</f>
        <v>0</v>
      </c>
      <c r="K141" s="198"/>
      <c r="L141" s="38"/>
      <c r="M141" s="199" t="s">
        <v>1</v>
      </c>
      <c r="N141" s="200" t="s">
        <v>40</v>
      </c>
      <c r="O141" s="70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144</v>
      </c>
      <c r="AT141" s="203" t="s">
        <v>140</v>
      </c>
      <c r="AU141" s="203" t="s">
        <v>84</v>
      </c>
      <c r="AY141" s="16" t="s">
        <v>137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6" t="s">
        <v>82</v>
      </c>
      <c r="BK141" s="204">
        <f>ROUND(I141*H141,2)</f>
        <v>0</v>
      </c>
      <c r="BL141" s="16" t="s">
        <v>144</v>
      </c>
      <c r="BM141" s="203" t="s">
        <v>1484</v>
      </c>
    </row>
    <row r="142" spans="1:65" s="2" customFormat="1" ht="16.5" customHeight="1">
      <c r="A142" s="33"/>
      <c r="B142" s="34"/>
      <c r="C142" s="191" t="s">
        <v>289</v>
      </c>
      <c r="D142" s="191" t="s">
        <v>140</v>
      </c>
      <c r="E142" s="192" t="s">
        <v>1485</v>
      </c>
      <c r="F142" s="193" t="s">
        <v>1486</v>
      </c>
      <c r="G142" s="194" t="s">
        <v>1454</v>
      </c>
      <c r="H142" s="195">
        <v>1</v>
      </c>
      <c r="I142" s="196"/>
      <c r="J142" s="197">
        <f>ROUND(I142*H142,2)</f>
        <v>0</v>
      </c>
      <c r="K142" s="198"/>
      <c r="L142" s="38"/>
      <c r="M142" s="199" t="s">
        <v>1</v>
      </c>
      <c r="N142" s="200" t="s">
        <v>40</v>
      </c>
      <c r="O142" s="7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144</v>
      </c>
      <c r="AT142" s="203" t="s">
        <v>140</v>
      </c>
      <c r="AU142" s="203" t="s">
        <v>84</v>
      </c>
      <c r="AY142" s="16" t="s">
        <v>137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82</v>
      </c>
      <c r="BK142" s="204">
        <f>ROUND(I142*H142,2)</f>
        <v>0</v>
      </c>
      <c r="BL142" s="16" t="s">
        <v>144</v>
      </c>
      <c r="BM142" s="203" t="s">
        <v>1487</v>
      </c>
    </row>
    <row r="143" spans="1:65" s="12" customFormat="1" ht="22.9" customHeight="1">
      <c r="B143" s="175"/>
      <c r="C143" s="176"/>
      <c r="D143" s="177" t="s">
        <v>74</v>
      </c>
      <c r="E143" s="189" t="s">
        <v>1488</v>
      </c>
      <c r="F143" s="189" t="s">
        <v>1678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SUM(P144:P150)</f>
        <v>0</v>
      </c>
      <c r="Q143" s="183"/>
      <c r="R143" s="184">
        <f>SUM(R144:R150)</f>
        <v>0</v>
      </c>
      <c r="S143" s="183"/>
      <c r="T143" s="185">
        <f>SUM(T144:T150)</f>
        <v>0</v>
      </c>
      <c r="AR143" s="186" t="s">
        <v>82</v>
      </c>
      <c r="AT143" s="187" t="s">
        <v>74</v>
      </c>
      <c r="AU143" s="187" t="s">
        <v>82</v>
      </c>
      <c r="AY143" s="186" t="s">
        <v>137</v>
      </c>
      <c r="BK143" s="188">
        <f>SUM(BK144:BK150)</f>
        <v>0</v>
      </c>
    </row>
    <row r="144" spans="1:65" s="2" customFormat="1" ht="21.75" customHeight="1">
      <c r="A144" s="33"/>
      <c r="B144" s="34"/>
      <c r="C144" s="191" t="s">
        <v>295</v>
      </c>
      <c r="D144" s="191" t="s">
        <v>140</v>
      </c>
      <c r="E144" s="192" t="s">
        <v>1489</v>
      </c>
      <c r="F144" s="193" t="s">
        <v>1490</v>
      </c>
      <c r="G144" s="194" t="s">
        <v>1474</v>
      </c>
      <c r="H144" s="195">
        <v>2</v>
      </c>
      <c r="I144" s="196"/>
      <c r="J144" s="197">
        <f t="shared" ref="J144:J150" si="10">ROUND(I144*H144,2)</f>
        <v>0</v>
      </c>
      <c r="K144" s="198"/>
      <c r="L144" s="38"/>
      <c r="M144" s="199" t="s">
        <v>1</v>
      </c>
      <c r="N144" s="200" t="s">
        <v>40</v>
      </c>
      <c r="O144" s="70"/>
      <c r="P144" s="201">
        <f t="shared" ref="P144:P150" si="11">O144*H144</f>
        <v>0</v>
      </c>
      <c r="Q144" s="201">
        <v>0</v>
      </c>
      <c r="R144" s="201">
        <f t="shared" ref="R144:R150" si="12">Q144*H144</f>
        <v>0</v>
      </c>
      <c r="S144" s="201">
        <v>0</v>
      </c>
      <c r="T144" s="202">
        <f t="shared" ref="T144:T150" si="13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3" t="s">
        <v>144</v>
      </c>
      <c r="AT144" s="203" t="s">
        <v>140</v>
      </c>
      <c r="AU144" s="203" t="s">
        <v>84</v>
      </c>
      <c r="AY144" s="16" t="s">
        <v>137</v>
      </c>
      <c r="BE144" s="204">
        <f t="shared" ref="BE144:BE150" si="14">IF(N144="základní",J144,0)</f>
        <v>0</v>
      </c>
      <c r="BF144" s="204">
        <f t="shared" ref="BF144:BF150" si="15">IF(N144="snížená",J144,0)</f>
        <v>0</v>
      </c>
      <c r="BG144" s="204">
        <f t="shared" ref="BG144:BG150" si="16">IF(N144="zákl. přenesená",J144,0)</f>
        <v>0</v>
      </c>
      <c r="BH144" s="204">
        <f t="shared" ref="BH144:BH150" si="17">IF(N144="sníž. přenesená",J144,0)</f>
        <v>0</v>
      </c>
      <c r="BI144" s="204">
        <f t="shared" ref="BI144:BI150" si="18">IF(N144="nulová",J144,0)</f>
        <v>0</v>
      </c>
      <c r="BJ144" s="16" t="s">
        <v>82</v>
      </c>
      <c r="BK144" s="204">
        <f t="shared" ref="BK144:BK150" si="19">ROUND(I144*H144,2)</f>
        <v>0</v>
      </c>
      <c r="BL144" s="16" t="s">
        <v>144</v>
      </c>
      <c r="BM144" s="203" t="s">
        <v>1491</v>
      </c>
    </row>
    <row r="145" spans="1:65" s="2" customFormat="1" ht="21.75" customHeight="1">
      <c r="A145" s="33"/>
      <c r="B145" s="34"/>
      <c r="C145" s="191" t="s">
        <v>8</v>
      </c>
      <c r="D145" s="191" t="s">
        <v>140</v>
      </c>
      <c r="E145" s="192" t="s">
        <v>1492</v>
      </c>
      <c r="F145" s="193" t="s">
        <v>1493</v>
      </c>
      <c r="G145" s="194" t="s">
        <v>1474</v>
      </c>
      <c r="H145" s="195">
        <v>1</v>
      </c>
      <c r="I145" s="196"/>
      <c r="J145" s="197">
        <f t="shared" si="10"/>
        <v>0</v>
      </c>
      <c r="K145" s="198"/>
      <c r="L145" s="38"/>
      <c r="M145" s="199" t="s">
        <v>1</v>
      </c>
      <c r="N145" s="200" t="s">
        <v>40</v>
      </c>
      <c r="O145" s="70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144</v>
      </c>
      <c r="AT145" s="203" t="s">
        <v>140</v>
      </c>
      <c r="AU145" s="203" t="s">
        <v>84</v>
      </c>
      <c r="AY145" s="16" t="s">
        <v>137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6" t="s">
        <v>82</v>
      </c>
      <c r="BK145" s="204">
        <f t="shared" si="19"/>
        <v>0</v>
      </c>
      <c r="BL145" s="16" t="s">
        <v>144</v>
      </c>
      <c r="BM145" s="203" t="s">
        <v>1494</v>
      </c>
    </row>
    <row r="146" spans="1:65" s="2" customFormat="1" ht="21.75" customHeight="1">
      <c r="A146" s="33"/>
      <c r="B146" s="34"/>
      <c r="C146" s="191" t="s">
        <v>306</v>
      </c>
      <c r="D146" s="191" t="s">
        <v>140</v>
      </c>
      <c r="E146" s="192" t="s">
        <v>1495</v>
      </c>
      <c r="F146" s="193" t="s">
        <v>1496</v>
      </c>
      <c r="G146" s="194" t="s">
        <v>1474</v>
      </c>
      <c r="H146" s="195">
        <v>2</v>
      </c>
      <c r="I146" s="196"/>
      <c r="J146" s="197">
        <f t="shared" si="10"/>
        <v>0</v>
      </c>
      <c r="K146" s="198"/>
      <c r="L146" s="38"/>
      <c r="M146" s="199" t="s">
        <v>1</v>
      </c>
      <c r="N146" s="200" t="s">
        <v>40</v>
      </c>
      <c r="O146" s="70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3" t="s">
        <v>144</v>
      </c>
      <c r="AT146" s="203" t="s">
        <v>140</v>
      </c>
      <c r="AU146" s="203" t="s">
        <v>84</v>
      </c>
      <c r="AY146" s="16" t="s">
        <v>137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6" t="s">
        <v>82</v>
      </c>
      <c r="BK146" s="204">
        <f t="shared" si="19"/>
        <v>0</v>
      </c>
      <c r="BL146" s="16" t="s">
        <v>144</v>
      </c>
      <c r="BM146" s="203" t="s">
        <v>1497</v>
      </c>
    </row>
    <row r="147" spans="1:65" s="2" customFormat="1" ht="21.75" customHeight="1">
      <c r="A147" s="33"/>
      <c r="B147" s="34"/>
      <c r="C147" s="191" t="s">
        <v>311</v>
      </c>
      <c r="D147" s="191" t="s">
        <v>140</v>
      </c>
      <c r="E147" s="192" t="s">
        <v>1498</v>
      </c>
      <c r="F147" s="193" t="s">
        <v>1499</v>
      </c>
      <c r="G147" s="194" t="s">
        <v>1474</v>
      </c>
      <c r="H147" s="195">
        <v>3</v>
      </c>
      <c r="I147" s="196"/>
      <c r="J147" s="197">
        <f t="shared" si="10"/>
        <v>0</v>
      </c>
      <c r="K147" s="198"/>
      <c r="L147" s="38"/>
      <c r="M147" s="199" t="s">
        <v>1</v>
      </c>
      <c r="N147" s="200" t="s">
        <v>40</v>
      </c>
      <c r="O147" s="70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3" t="s">
        <v>144</v>
      </c>
      <c r="AT147" s="203" t="s">
        <v>140</v>
      </c>
      <c r="AU147" s="203" t="s">
        <v>84</v>
      </c>
      <c r="AY147" s="16" t="s">
        <v>137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6" t="s">
        <v>82</v>
      </c>
      <c r="BK147" s="204">
        <f t="shared" si="19"/>
        <v>0</v>
      </c>
      <c r="BL147" s="16" t="s">
        <v>144</v>
      </c>
      <c r="BM147" s="203" t="s">
        <v>1500</v>
      </c>
    </row>
    <row r="148" spans="1:65" s="2" customFormat="1" ht="21.75" customHeight="1">
      <c r="A148" s="33"/>
      <c r="B148" s="34"/>
      <c r="C148" s="191" t="s">
        <v>317</v>
      </c>
      <c r="D148" s="191" t="s">
        <v>140</v>
      </c>
      <c r="E148" s="192" t="s">
        <v>1501</v>
      </c>
      <c r="F148" s="193" t="s">
        <v>1502</v>
      </c>
      <c r="G148" s="194" t="s">
        <v>1474</v>
      </c>
      <c r="H148" s="195">
        <v>25</v>
      </c>
      <c r="I148" s="196"/>
      <c r="J148" s="197">
        <f t="shared" si="10"/>
        <v>0</v>
      </c>
      <c r="K148" s="198"/>
      <c r="L148" s="38"/>
      <c r="M148" s="199" t="s">
        <v>1</v>
      </c>
      <c r="N148" s="200" t="s">
        <v>40</v>
      </c>
      <c r="O148" s="70"/>
      <c r="P148" s="201">
        <f t="shared" si="11"/>
        <v>0</v>
      </c>
      <c r="Q148" s="201">
        <v>0</v>
      </c>
      <c r="R148" s="201">
        <f t="shared" si="12"/>
        <v>0</v>
      </c>
      <c r="S148" s="201">
        <v>0</v>
      </c>
      <c r="T148" s="202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3" t="s">
        <v>144</v>
      </c>
      <c r="AT148" s="203" t="s">
        <v>140</v>
      </c>
      <c r="AU148" s="203" t="s">
        <v>84</v>
      </c>
      <c r="AY148" s="16" t="s">
        <v>137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6" t="s">
        <v>82</v>
      </c>
      <c r="BK148" s="204">
        <f t="shared" si="19"/>
        <v>0</v>
      </c>
      <c r="BL148" s="16" t="s">
        <v>144</v>
      </c>
      <c r="BM148" s="203" t="s">
        <v>1503</v>
      </c>
    </row>
    <row r="149" spans="1:65" s="2" customFormat="1" ht="21.75" customHeight="1">
      <c r="A149" s="33"/>
      <c r="B149" s="34"/>
      <c r="C149" s="191" t="s">
        <v>322</v>
      </c>
      <c r="D149" s="191" t="s">
        <v>140</v>
      </c>
      <c r="E149" s="192" t="s">
        <v>1504</v>
      </c>
      <c r="F149" s="193" t="s">
        <v>1505</v>
      </c>
      <c r="G149" s="194" t="s">
        <v>1474</v>
      </c>
      <c r="H149" s="195">
        <v>5</v>
      </c>
      <c r="I149" s="196"/>
      <c r="J149" s="197">
        <f t="shared" si="10"/>
        <v>0</v>
      </c>
      <c r="K149" s="198"/>
      <c r="L149" s="38"/>
      <c r="M149" s="199" t="s">
        <v>1</v>
      </c>
      <c r="N149" s="200" t="s">
        <v>40</v>
      </c>
      <c r="O149" s="70"/>
      <c r="P149" s="201">
        <f t="shared" si="11"/>
        <v>0</v>
      </c>
      <c r="Q149" s="201">
        <v>0</v>
      </c>
      <c r="R149" s="201">
        <f t="shared" si="12"/>
        <v>0</v>
      </c>
      <c r="S149" s="201">
        <v>0</v>
      </c>
      <c r="T149" s="202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3" t="s">
        <v>144</v>
      </c>
      <c r="AT149" s="203" t="s">
        <v>140</v>
      </c>
      <c r="AU149" s="203" t="s">
        <v>84</v>
      </c>
      <c r="AY149" s="16" t="s">
        <v>137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6" t="s">
        <v>82</v>
      </c>
      <c r="BK149" s="204">
        <f t="shared" si="19"/>
        <v>0</v>
      </c>
      <c r="BL149" s="16" t="s">
        <v>144</v>
      </c>
      <c r="BM149" s="203" t="s">
        <v>1506</v>
      </c>
    </row>
    <row r="150" spans="1:65" s="2" customFormat="1" ht="21.75" customHeight="1">
      <c r="A150" s="33"/>
      <c r="B150" s="34"/>
      <c r="C150" s="191" t="s">
        <v>326</v>
      </c>
      <c r="D150" s="191" t="s">
        <v>140</v>
      </c>
      <c r="E150" s="192" t="s">
        <v>1507</v>
      </c>
      <c r="F150" s="193" t="s">
        <v>1508</v>
      </c>
      <c r="G150" s="194" t="s">
        <v>1474</v>
      </c>
      <c r="H150" s="195">
        <v>5</v>
      </c>
      <c r="I150" s="196"/>
      <c r="J150" s="197">
        <f t="shared" si="10"/>
        <v>0</v>
      </c>
      <c r="K150" s="198"/>
      <c r="L150" s="38"/>
      <c r="M150" s="199" t="s">
        <v>1</v>
      </c>
      <c r="N150" s="200" t="s">
        <v>40</v>
      </c>
      <c r="O150" s="70"/>
      <c r="P150" s="201">
        <f t="shared" si="11"/>
        <v>0</v>
      </c>
      <c r="Q150" s="201">
        <v>0</v>
      </c>
      <c r="R150" s="201">
        <f t="shared" si="12"/>
        <v>0</v>
      </c>
      <c r="S150" s="201">
        <v>0</v>
      </c>
      <c r="T150" s="20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3" t="s">
        <v>144</v>
      </c>
      <c r="AT150" s="203" t="s">
        <v>140</v>
      </c>
      <c r="AU150" s="203" t="s">
        <v>84</v>
      </c>
      <c r="AY150" s="16" t="s">
        <v>137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6" t="s">
        <v>82</v>
      </c>
      <c r="BK150" s="204">
        <f t="shared" si="19"/>
        <v>0</v>
      </c>
      <c r="BL150" s="16" t="s">
        <v>144</v>
      </c>
      <c r="BM150" s="203" t="s">
        <v>1509</v>
      </c>
    </row>
    <row r="151" spans="1:65" s="12" customFormat="1" ht="22.9" customHeight="1">
      <c r="B151" s="175"/>
      <c r="C151" s="176"/>
      <c r="D151" s="177" t="s">
        <v>74</v>
      </c>
      <c r="E151" s="189" t="s">
        <v>1510</v>
      </c>
      <c r="F151" s="189" t="s">
        <v>1679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P152</f>
        <v>0</v>
      </c>
      <c r="Q151" s="183"/>
      <c r="R151" s="184">
        <f>R152</f>
        <v>0</v>
      </c>
      <c r="S151" s="183"/>
      <c r="T151" s="185">
        <f>T152</f>
        <v>0</v>
      </c>
      <c r="AR151" s="186" t="s">
        <v>82</v>
      </c>
      <c r="AT151" s="187" t="s">
        <v>74</v>
      </c>
      <c r="AU151" s="187" t="s">
        <v>82</v>
      </c>
      <c r="AY151" s="186" t="s">
        <v>137</v>
      </c>
      <c r="BK151" s="188">
        <f>BK152</f>
        <v>0</v>
      </c>
    </row>
    <row r="152" spans="1:65" s="2" customFormat="1" ht="21.75" customHeight="1">
      <c r="A152" s="33"/>
      <c r="B152" s="34"/>
      <c r="C152" s="191" t="s">
        <v>7</v>
      </c>
      <c r="D152" s="191" t="s">
        <v>140</v>
      </c>
      <c r="E152" s="192" t="s">
        <v>1511</v>
      </c>
      <c r="F152" s="193" t="s">
        <v>1483</v>
      </c>
      <c r="G152" s="194" t="s">
        <v>1474</v>
      </c>
      <c r="H152" s="195">
        <v>1</v>
      </c>
      <c r="I152" s="196"/>
      <c r="J152" s="197">
        <f>ROUND(I152*H152,2)</f>
        <v>0</v>
      </c>
      <c r="K152" s="198"/>
      <c r="L152" s="38"/>
      <c r="M152" s="199" t="s">
        <v>1</v>
      </c>
      <c r="N152" s="200" t="s">
        <v>40</v>
      </c>
      <c r="O152" s="70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3" t="s">
        <v>144</v>
      </c>
      <c r="AT152" s="203" t="s">
        <v>140</v>
      </c>
      <c r="AU152" s="203" t="s">
        <v>84</v>
      </c>
      <c r="AY152" s="16" t="s">
        <v>137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82</v>
      </c>
      <c r="BK152" s="204">
        <f>ROUND(I152*H152,2)</f>
        <v>0</v>
      </c>
      <c r="BL152" s="16" t="s">
        <v>144</v>
      </c>
      <c r="BM152" s="203" t="s">
        <v>1512</v>
      </c>
    </row>
    <row r="153" spans="1:65" s="12" customFormat="1" ht="22.9" customHeight="1">
      <c r="B153" s="175"/>
      <c r="C153" s="176"/>
      <c r="D153" s="177" t="s">
        <v>74</v>
      </c>
      <c r="E153" s="189" t="s">
        <v>1456</v>
      </c>
      <c r="F153" s="189" t="s">
        <v>1680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SUM(P154:P158)</f>
        <v>0</v>
      </c>
      <c r="Q153" s="183"/>
      <c r="R153" s="184">
        <f>SUM(R154:R158)</f>
        <v>0</v>
      </c>
      <c r="S153" s="183"/>
      <c r="T153" s="185">
        <f>SUM(T154:T158)</f>
        <v>0</v>
      </c>
      <c r="AR153" s="186" t="s">
        <v>82</v>
      </c>
      <c r="AT153" s="187" t="s">
        <v>74</v>
      </c>
      <c r="AU153" s="187" t="s">
        <v>82</v>
      </c>
      <c r="AY153" s="186" t="s">
        <v>137</v>
      </c>
      <c r="BK153" s="188">
        <f>SUM(BK154:BK158)</f>
        <v>0</v>
      </c>
    </row>
    <row r="154" spans="1:65" s="2" customFormat="1" ht="16.5" customHeight="1">
      <c r="A154" s="33"/>
      <c r="B154" s="34"/>
      <c r="C154" s="191" t="s">
        <v>334</v>
      </c>
      <c r="D154" s="191" t="s">
        <v>140</v>
      </c>
      <c r="E154" s="192" t="s">
        <v>1457</v>
      </c>
      <c r="F154" s="193" t="s">
        <v>1458</v>
      </c>
      <c r="G154" s="194" t="s">
        <v>1454</v>
      </c>
      <c r="H154" s="195">
        <v>1</v>
      </c>
      <c r="I154" s="196"/>
      <c r="J154" s="197">
        <f>ROUND(I154*H154,2)</f>
        <v>0</v>
      </c>
      <c r="K154" s="198"/>
      <c r="L154" s="38"/>
      <c r="M154" s="199" t="s">
        <v>1</v>
      </c>
      <c r="N154" s="200" t="s">
        <v>40</v>
      </c>
      <c r="O154" s="70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3" t="s">
        <v>144</v>
      </c>
      <c r="AT154" s="203" t="s">
        <v>140</v>
      </c>
      <c r="AU154" s="203" t="s">
        <v>84</v>
      </c>
      <c r="AY154" s="16" t="s">
        <v>137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6" t="s">
        <v>82</v>
      </c>
      <c r="BK154" s="204">
        <f>ROUND(I154*H154,2)</f>
        <v>0</v>
      </c>
      <c r="BL154" s="16" t="s">
        <v>144</v>
      </c>
      <c r="BM154" s="203" t="s">
        <v>1459</v>
      </c>
    </row>
    <row r="155" spans="1:65" s="2" customFormat="1" ht="16.5" customHeight="1">
      <c r="A155" s="33"/>
      <c r="B155" s="34"/>
      <c r="C155" s="191" t="s">
        <v>336</v>
      </c>
      <c r="D155" s="191" t="s">
        <v>140</v>
      </c>
      <c r="E155" s="192" t="s">
        <v>1460</v>
      </c>
      <c r="F155" s="193" t="s">
        <v>1461</v>
      </c>
      <c r="G155" s="194" t="s">
        <v>1454</v>
      </c>
      <c r="H155" s="195">
        <v>1</v>
      </c>
      <c r="I155" s="196"/>
      <c r="J155" s="197">
        <f>ROUND(I155*H155,2)</f>
        <v>0</v>
      </c>
      <c r="K155" s="198"/>
      <c r="L155" s="38"/>
      <c r="M155" s="199" t="s">
        <v>1</v>
      </c>
      <c r="N155" s="200" t="s">
        <v>40</v>
      </c>
      <c r="O155" s="70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144</v>
      </c>
      <c r="AT155" s="203" t="s">
        <v>140</v>
      </c>
      <c r="AU155" s="203" t="s">
        <v>84</v>
      </c>
      <c r="AY155" s="16" t="s">
        <v>137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6" t="s">
        <v>82</v>
      </c>
      <c r="BK155" s="204">
        <f>ROUND(I155*H155,2)</f>
        <v>0</v>
      </c>
      <c r="BL155" s="16" t="s">
        <v>144</v>
      </c>
      <c r="BM155" s="203" t="s">
        <v>1462</v>
      </c>
    </row>
    <row r="156" spans="1:65" s="2" customFormat="1" ht="21.75" customHeight="1">
      <c r="A156" s="33"/>
      <c r="B156" s="34"/>
      <c r="C156" s="191" t="s">
        <v>342</v>
      </c>
      <c r="D156" s="191" t="s">
        <v>140</v>
      </c>
      <c r="E156" s="192" t="s">
        <v>1463</v>
      </c>
      <c r="F156" s="193" t="s">
        <v>1681</v>
      </c>
      <c r="G156" s="194" t="s">
        <v>1454</v>
      </c>
      <c r="H156" s="195">
        <v>1</v>
      </c>
      <c r="I156" s="196"/>
      <c r="J156" s="197">
        <f>ROUND(I156*H156,2)</f>
        <v>0</v>
      </c>
      <c r="K156" s="198"/>
      <c r="L156" s="38"/>
      <c r="M156" s="199" t="s">
        <v>1</v>
      </c>
      <c r="N156" s="200" t="s">
        <v>40</v>
      </c>
      <c r="O156" s="70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3" t="s">
        <v>144</v>
      </c>
      <c r="AT156" s="203" t="s">
        <v>140</v>
      </c>
      <c r="AU156" s="203" t="s">
        <v>84</v>
      </c>
      <c r="AY156" s="16" t="s">
        <v>137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6" t="s">
        <v>82</v>
      </c>
      <c r="BK156" s="204">
        <f>ROUND(I156*H156,2)</f>
        <v>0</v>
      </c>
      <c r="BL156" s="16" t="s">
        <v>144</v>
      </c>
      <c r="BM156" s="203" t="s">
        <v>1464</v>
      </c>
    </row>
    <row r="157" spans="1:65" s="2" customFormat="1" ht="21.75" customHeight="1">
      <c r="A157" s="33"/>
      <c r="B157" s="34"/>
      <c r="C157" s="191" t="s">
        <v>344</v>
      </c>
      <c r="D157" s="191" t="s">
        <v>140</v>
      </c>
      <c r="E157" s="192" t="s">
        <v>1465</v>
      </c>
      <c r="F157" s="193" t="s">
        <v>1466</v>
      </c>
      <c r="G157" s="194" t="s">
        <v>1454</v>
      </c>
      <c r="H157" s="195">
        <v>1</v>
      </c>
      <c r="I157" s="196"/>
      <c r="J157" s="197">
        <f>ROUND(I157*H157,2)</f>
        <v>0</v>
      </c>
      <c r="K157" s="198"/>
      <c r="L157" s="38"/>
      <c r="M157" s="199" t="s">
        <v>1</v>
      </c>
      <c r="N157" s="200" t="s">
        <v>40</v>
      </c>
      <c r="O157" s="70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144</v>
      </c>
      <c r="AT157" s="203" t="s">
        <v>140</v>
      </c>
      <c r="AU157" s="203" t="s">
        <v>84</v>
      </c>
      <c r="AY157" s="16" t="s">
        <v>137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6" t="s">
        <v>82</v>
      </c>
      <c r="BK157" s="204">
        <f>ROUND(I157*H157,2)</f>
        <v>0</v>
      </c>
      <c r="BL157" s="16" t="s">
        <v>144</v>
      </c>
      <c r="BM157" s="203" t="s">
        <v>1467</v>
      </c>
    </row>
    <row r="158" spans="1:65" s="2" customFormat="1" ht="16.5" customHeight="1">
      <c r="A158" s="33"/>
      <c r="B158" s="34"/>
      <c r="C158" s="191" t="s">
        <v>348</v>
      </c>
      <c r="D158" s="191" t="s">
        <v>140</v>
      </c>
      <c r="E158" s="192" t="s">
        <v>1468</v>
      </c>
      <c r="F158" s="193" t="s">
        <v>1469</v>
      </c>
      <c r="G158" s="194" t="s">
        <v>1454</v>
      </c>
      <c r="H158" s="195">
        <v>1</v>
      </c>
      <c r="I158" s="196"/>
      <c r="J158" s="197">
        <f>ROUND(I158*H158,2)</f>
        <v>0</v>
      </c>
      <c r="K158" s="198"/>
      <c r="L158" s="38"/>
      <c r="M158" s="205" t="s">
        <v>1</v>
      </c>
      <c r="N158" s="206" t="s">
        <v>40</v>
      </c>
      <c r="O158" s="207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3" t="s">
        <v>144</v>
      </c>
      <c r="AT158" s="203" t="s">
        <v>140</v>
      </c>
      <c r="AU158" s="203" t="s">
        <v>84</v>
      </c>
      <c r="AY158" s="16" t="s">
        <v>137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6" t="s">
        <v>82</v>
      </c>
      <c r="BK158" s="204">
        <f>ROUND(I158*H158,2)</f>
        <v>0</v>
      </c>
      <c r="BL158" s="16" t="s">
        <v>144</v>
      </c>
      <c r="BM158" s="203" t="s">
        <v>1470</v>
      </c>
    </row>
    <row r="159" spans="1:65" s="2" customFormat="1" ht="6.95" customHeight="1">
      <c r="A159" s="33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38"/>
      <c r="M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</sheetData>
  <sheetProtection algorithmName="SHA-512" hashValue="yxTDUyl/dYvkm6jV524cwMBieRnNVDpJTjFnYPQmOAn4Mh5b71dBNgj6Mn2ygILxRkqyFyb3g3v2t/LpKy1EyA==" saltValue="YXFo3NY1BnWNEB2552vO2BLLdMybKWzmjScBCfxJj/f9szSPTDe8CT+QMaw491ALFoWxXRN0Q1WFiKssk+me3g==" spinCount="100000" sheet="1" objects="1" scenarios="1" formatColumns="0" formatRows="0" autoFilter="0"/>
  <autoFilter ref="C125:K158" xr:uid="{00000000-0009-0000-0000-000004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86"/>
  <sheetViews>
    <sheetView showGridLines="0" topLeftCell="A115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101</v>
      </c>
    </row>
    <row r="3" spans="1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1:46" s="1" customFormat="1" ht="12" customHeight="1">
      <c r="B8" s="19"/>
      <c r="D8" s="118" t="s">
        <v>106</v>
      </c>
      <c r="L8" s="19"/>
    </row>
    <row r="9" spans="1:46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285" t="s">
        <v>1682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ROUND(J128,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ROUND((SUM(BE128:BE185)),  2)</f>
        <v>0</v>
      </c>
      <c r="G35" s="33"/>
      <c r="H35" s="33"/>
      <c r="I35" s="129">
        <v>0.21</v>
      </c>
      <c r="J35" s="128">
        <f>ROUND(((SUM(BE128:BE185))*I35),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ROUND((SUM(BF128:BF185)),  2)</f>
        <v>0</v>
      </c>
      <c r="G36" s="33"/>
      <c r="H36" s="33"/>
      <c r="I36" s="129">
        <v>0.15</v>
      </c>
      <c r="J36" s="128">
        <f>ROUND(((SUM(BF128:BF185))*I36),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18" t="s">
        <v>42</v>
      </c>
      <c r="F37" s="128">
        <f>ROUND((SUM(BG128:BG185)),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8"/>
      <c r="C38" s="33"/>
      <c r="D38" s="33"/>
      <c r="E38" s="118" t="s">
        <v>43</v>
      </c>
      <c r="F38" s="128">
        <f>ROUND((SUM(BH128:BH185)),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18" t="s">
        <v>44</v>
      </c>
      <c r="F39" s="128">
        <f>ROUND((SUM(BI128:BI185)),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>IO.01 - Vodovodní a kanalizační přípojka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J128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1:47" s="9" customFormat="1" ht="24.95" customHeight="1">
      <c r="B99" s="152"/>
      <c r="C99" s="153"/>
      <c r="D99" s="154" t="s">
        <v>1683</v>
      </c>
      <c r="E99" s="155"/>
      <c r="F99" s="155"/>
      <c r="G99" s="155"/>
      <c r="H99" s="155"/>
      <c r="I99" s="155"/>
      <c r="J99" s="156">
        <f>J129</f>
        <v>0</v>
      </c>
      <c r="K99" s="153"/>
      <c r="L99" s="157"/>
    </row>
    <row r="100" spans="1:47" s="10" customFormat="1" ht="19.899999999999999" customHeight="1">
      <c r="B100" s="158"/>
      <c r="C100" s="103"/>
      <c r="D100" s="159" t="s">
        <v>210</v>
      </c>
      <c r="E100" s="160"/>
      <c r="F100" s="160"/>
      <c r="G100" s="160"/>
      <c r="H100" s="160"/>
      <c r="I100" s="160"/>
      <c r="J100" s="161">
        <f>J130</f>
        <v>0</v>
      </c>
      <c r="K100" s="103"/>
      <c r="L100" s="162"/>
    </row>
    <row r="101" spans="1:47" s="10" customFormat="1" ht="19.899999999999999" customHeight="1">
      <c r="B101" s="158"/>
      <c r="C101" s="103"/>
      <c r="D101" s="159" t="s">
        <v>231</v>
      </c>
      <c r="E101" s="160"/>
      <c r="F101" s="160"/>
      <c r="G101" s="160"/>
      <c r="H101" s="160"/>
      <c r="I101" s="160"/>
      <c r="J101" s="161">
        <f>J150</f>
        <v>0</v>
      </c>
      <c r="K101" s="103"/>
      <c r="L101" s="162"/>
    </row>
    <row r="102" spans="1:47" s="10" customFormat="1" ht="19.899999999999999" customHeight="1">
      <c r="B102" s="158"/>
      <c r="C102" s="103"/>
      <c r="D102" s="159" t="s">
        <v>236</v>
      </c>
      <c r="E102" s="160"/>
      <c r="F102" s="160"/>
      <c r="G102" s="160"/>
      <c r="H102" s="160"/>
      <c r="I102" s="160"/>
      <c r="J102" s="161">
        <f>J154</f>
        <v>0</v>
      </c>
      <c r="K102" s="103"/>
      <c r="L102" s="162"/>
    </row>
    <row r="103" spans="1:47" s="10" customFormat="1" ht="19.899999999999999" customHeight="1">
      <c r="B103" s="158"/>
      <c r="C103" s="103"/>
      <c r="D103" s="159" t="s">
        <v>232</v>
      </c>
      <c r="E103" s="160"/>
      <c r="F103" s="160"/>
      <c r="G103" s="160"/>
      <c r="H103" s="160"/>
      <c r="I103" s="160"/>
      <c r="J103" s="161">
        <f>J156</f>
        <v>0</v>
      </c>
      <c r="K103" s="103"/>
      <c r="L103" s="162"/>
    </row>
    <row r="104" spans="1:47" s="10" customFormat="1" ht="19.899999999999999" customHeight="1">
      <c r="B104" s="158"/>
      <c r="C104" s="103"/>
      <c r="D104" s="159" t="s">
        <v>233</v>
      </c>
      <c r="E104" s="160"/>
      <c r="F104" s="160"/>
      <c r="G104" s="160"/>
      <c r="H104" s="160"/>
      <c r="I104" s="160"/>
      <c r="J104" s="161">
        <f>J178</f>
        <v>0</v>
      </c>
      <c r="K104" s="103"/>
      <c r="L104" s="162"/>
    </row>
    <row r="105" spans="1:47" s="10" customFormat="1" ht="19.899999999999999" customHeight="1">
      <c r="B105" s="158"/>
      <c r="C105" s="103"/>
      <c r="D105" s="159" t="s">
        <v>237</v>
      </c>
      <c r="E105" s="160"/>
      <c r="F105" s="160"/>
      <c r="G105" s="160"/>
      <c r="H105" s="160"/>
      <c r="I105" s="160"/>
      <c r="J105" s="161">
        <f>J181</f>
        <v>0</v>
      </c>
      <c r="K105" s="103"/>
      <c r="L105" s="162"/>
    </row>
    <row r="106" spans="1:47" s="10" customFormat="1" ht="19.899999999999999" customHeight="1">
      <c r="B106" s="158"/>
      <c r="C106" s="103"/>
      <c r="D106" s="159" t="s">
        <v>234</v>
      </c>
      <c r="E106" s="160"/>
      <c r="F106" s="160"/>
      <c r="G106" s="160"/>
      <c r="H106" s="160"/>
      <c r="I106" s="160"/>
      <c r="J106" s="161">
        <f>J183</f>
        <v>0</v>
      </c>
      <c r="K106" s="103"/>
      <c r="L106" s="162"/>
    </row>
    <row r="107" spans="1:47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5" customHeight="1">
      <c r="A112" s="33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5" customHeight="1">
      <c r="A113" s="33"/>
      <c r="B113" s="34"/>
      <c r="C113" s="22" t="s">
        <v>121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16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5"/>
      <c r="D116" s="35"/>
      <c r="E116" s="280" t="str">
        <f>E7</f>
        <v>Úpravy veřejného parteru a zahrady objektů - 2.etapa</v>
      </c>
      <c r="F116" s="281"/>
      <c r="G116" s="281"/>
      <c r="H116" s="281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1" customFormat="1" ht="12" customHeight="1">
      <c r="B117" s="20"/>
      <c r="C117" s="28" t="s">
        <v>106</v>
      </c>
      <c r="D117" s="21"/>
      <c r="E117" s="21"/>
      <c r="F117" s="21"/>
      <c r="G117" s="21"/>
      <c r="H117" s="21"/>
      <c r="I117" s="21"/>
      <c r="J117" s="21"/>
      <c r="K117" s="21"/>
      <c r="L117" s="19"/>
    </row>
    <row r="118" spans="1:63" s="2" customFormat="1" ht="16.5" customHeight="1">
      <c r="A118" s="33"/>
      <c r="B118" s="34"/>
      <c r="C118" s="35"/>
      <c r="D118" s="35"/>
      <c r="E118" s="280" t="s">
        <v>107</v>
      </c>
      <c r="F118" s="279"/>
      <c r="G118" s="279"/>
      <c r="H118" s="279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108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5"/>
      <c r="D120" s="35"/>
      <c r="E120" s="259" t="str">
        <f>E11</f>
        <v>IO.01 - Vodovodní a kanalizační přípojka</v>
      </c>
      <c r="F120" s="279"/>
      <c r="G120" s="279"/>
      <c r="H120" s="279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20</v>
      </c>
      <c r="D122" s="35"/>
      <c r="E122" s="35"/>
      <c r="F122" s="26" t="str">
        <f>F14</f>
        <v>Husova 69 a 110-113</v>
      </c>
      <c r="G122" s="35"/>
      <c r="H122" s="35"/>
      <c r="I122" s="28" t="s">
        <v>22</v>
      </c>
      <c r="J122" s="65">
        <f>IF(J14="","",J14)</f>
        <v>44365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40.15" customHeight="1">
      <c r="A124" s="33"/>
      <c r="B124" s="34"/>
      <c r="C124" s="28" t="s">
        <v>23</v>
      </c>
      <c r="D124" s="35"/>
      <c r="E124" s="35"/>
      <c r="F124" s="26" t="str">
        <f>E17</f>
        <v>Město Kolín</v>
      </c>
      <c r="G124" s="35"/>
      <c r="H124" s="35"/>
      <c r="I124" s="28" t="s">
        <v>29</v>
      </c>
      <c r="J124" s="31" t="str">
        <f>E23</f>
        <v>sporadical architektonická kancelář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>
      <c r="A125" s="33"/>
      <c r="B125" s="34"/>
      <c r="C125" s="28" t="s">
        <v>27</v>
      </c>
      <c r="D125" s="35"/>
      <c r="E125" s="35"/>
      <c r="F125" s="26" t="str">
        <f>IF(E20="","",E20)</f>
        <v>Vyplň údaj</v>
      </c>
      <c r="G125" s="35"/>
      <c r="H125" s="35"/>
      <c r="I125" s="28" t="s">
        <v>32</v>
      </c>
      <c r="J125" s="31" t="str">
        <f>E26</f>
        <v>QSB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63"/>
      <c r="B127" s="164"/>
      <c r="C127" s="165" t="s">
        <v>122</v>
      </c>
      <c r="D127" s="166" t="s">
        <v>60</v>
      </c>
      <c r="E127" s="166" t="s">
        <v>56</v>
      </c>
      <c r="F127" s="166" t="s">
        <v>57</v>
      </c>
      <c r="G127" s="166" t="s">
        <v>123</v>
      </c>
      <c r="H127" s="166" t="s">
        <v>124</v>
      </c>
      <c r="I127" s="166" t="s">
        <v>125</v>
      </c>
      <c r="J127" s="167" t="s">
        <v>112</v>
      </c>
      <c r="K127" s="168" t="s">
        <v>126</v>
      </c>
      <c r="L127" s="169"/>
      <c r="M127" s="74" t="s">
        <v>1</v>
      </c>
      <c r="N127" s="75" t="s">
        <v>39</v>
      </c>
      <c r="O127" s="75" t="s">
        <v>127</v>
      </c>
      <c r="P127" s="75" t="s">
        <v>128</v>
      </c>
      <c r="Q127" s="75" t="s">
        <v>129</v>
      </c>
      <c r="R127" s="75" t="s">
        <v>130</v>
      </c>
      <c r="S127" s="75" t="s">
        <v>131</v>
      </c>
      <c r="T127" s="76" t="s">
        <v>132</v>
      </c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</row>
    <row r="128" spans="1:63" s="2" customFormat="1" ht="22.9" customHeight="1">
      <c r="A128" s="33"/>
      <c r="B128" s="34"/>
      <c r="C128" s="81" t="s">
        <v>133</v>
      </c>
      <c r="D128" s="35"/>
      <c r="E128" s="35"/>
      <c r="F128" s="35"/>
      <c r="G128" s="35"/>
      <c r="H128" s="35"/>
      <c r="I128" s="35"/>
      <c r="J128" s="170">
        <f>BK128</f>
        <v>0</v>
      </c>
      <c r="K128" s="35"/>
      <c r="L128" s="38"/>
      <c r="M128" s="77"/>
      <c r="N128" s="171"/>
      <c r="O128" s="78"/>
      <c r="P128" s="172">
        <f>P129</f>
        <v>0</v>
      </c>
      <c r="Q128" s="78"/>
      <c r="R128" s="172">
        <f>R129</f>
        <v>0</v>
      </c>
      <c r="S128" s="78"/>
      <c r="T128" s="173">
        <f>T129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74</v>
      </c>
      <c r="AU128" s="16" t="s">
        <v>114</v>
      </c>
      <c r="BK128" s="174">
        <f>BK129</f>
        <v>0</v>
      </c>
    </row>
    <row r="129" spans="1:65" s="12" customFormat="1" ht="25.9" customHeight="1">
      <c r="B129" s="175"/>
      <c r="C129" s="176"/>
      <c r="D129" s="177" t="s">
        <v>74</v>
      </c>
      <c r="E129" s="178" t="s">
        <v>1513</v>
      </c>
      <c r="F129" s="178" t="s">
        <v>1684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P130+P150+P154+P156+P178+P181+P183</f>
        <v>0</v>
      </c>
      <c r="Q129" s="183"/>
      <c r="R129" s="184">
        <f>R130+R150+R154+R156+R178+R181+R183</f>
        <v>0</v>
      </c>
      <c r="S129" s="183"/>
      <c r="T129" s="185">
        <f>T130+T150+T154+T156+T178+T181+T183</f>
        <v>0</v>
      </c>
      <c r="AR129" s="186" t="s">
        <v>82</v>
      </c>
      <c r="AT129" s="187" t="s">
        <v>74</v>
      </c>
      <c r="AU129" s="187" t="s">
        <v>75</v>
      </c>
      <c r="AY129" s="186" t="s">
        <v>137</v>
      </c>
      <c r="BK129" s="188">
        <f>BK130+BK150+BK154+BK156+BK178+BK181+BK183</f>
        <v>0</v>
      </c>
    </row>
    <row r="130" spans="1:65" s="12" customFormat="1" ht="22.9" customHeight="1">
      <c r="B130" s="175"/>
      <c r="C130" s="176"/>
      <c r="D130" s="177" t="s">
        <v>74</v>
      </c>
      <c r="E130" s="189" t="s">
        <v>606</v>
      </c>
      <c r="F130" s="189" t="s">
        <v>607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SUM(P131:P149)</f>
        <v>0</v>
      </c>
      <c r="Q130" s="183"/>
      <c r="R130" s="184">
        <f>SUM(R131:R149)</f>
        <v>0</v>
      </c>
      <c r="S130" s="183"/>
      <c r="T130" s="185">
        <f>SUM(T131:T149)</f>
        <v>0</v>
      </c>
      <c r="AR130" s="186" t="s">
        <v>82</v>
      </c>
      <c r="AT130" s="187" t="s">
        <v>74</v>
      </c>
      <c r="AU130" s="187" t="s">
        <v>82</v>
      </c>
      <c r="AY130" s="186" t="s">
        <v>137</v>
      </c>
      <c r="BK130" s="188">
        <f>SUM(BK131:BK149)</f>
        <v>0</v>
      </c>
    </row>
    <row r="131" spans="1:65" s="2" customFormat="1" ht="21.75" customHeight="1">
      <c r="A131" s="33"/>
      <c r="B131" s="34"/>
      <c r="C131" s="191" t="s">
        <v>82</v>
      </c>
      <c r="D131" s="191" t="s">
        <v>140</v>
      </c>
      <c r="E131" s="192" t="s">
        <v>1514</v>
      </c>
      <c r="F131" s="193" t="s">
        <v>1515</v>
      </c>
      <c r="G131" s="194" t="s">
        <v>273</v>
      </c>
      <c r="H131" s="195">
        <v>61.2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40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144</v>
      </c>
      <c r="AT131" s="203" t="s">
        <v>140</v>
      </c>
      <c r="AU131" s="203" t="s">
        <v>84</v>
      </c>
      <c r="AY131" s="16" t="s">
        <v>137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82</v>
      </c>
      <c r="BK131" s="204">
        <f>ROUND(I131*H131,2)</f>
        <v>0</v>
      </c>
      <c r="BL131" s="16" t="s">
        <v>144</v>
      </c>
      <c r="BM131" s="203" t="s">
        <v>1516</v>
      </c>
    </row>
    <row r="132" spans="1:65" s="13" customFormat="1">
      <c r="B132" s="211"/>
      <c r="C132" s="212"/>
      <c r="D132" s="213" t="s">
        <v>1254</v>
      </c>
      <c r="E132" s="214" t="s">
        <v>1</v>
      </c>
      <c r="F132" s="215" t="s">
        <v>1517</v>
      </c>
      <c r="G132" s="212"/>
      <c r="H132" s="216">
        <v>61.2</v>
      </c>
      <c r="I132" s="217"/>
      <c r="J132" s="212"/>
      <c r="K132" s="212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1254</v>
      </c>
      <c r="AU132" s="222" t="s">
        <v>84</v>
      </c>
      <c r="AV132" s="13" t="s">
        <v>84</v>
      </c>
      <c r="AW132" s="13" t="s">
        <v>31</v>
      </c>
      <c r="AX132" s="13" t="s">
        <v>75</v>
      </c>
      <c r="AY132" s="222" t="s">
        <v>137</v>
      </c>
    </row>
    <row r="133" spans="1:65" s="14" customFormat="1">
      <c r="B133" s="223"/>
      <c r="C133" s="224"/>
      <c r="D133" s="213" t="s">
        <v>1254</v>
      </c>
      <c r="E133" s="225" t="s">
        <v>1</v>
      </c>
      <c r="F133" s="226" t="s">
        <v>1256</v>
      </c>
      <c r="G133" s="224"/>
      <c r="H133" s="227">
        <v>61.2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1254</v>
      </c>
      <c r="AU133" s="233" t="s">
        <v>84</v>
      </c>
      <c r="AV133" s="14" t="s">
        <v>144</v>
      </c>
      <c r="AW133" s="14" t="s">
        <v>31</v>
      </c>
      <c r="AX133" s="14" t="s">
        <v>82</v>
      </c>
      <c r="AY133" s="233" t="s">
        <v>137</v>
      </c>
    </row>
    <row r="134" spans="1:65" s="2" customFormat="1" ht="21.75" customHeight="1">
      <c r="A134" s="33"/>
      <c r="B134" s="34"/>
      <c r="C134" s="191" t="s">
        <v>84</v>
      </c>
      <c r="D134" s="191" t="s">
        <v>140</v>
      </c>
      <c r="E134" s="192" t="s">
        <v>1323</v>
      </c>
      <c r="F134" s="193" t="s">
        <v>1324</v>
      </c>
      <c r="G134" s="194" t="s">
        <v>273</v>
      </c>
      <c r="H134" s="195">
        <v>18.36</v>
      </c>
      <c r="I134" s="196"/>
      <c r="J134" s="197">
        <f>ROUND(I134*H134,2)</f>
        <v>0</v>
      </c>
      <c r="K134" s="198"/>
      <c r="L134" s="38"/>
      <c r="M134" s="199" t="s">
        <v>1</v>
      </c>
      <c r="N134" s="200" t="s">
        <v>40</v>
      </c>
      <c r="O134" s="7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144</v>
      </c>
      <c r="AT134" s="203" t="s">
        <v>140</v>
      </c>
      <c r="AU134" s="203" t="s">
        <v>84</v>
      </c>
      <c r="AY134" s="16" t="s">
        <v>137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82</v>
      </c>
      <c r="BK134" s="204">
        <f>ROUND(I134*H134,2)</f>
        <v>0</v>
      </c>
      <c r="BL134" s="16" t="s">
        <v>144</v>
      </c>
      <c r="BM134" s="203" t="s">
        <v>1518</v>
      </c>
    </row>
    <row r="135" spans="1:65" s="2" customFormat="1" ht="21.75" customHeight="1">
      <c r="A135" s="33"/>
      <c r="B135" s="34"/>
      <c r="C135" s="191" t="s">
        <v>149</v>
      </c>
      <c r="D135" s="191" t="s">
        <v>140</v>
      </c>
      <c r="E135" s="192" t="s">
        <v>1326</v>
      </c>
      <c r="F135" s="193" t="s">
        <v>1327</v>
      </c>
      <c r="G135" s="194" t="s">
        <v>261</v>
      </c>
      <c r="H135" s="195">
        <v>114</v>
      </c>
      <c r="I135" s="196"/>
      <c r="J135" s="197">
        <f>ROUND(I135*H135,2)</f>
        <v>0</v>
      </c>
      <c r="K135" s="198"/>
      <c r="L135" s="38"/>
      <c r="M135" s="199" t="s">
        <v>1</v>
      </c>
      <c r="N135" s="200" t="s">
        <v>40</v>
      </c>
      <c r="O135" s="70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144</v>
      </c>
      <c r="AT135" s="203" t="s">
        <v>140</v>
      </c>
      <c r="AU135" s="203" t="s">
        <v>84</v>
      </c>
      <c r="AY135" s="16" t="s">
        <v>137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6" t="s">
        <v>82</v>
      </c>
      <c r="BK135" s="204">
        <f>ROUND(I135*H135,2)</f>
        <v>0</v>
      </c>
      <c r="BL135" s="16" t="s">
        <v>144</v>
      </c>
      <c r="BM135" s="203" t="s">
        <v>1519</v>
      </c>
    </row>
    <row r="136" spans="1:65" s="13" customFormat="1">
      <c r="B136" s="211"/>
      <c r="C136" s="212"/>
      <c r="D136" s="213" t="s">
        <v>1254</v>
      </c>
      <c r="E136" s="214" t="s">
        <v>1</v>
      </c>
      <c r="F136" s="215" t="s">
        <v>1520</v>
      </c>
      <c r="G136" s="212"/>
      <c r="H136" s="216">
        <v>114</v>
      </c>
      <c r="I136" s="217"/>
      <c r="J136" s="212"/>
      <c r="K136" s="212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1254</v>
      </c>
      <c r="AU136" s="222" t="s">
        <v>84</v>
      </c>
      <c r="AV136" s="13" t="s">
        <v>84</v>
      </c>
      <c r="AW136" s="13" t="s">
        <v>31</v>
      </c>
      <c r="AX136" s="13" t="s">
        <v>75</v>
      </c>
      <c r="AY136" s="222" t="s">
        <v>137</v>
      </c>
    </row>
    <row r="137" spans="1:65" s="14" customFormat="1">
      <c r="B137" s="223"/>
      <c r="C137" s="224"/>
      <c r="D137" s="213" t="s">
        <v>1254</v>
      </c>
      <c r="E137" s="225" t="s">
        <v>1</v>
      </c>
      <c r="F137" s="226" t="s">
        <v>1256</v>
      </c>
      <c r="G137" s="224"/>
      <c r="H137" s="227">
        <v>114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1254</v>
      </c>
      <c r="AU137" s="233" t="s">
        <v>84</v>
      </c>
      <c r="AV137" s="14" t="s">
        <v>144</v>
      </c>
      <c r="AW137" s="14" t="s">
        <v>31</v>
      </c>
      <c r="AX137" s="14" t="s">
        <v>82</v>
      </c>
      <c r="AY137" s="233" t="s">
        <v>137</v>
      </c>
    </row>
    <row r="138" spans="1:65" s="2" customFormat="1" ht="21.75" customHeight="1">
      <c r="A138" s="33"/>
      <c r="B138" s="34"/>
      <c r="C138" s="191" t="s">
        <v>144</v>
      </c>
      <c r="D138" s="191" t="s">
        <v>140</v>
      </c>
      <c r="E138" s="192" t="s">
        <v>1330</v>
      </c>
      <c r="F138" s="193" t="s">
        <v>1331</v>
      </c>
      <c r="G138" s="194" t="s">
        <v>261</v>
      </c>
      <c r="H138" s="195">
        <v>114</v>
      </c>
      <c r="I138" s="196"/>
      <c r="J138" s="197">
        <f t="shared" ref="J138:J146" si="0">ROUND(I138*H138,2)</f>
        <v>0</v>
      </c>
      <c r="K138" s="198"/>
      <c r="L138" s="38"/>
      <c r="M138" s="199" t="s">
        <v>1</v>
      </c>
      <c r="N138" s="200" t="s">
        <v>40</v>
      </c>
      <c r="O138" s="70"/>
      <c r="P138" s="201">
        <f t="shared" ref="P138:P146" si="1">O138*H138</f>
        <v>0</v>
      </c>
      <c r="Q138" s="201">
        <v>0</v>
      </c>
      <c r="R138" s="201">
        <f t="shared" ref="R138:R146" si="2">Q138*H138</f>
        <v>0</v>
      </c>
      <c r="S138" s="201">
        <v>0</v>
      </c>
      <c r="T138" s="202">
        <f t="shared" ref="T138:T146" si="3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144</v>
      </c>
      <c r="AT138" s="203" t="s">
        <v>140</v>
      </c>
      <c r="AU138" s="203" t="s">
        <v>84</v>
      </c>
      <c r="AY138" s="16" t="s">
        <v>137</v>
      </c>
      <c r="BE138" s="204">
        <f t="shared" ref="BE138:BE146" si="4">IF(N138="základní",J138,0)</f>
        <v>0</v>
      </c>
      <c r="BF138" s="204">
        <f t="shared" ref="BF138:BF146" si="5">IF(N138="snížená",J138,0)</f>
        <v>0</v>
      </c>
      <c r="BG138" s="204">
        <f t="shared" ref="BG138:BG146" si="6">IF(N138="zákl. přenesená",J138,0)</f>
        <v>0</v>
      </c>
      <c r="BH138" s="204">
        <f t="shared" ref="BH138:BH146" si="7">IF(N138="sníž. přenesená",J138,0)</f>
        <v>0</v>
      </c>
      <c r="BI138" s="204">
        <f t="shared" ref="BI138:BI146" si="8">IF(N138="nulová",J138,0)</f>
        <v>0</v>
      </c>
      <c r="BJ138" s="16" t="s">
        <v>82</v>
      </c>
      <c r="BK138" s="204">
        <f t="shared" ref="BK138:BK146" si="9">ROUND(I138*H138,2)</f>
        <v>0</v>
      </c>
      <c r="BL138" s="16" t="s">
        <v>144</v>
      </c>
      <c r="BM138" s="203" t="s">
        <v>1521</v>
      </c>
    </row>
    <row r="139" spans="1:65" s="2" customFormat="1" ht="21.75" customHeight="1">
      <c r="A139" s="33"/>
      <c r="B139" s="34"/>
      <c r="C139" s="191" t="s">
        <v>136</v>
      </c>
      <c r="D139" s="191" t="s">
        <v>140</v>
      </c>
      <c r="E139" s="192" t="s">
        <v>1333</v>
      </c>
      <c r="F139" s="193" t="s">
        <v>1334</v>
      </c>
      <c r="G139" s="194" t="s">
        <v>273</v>
      </c>
      <c r="H139" s="195">
        <v>61.2</v>
      </c>
      <c r="I139" s="196"/>
      <c r="J139" s="197">
        <f t="shared" si="0"/>
        <v>0</v>
      </c>
      <c r="K139" s="198"/>
      <c r="L139" s="38"/>
      <c r="M139" s="199" t="s">
        <v>1</v>
      </c>
      <c r="N139" s="200" t="s">
        <v>40</v>
      </c>
      <c r="O139" s="70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144</v>
      </c>
      <c r="AT139" s="203" t="s">
        <v>140</v>
      </c>
      <c r="AU139" s="203" t="s">
        <v>84</v>
      </c>
      <c r="AY139" s="16" t="s">
        <v>137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6" t="s">
        <v>82</v>
      </c>
      <c r="BK139" s="204">
        <f t="shared" si="9"/>
        <v>0</v>
      </c>
      <c r="BL139" s="16" t="s">
        <v>144</v>
      </c>
      <c r="BM139" s="203" t="s">
        <v>1522</v>
      </c>
    </row>
    <row r="140" spans="1:65" s="2" customFormat="1" ht="21.75" customHeight="1">
      <c r="A140" s="33"/>
      <c r="B140" s="34"/>
      <c r="C140" s="191" t="s">
        <v>161</v>
      </c>
      <c r="D140" s="191" t="s">
        <v>140</v>
      </c>
      <c r="E140" s="192" t="s">
        <v>1336</v>
      </c>
      <c r="F140" s="193" t="s">
        <v>1337</v>
      </c>
      <c r="G140" s="194" t="s">
        <v>273</v>
      </c>
      <c r="H140" s="195">
        <v>90.72</v>
      </c>
      <c r="I140" s="196"/>
      <c r="J140" s="197">
        <f t="shared" si="0"/>
        <v>0</v>
      </c>
      <c r="K140" s="198"/>
      <c r="L140" s="38"/>
      <c r="M140" s="199" t="s">
        <v>1</v>
      </c>
      <c r="N140" s="200" t="s">
        <v>40</v>
      </c>
      <c r="O140" s="70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144</v>
      </c>
      <c r="AT140" s="203" t="s">
        <v>140</v>
      </c>
      <c r="AU140" s="203" t="s">
        <v>84</v>
      </c>
      <c r="AY140" s="16" t="s">
        <v>137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6" t="s">
        <v>82</v>
      </c>
      <c r="BK140" s="204">
        <f t="shared" si="9"/>
        <v>0</v>
      </c>
      <c r="BL140" s="16" t="s">
        <v>144</v>
      </c>
      <c r="BM140" s="203" t="s">
        <v>1523</v>
      </c>
    </row>
    <row r="141" spans="1:65" s="2" customFormat="1" ht="21.75" customHeight="1">
      <c r="A141" s="33"/>
      <c r="B141" s="34"/>
      <c r="C141" s="191" t="s">
        <v>167</v>
      </c>
      <c r="D141" s="191" t="s">
        <v>140</v>
      </c>
      <c r="E141" s="192" t="s">
        <v>1339</v>
      </c>
      <c r="F141" s="193" t="s">
        <v>1340</v>
      </c>
      <c r="G141" s="194" t="s">
        <v>273</v>
      </c>
      <c r="H141" s="195">
        <v>15.84</v>
      </c>
      <c r="I141" s="196"/>
      <c r="J141" s="197">
        <f t="shared" si="0"/>
        <v>0</v>
      </c>
      <c r="K141" s="198"/>
      <c r="L141" s="38"/>
      <c r="M141" s="199" t="s">
        <v>1</v>
      </c>
      <c r="N141" s="200" t="s">
        <v>40</v>
      </c>
      <c r="O141" s="70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144</v>
      </c>
      <c r="AT141" s="203" t="s">
        <v>140</v>
      </c>
      <c r="AU141" s="203" t="s">
        <v>84</v>
      </c>
      <c r="AY141" s="16" t="s">
        <v>137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6" t="s">
        <v>82</v>
      </c>
      <c r="BK141" s="204">
        <f t="shared" si="9"/>
        <v>0</v>
      </c>
      <c r="BL141" s="16" t="s">
        <v>144</v>
      </c>
      <c r="BM141" s="203" t="s">
        <v>1524</v>
      </c>
    </row>
    <row r="142" spans="1:65" s="2" customFormat="1" ht="21.75" customHeight="1">
      <c r="A142" s="33"/>
      <c r="B142" s="34"/>
      <c r="C142" s="191" t="s">
        <v>171</v>
      </c>
      <c r="D142" s="191" t="s">
        <v>140</v>
      </c>
      <c r="E142" s="192" t="s">
        <v>1342</v>
      </c>
      <c r="F142" s="193" t="s">
        <v>1343</v>
      </c>
      <c r="G142" s="194" t="s">
        <v>273</v>
      </c>
      <c r="H142" s="195">
        <v>61.2</v>
      </c>
      <c r="I142" s="196"/>
      <c r="J142" s="197">
        <f t="shared" si="0"/>
        <v>0</v>
      </c>
      <c r="K142" s="198"/>
      <c r="L142" s="38"/>
      <c r="M142" s="199" t="s">
        <v>1</v>
      </c>
      <c r="N142" s="200" t="s">
        <v>40</v>
      </c>
      <c r="O142" s="70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144</v>
      </c>
      <c r="AT142" s="203" t="s">
        <v>140</v>
      </c>
      <c r="AU142" s="203" t="s">
        <v>84</v>
      </c>
      <c r="AY142" s="16" t="s">
        <v>137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6" t="s">
        <v>82</v>
      </c>
      <c r="BK142" s="204">
        <f t="shared" si="9"/>
        <v>0</v>
      </c>
      <c r="BL142" s="16" t="s">
        <v>144</v>
      </c>
      <c r="BM142" s="203" t="s">
        <v>1525</v>
      </c>
    </row>
    <row r="143" spans="1:65" s="2" customFormat="1" ht="16.5" customHeight="1">
      <c r="A143" s="33"/>
      <c r="B143" s="34"/>
      <c r="C143" s="191" t="s">
        <v>177</v>
      </c>
      <c r="D143" s="191" t="s">
        <v>140</v>
      </c>
      <c r="E143" s="192" t="s">
        <v>1345</v>
      </c>
      <c r="F143" s="193" t="s">
        <v>1346</v>
      </c>
      <c r="G143" s="194" t="s">
        <v>273</v>
      </c>
      <c r="H143" s="195">
        <v>15.84</v>
      </c>
      <c r="I143" s="196"/>
      <c r="J143" s="197">
        <f t="shared" si="0"/>
        <v>0</v>
      </c>
      <c r="K143" s="198"/>
      <c r="L143" s="38"/>
      <c r="M143" s="199" t="s">
        <v>1</v>
      </c>
      <c r="N143" s="200" t="s">
        <v>40</v>
      </c>
      <c r="O143" s="70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3" t="s">
        <v>144</v>
      </c>
      <c r="AT143" s="203" t="s">
        <v>140</v>
      </c>
      <c r="AU143" s="203" t="s">
        <v>84</v>
      </c>
      <c r="AY143" s="16" t="s">
        <v>137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6" t="s">
        <v>82</v>
      </c>
      <c r="BK143" s="204">
        <f t="shared" si="9"/>
        <v>0</v>
      </c>
      <c r="BL143" s="16" t="s">
        <v>144</v>
      </c>
      <c r="BM143" s="203" t="s">
        <v>1526</v>
      </c>
    </row>
    <row r="144" spans="1:65" s="2" customFormat="1" ht="21.75" customHeight="1">
      <c r="A144" s="33"/>
      <c r="B144" s="34"/>
      <c r="C144" s="191" t="s">
        <v>183</v>
      </c>
      <c r="D144" s="191" t="s">
        <v>140</v>
      </c>
      <c r="E144" s="192" t="s">
        <v>1348</v>
      </c>
      <c r="F144" s="193" t="s">
        <v>1349</v>
      </c>
      <c r="G144" s="194" t="s">
        <v>332</v>
      </c>
      <c r="H144" s="195">
        <v>31.68</v>
      </c>
      <c r="I144" s="196"/>
      <c r="J144" s="197">
        <f t="shared" si="0"/>
        <v>0</v>
      </c>
      <c r="K144" s="198"/>
      <c r="L144" s="38"/>
      <c r="M144" s="199" t="s">
        <v>1</v>
      </c>
      <c r="N144" s="200" t="s">
        <v>40</v>
      </c>
      <c r="O144" s="70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3" t="s">
        <v>144</v>
      </c>
      <c r="AT144" s="203" t="s">
        <v>140</v>
      </c>
      <c r="AU144" s="203" t="s">
        <v>84</v>
      </c>
      <c r="AY144" s="16" t="s">
        <v>137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6" t="s">
        <v>82</v>
      </c>
      <c r="BK144" s="204">
        <f t="shared" si="9"/>
        <v>0</v>
      </c>
      <c r="BL144" s="16" t="s">
        <v>144</v>
      </c>
      <c r="BM144" s="203" t="s">
        <v>1527</v>
      </c>
    </row>
    <row r="145" spans="1:65" s="2" customFormat="1" ht="21.75" customHeight="1">
      <c r="A145" s="33"/>
      <c r="B145" s="34"/>
      <c r="C145" s="191" t="s">
        <v>281</v>
      </c>
      <c r="D145" s="191" t="s">
        <v>140</v>
      </c>
      <c r="E145" s="192" t="s">
        <v>1351</v>
      </c>
      <c r="F145" s="193" t="s">
        <v>1352</v>
      </c>
      <c r="G145" s="194" t="s">
        <v>273</v>
      </c>
      <c r="H145" s="195">
        <v>45.36</v>
      </c>
      <c r="I145" s="196"/>
      <c r="J145" s="197">
        <f t="shared" si="0"/>
        <v>0</v>
      </c>
      <c r="K145" s="198"/>
      <c r="L145" s="38"/>
      <c r="M145" s="199" t="s">
        <v>1</v>
      </c>
      <c r="N145" s="200" t="s">
        <v>40</v>
      </c>
      <c r="O145" s="70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144</v>
      </c>
      <c r="AT145" s="203" t="s">
        <v>140</v>
      </c>
      <c r="AU145" s="203" t="s">
        <v>84</v>
      </c>
      <c r="AY145" s="16" t="s">
        <v>137</v>
      </c>
      <c r="BE145" s="204">
        <f t="shared" si="4"/>
        <v>0</v>
      </c>
      <c r="BF145" s="204">
        <f t="shared" si="5"/>
        <v>0</v>
      </c>
      <c r="BG145" s="204">
        <f t="shared" si="6"/>
        <v>0</v>
      </c>
      <c r="BH145" s="204">
        <f t="shared" si="7"/>
        <v>0</v>
      </c>
      <c r="BI145" s="204">
        <f t="shared" si="8"/>
        <v>0</v>
      </c>
      <c r="BJ145" s="16" t="s">
        <v>82</v>
      </c>
      <c r="BK145" s="204">
        <f t="shared" si="9"/>
        <v>0</v>
      </c>
      <c r="BL145" s="16" t="s">
        <v>144</v>
      </c>
      <c r="BM145" s="203" t="s">
        <v>1528</v>
      </c>
    </row>
    <row r="146" spans="1:65" s="2" customFormat="1" ht="21.75" customHeight="1">
      <c r="A146" s="33"/>
      <c r="B146" s="34"/>
      <c r="C146" s="191" t="s">
        <v>285</v>
      </c>
      <c r="D146" s="191" t="s">
        <v>140</v>
      </c>
      <c r="E146" s="192" t="s">
        <v>1354</v>
      </c>
      <c r="F146" s="193" t="s">
        <v>1355</v>
      </c>
      <c r="G146" s="194" t="s">
        <v>309</v>
      </c>
      <c r="H146" s="195">
        <v>13.2</v>
      </c>
      <c r="I146" s="196"/>
      <c r="J146" s="197">
        <f t="shared" si="0"/>
        <v>0</v>
      </c>
      <c r="K146" s="198"/>
      <c r="L146" s="38"/>
      <c r="M146" s="199" t="s">
        <v>1</v>
      </c>
      <c r="N146" s="200" t="s">
        <v>40</v>
      </c>
      <c r="O146" s="70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3" t="s">
        <v>144</v>
      </c>
      <c r="AT146" s="203" t="s">
        <v>140</v>
      </c>
      <c r="AU146" s="203" t="s">
        <v>84</v>
      </c>
      <c r="AY146" s="16" t="s">
        <v>137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16" t="s">
        <v>82</v>
      </c>
      <c r="BK146" s="204">
        <f t="shared" si="9"/>
        <v>0</v>
      </c>
      <c r="BL146" s="16" t="s">
        <v>144</v>
      </c>
      <c r="BM146" s="203" t="s">
        <v>1529</v>
      </c>
    </row>
    <row r="147" spans="1:65" s="13" customFormat="1">
      <c r="B147" s="211"/>
      <c r="C147" s="212"/>
      <c r="D147" s="213" t="s">
        <v>1254</v>
      </c>
      <c r="E147" s="214" t="s">
        <v>1</v>
      </c>
      <c r="F147" s="215" t="s">
        <v>1530</v>
      </c>
      <c r="G147" s="212"/>
      <c r="H147" s="216">
        <v>13.2</v>
      </c>
      <c r="I147" s="217"/>
      <c r="J147" s="212"/>
      <c r="K147" s="212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1254</v>
      </c>
      <c r="AU147" s="222" t="s">
        <v>84</v>
      </c>
      <c r="AV147" s="13" t="s">
        <v>84</v>
      </c>
      <c r="AW147" s="13" t="s">
        <v>31</v>
      </c>
      <c r="AX147" s="13" t="s">
        <v>75</v>
      </c>
      <c r="AY147" s="222" t="s">
        <v>137</v>
      </c>
    </row>
    <row r="148" spans="1:65" s="14" customFormat="1">
      <c r="B148" s="223"/>
      <c r="C148" s="224"/>
      <c r="D148" s="213" t="s">
        <v>1254</v>
      </c>
      <c r="E148" s="225" t="s">
        <v>1</v>
      </c>
      <c r="F148" s="226" t="s">
        <v>1256</v>
      </c>
      <c r="G148" s="224"/>
      <c r="H148" s="227">
        <v>13.2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1254</v>
      </c>
      <c r="AU148" s="233" t="s">
        <v>84</v>
      </c>
      <c r="AV148" s="14" t="s">
        <v>144</v>
      </c>
      <c r="AW148" s="14" t="s">
        <v>31</v>
      </c>
      <c r="AX148" s="14" t="s">
        <v>82</v>
      </c>
      <c r="AY148" s="233" t="s">
        <v>137</v>
      </c>
    </row>
    <row r="149" spans="1:65" s="2" customFormat="1" ht="16.5" customHeight="1">
      <c r="A149" s="33"/>
      <c r="B149" s="34"/>
      <c r="C149" s="191" t="s">
        <v>289</v>
      </c>
      <c r="D149" s="191" t="s">
        <v>140</v>
      </c>
      <c r="E149" s="192" t="s">
        <v>1358</v>
      </c>
      <c r="F149" s="193" t="s">
        <v>1359</v>
      </c>
      <c r="G149" s="194" t="s">
        <v>320</v>
      </c>
      <c r="H149" s="195">
        <v>26.4</v>
      </c>
      <c r="I149" s="196"/>
      <c r="J149" s="197">
        <f>ROUND(I149*H149,2)</f>
        <v>0</v>
      </c>
      <c r="K149" s="198"/>
      <c r="L149" s="38"/>
      <c r="M149" s="199" t="s">
        <v>1</v>
      </c>
      <c r="N149" s="200" t="s">
        <v>40</v>
      </c>
      <c r="O149" s="70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3" t="s">
        <v>144</v>
      </c>
      <c r="AT149" s="203" t="s">
        <v>140</v>
      </c>
      <c r="AU149" s="203" t="s">
        <v>84</v>
      </c>
      <c r="AY149" s="16" t="s">
        <v>137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6" t="s">
        <v>82</v>
      </c>
      <c r="BK149" s="204">
        <f>ROUND(I149*H149,2)</f>
        <v>0</v>
      </c>
      <c r="BL149" s="16" t="s">
        <v>144</v>
      </c>
      <c r="BM149" s="203" t="s">
        <v>1531</v>
      </c>
    </row>
    <row r="150" spans="1:65" s="12" customFormat="1" ht="22.9" customHeight="1">
      <c r="B150" s="175"/>
      <c r="C150" s="176"/>
      <c r="D150" s="177" t="s">
        <v>74</v>
      </c>
      <c r="E150" s="189" t="s">
        <v>1361</v>
      </c>
      <c r="F150" s="189" t="s">
        <v>1362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SUM(P151:P153)</f>
        <v>0</v>
      </c>
      <c r="Q150" s="183"/>
      <c r="R150" s="184">
        <f>SUM(R151:R153)</f>
        <v>0</v>
      </c>
      <c r="S150" s="183"/>
      <c r="T150" s="185">
        <f>SUM(T151:T153)</f>
        <v>0</v>
      </c>
      <c r="AR150" s="186" t="s">
        <v>82</v>
      </c>
      <c r="AT150" s="187" t="s">
        <v>74</v>
      </c>
      <c r="AU150" s="187" t="s">
        <v>82</v>
      </c>
      <c r="AY150" s="186" t="s">
        <v>137</v>
      </c>
      <c r="BK150" s="188">
        <f>SUM(BK151:BK153)</f>
        <v>0</v>
      </c>
    </row>
    <row r="151" spans="1:65" s="2" customFormat="1" ht="16.5" customHeight="1">
      <c r="A151" s="33"/>
      <c r="B151" s="34"/>
      <c r="C151" s="191" t="s">
        <v>295</v>
      </c>
      <c r="D151" s="191" t="s">
        <v>140</v>
      </c>
      <c r="E151" s="192" t="s">
        <v>1363</v>
      </c>
      <c r="F151" s="193" t="s">
        <v>1364</v>
      </c>
      <c r="G151" s="194" t="s">
        <v>309</v>
      </c>
      <c r="H151" s="195">
        <v>2.64</v>
      </c>
      <c r="I151" s="196"/>
      <c r="J151" s="197">
        <f>ROUND(I151*H151,2)</f>
        <v>0</v>
      </c>
      <c r="K151" s="198"/>
      <c r="L151" s="38"/>
      <c r="M151" s="199" t="s">
        <v>1</v>
      </c>
      <c r="N151" s="200" t="s">
        <v>40</v>
      </c>
      <c r="O151" s="70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3" t="s">
        <v>144</v>
      </c>
      <c r="AT151" s="203" t="s">
        <v>140</v>
      </c>
      <c r="AU151" s="203" t="s">
        <v>84</v>
      </c>
      <c r="AY151" s="16" t="s">
        <v>137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6" t="s">
        <v>82</v>
      </c>
      <c r="BK151" s="204">
        <f>ROUND(I151*H151,2)</f>
        <v>0</v>
      </c>
      <c r="BL151" s="16" t="s">
        <v>144</v>
      </c>
      <c r="BM151" s="203" t="s">
        <v>1532</v>
      </c>
    </row>
    <row r="152" spans="1:65" s="13" customFormat="1">
      <c r="B152" s="211"/>
      <c r="C152" s="212"/>
      <c r="D152" s="213" t="s">
        <v>1254</v>
      </c>
      <c r="E152" s="214" t="s">
        <v>1</v>
      </c>
      <c r="F152" s="215" t="s">
        <v>1533</v>
      </c>
      <c r="G152" s="212"/>
      <c r="H152" s="216">
        <v>2.64</v>
      </c>
      <c r="I152" s="217"/>
      <c r="J152" s="212"/>
      <c r="K152" s="212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1254</v>
      </c>
      <c r="AU152" s="222" t="s">
        <v>84</v>
      </c>
      <c r="AV152" s="13" t="s">
        <v>84</v>
      </c>
      <c r="AW152" s="13" t="s">
        <v>31</v>
      </c>
      <c r="AX152" s="13" t="s">
        <v>75</v>
      </c>
      <c r="AY152" s="222" t="s">
        <v>137</v>
      </c>
    </row>
    <row r="153" spans="1:65" s="14" customFormat="1">
      <c r="B153" s="223"/>
      <c r="C153" s="224"/>
      <c r="D153" s="213" t="s">
        <v>1254</v>
      </c>
      <c r="E153" s="225" t="s">
        <v>1</v>
      </c>
      <c r="F153" s="226" t="s">
        <v>1256</v>
      </c>
      <c r="G153" s="224"/>
      <c r="H153" s="227">
        <v>2.64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1254</v>
      </c>
      <c r="AU153" s="233" t="s">
        <v>84</v>
      </c>
      <c r="AV153" s="14" t="s">
        <v>144</v>
      </c>
      <c r="AW153" s="14" t="s">
        <v>31</v>
      </c>
      <c r="AX153" s="14" t="s">
        <v>82</v>
      </c>
      <c r="AY153" s="233" t="s">
        <v>137</v>
      </c>
    </row>
    <row r="154" spans="1:65" s="12" customFormat="1" ht="22.9" customHeight="1">
      <c r="B154" s="175"/>
      <c r="C154" s="176"/>
      <c r="D154" s="177" t="s">
        <v>74</v>
      </c>
      <c r="E154" s="189" t="s">
        <v>1534</v>
      </c>
      <c r="F154" s="189" t="s">
        <v>1535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0</v>
      </c>
      <c r="S154" s="183"/>
      <c r="T154" s="185">
        <f>T155</f>
        <v>0</v>
      </c>
      <c r="AR154" s="186" t="s">
        <v>82</v>
      </c>
      <c r="AT154" s="187" t="s">
        <v>74</v>
      </c>
      <c r="AU154" s="187" t="s">
        <v>82</v>
      </c>
      <c r="AY154" s="186" t="s">
        <v>137</v>
      </c>
      <c r="BK154" s="188">
        <f>BK155</f>
        <v>0</v>
      </c>
    </row>
    <row r="155" spans="1:65" s="2" customFormat="1" ht="16.5" customHeight="1">
      <c r="A155" s="33"/>
      <c r="B155" s="34"/>
      <c r="C155" s="191" t="s">
        <v>8</v>
      </c>
      <c r="D155" s="191" t="s">
        <v>140</v>
      </c>
      <c r="E155" s="192" t="s">
        <v>1536</v>
      </c>
      <c r="F155" s="193" t="s">
        <v>1537</v>
      </c>
      <c r="G155" s="194" t="s">
        <v>1538</v>
      </c>
      <c r="H155" s="195">
        <v>1</v>
      </c>
      <c r="I155" s="196"/>
      <c r="J155" s="197">
        <f>ROUND(I155*H155,2)</f>
        <v>0</v>
      </c>
      <c r="K155" s="198"/>
      <c r="L155" s="38"/>
      <c r="M155" s="199" t="s">
        <v>1</v>
      </c>
      <c r="N155" s="200" t="s">
        <v>40</v>
      </c>
      <c r="O155" s="70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144</v>
      </c>
      <c r="AT155" s="203" t="s">
        <v>140</v>
      </c>
      <c r="AU155" s="203" t="s">
        <v>84</v>
      </c>
      <c r="AY155" s="16" t="s">
        <v>137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6" t="s">
        <v>82</v>
      </c>
      <c r="BK155" s="204">
        <f>ROUND(I155*H155,2)</f>
        <v>0</v>
      </c>
      <c r="BL155" s="16" t="s">
        <v>144</v>
      </c>
      <c r="BM155" s="203" t="s">
        <v>1539</v>
      </c>
    </row>
    <row r="156" spans="1:65" s="12" customFormat="1" ht="22.9" customHeight="1">
      <c r="B156" s="175"/>
      <c r="C156" s="176"/>
      <c r="D156" s="177" t="s">
        <v>74</v>
      </c>
      <c r="E156" s="189" t="s">
        <v>1367</v>
      </c>
      <c r="F156" s="189" t="s">
        <v>1368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SUM(P157:P177)</f>
        <v>0</v>
      </c>
      <c r="Q156" s="183"/>
      <c r="R156" s="184">
        <f>SUM(R157:R177)</f>
        <v>0</v>
      </c>
      <c r="S156" s="183"/>
      <c r="T156" s="185">
        <f>SUM(T157:T177)</f>
        <v>0</v>
      </c>
      <c r="AR156" s="186" t="s">
        <v>82</v>
      </c>
      <c r="AT156" s="187" t="s">
        <v>74</v>
      </c>
      <c r="AU156" s="187" t="s">
        <v>82</v>
      </c>
      <c r="AY156" s="186" t="s">
        <v>137</v>
      </c>
      <c r="BK156" s="188">
        <f>SUM(BK157:BK177)</f>
        <v>0</v>
      </c>
    </row>
    <row r="157" spans="1:65" s="2" customFormat="1" ht="21.75" customHeight="1">
      <c r="A157" s="33"/>
      <c r="B157" s="34"/>
      <c r="C157" s="191" t="s">
        <v>306</v>
      </c>
      <c r="D157" s="191" t="s">
        <v>140</v>
      </c>
      <c r="E157" s="192" t="s">
        <v>1369</v>
      </c>
      <c r="F157" s="193" t="s">
        <v>1370</v>
      </c>
      <c r="G157" s="194" t="s">
        <v>304</v>
      </c>
      <c r="H157" s="195">
        <v>1</v>
      </c>
      <c r="I157" s="196"/>
      <c r="J157" s="197">
        <f t="shared" ref="J157:J177" si="10">ROUND(I157*H157,2)</f>
        <v>0</v>
      </c>
      <c r="K157" s="198"/>
      <c r="L157" s="38"/>
      <c r="M157" s="199" t="s">
        <v>1</v>
      </c>
      <c r="N157" s="200" t="s">
        <v>40</v>
      </c>
      <c r="O157" s="70"/>
      <c r="P157" s="201">
        <f t="shared" ref="P157:P177" si="11">O157*H157</f>
        <v>0</v>
      </c>
      <c r="Q157" s="201">
        <v>0</v>
      </c>
      <c r="R157" s="201">
        <f t="shared" ref="R157:R177" si="12">Q157*H157</f>
        <v>0</v>
      </c>
      <c r="S157" s="201">
        <v>0</v>
      </c>
      <c r="T157" s="202">
        <f t="shared" ref="T157:T177" si="13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144</v>
      </c>
      <c r="AT157" s="203" t="s">
        <v>140</v>
      </c>
      <c r="AU157" s="203" t="s">
        <v>84</v>
      </c>
      <c r="AY157" s="16" t="s">
        <v>137</v>
      </c>
      <c r="BE157" s="204">
        <f t="shared" ref="BE157:BE177" si="14">IF(N157="základní",J157,0)</f>
        <v>0</v>
      </c>
      <c r="BF157" s="204">
        <f t="shared" ref="BF157:BF177" si="15">IF(N157="snížená",J157,0)</f>
        <v>0</v>
      </c>
      <c r="BG157" s="204">
        <f t="shared" ref="BG157:BG177" si="16">IF(N157="zákl. přenesená",J157,0)</f>
        <v>0</v>
      </c>
      <c r="BH157" s="204">
        <f t="shared" ref="BH157:BH177" si="17">IF(N157="sníž. přenesená",J157,0)</f>
        <v>0</v>
      </c>
      <c r="BI157" s="204">
        <f t="shared" ref="BI157:BI177" si="18">IF(N157="nulová",J157,0)</f>
        <v>0</v>
      </c>
      <c r="BJ157" s="16" t="s">
        <v>82</v>
      </c>
      <c r="BK157" s="204">
        <f t="shared" ref="BK157:BK177" si="19">ROUND(I157*H157,2)</f>
        <v>0</v>
      </c>
      <c r="BL157" s="16" t="s">
        <v>144</v>
      </c>
      <c r="BM157" s="203" t="s">
        <v>1540</v>
      </c>
    </row>
    <row r="158" spans="1:65" s="2" customFormat="1" ht="21.75" customHeight="1">
      <c r="A158" s="33"/>
      <c r="B158" s="34"/>
      <c r="C158" s="191" t="s">
        <v>311</v>
      </c>
      <c r="D158" s="191" t="s">
        <v>140</v>
      </c>
      <c r="E158" s="192" t="s">
        <v>1372</v>
      </c>
      <c r="F158" s="193" t="s">
        <v>1373</v>
      </c>
      <c r="G158" s="194" t="s">
        <v>298</v>
      </c>
      <c r="H158" s="195">
        <v>1</v>
      </c>
      <c r="I158" s="196"/>
      <c r="J158" s="197">
        <f t="shared" si="10"/>
        <v>0</v>
      </c>
      <c r="K158" s="198"/>
      <c r="L158" s="38"/>
      <c r="M158" s="199" t="s">
        <v>1</v>
      </c>
      <c r="N158" s="200" t="s">
        <v>40</v>
      </c>
      <c r="O158" s="70"/>
      <c r="P158" s="201">
        <f t="shared" si="11"/>
        <v>0</v>
      </c>
      <c r="Q158" s="201">
        <v>0</v>
      </c>
      <c r="R158" s="201">
        <f t="shared" si="12"/>
        <v>0</v>
      </c>
      <c r="S158" s="201">
        <v>0</v>
      </c>
      <c r="T158" s="20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3" t="s">
        <v>144</v>
      </c>
      <c r="AT158" s="203" t="s">
        <v>140</v>
      </c>
      <c r="AU158" s="203" t="s">
        <v>84</v>
      </c>
      <c r="AY158" s="16" t="s">
        <v>137</v>
      </c>
      <c r="BE158" s="204">
        <f t="shared" si="14"/>
        <v>0</v>
      </c>
      <c r="BF158" s="204">
        <f t="shared" si="15"/>
        <v>0</v>
      </c>
      <c r="BG158" s="204">
        <f t="shared" si="16"/>
        <v>0</v>
      </c>
      <c r="BH158" s="204">
        <f t="shared" si="17"/>
        <v>0</v>
      </c>
      <c r="BI158" s="204">
        <f t="shared" si="18"/>
        <v>0</v>
      </c>
      <c r="BJ158" s="16" t="s">
        <v>82</v>
      </c>
      <c r="BK158" s="204">
        <f t="shared" si="19"/>
        <v>0</v>
      </c>
      <c r="BL158" s="16" t="s">
        <v>144</v>
      </c>
      <c r="BM158" s="203" t="s">
        <v>1541</v>
      </c>
    </row>
    <row r="159" spans="1:65" s="2" customFormat="1" ht="21.75" customHeight="1">
      <c r="A159" s="33"/>
      <c r="B159" s="34"/>
      <c r="C159" s="191" t="s">
        <v>317</v>
      </c>
      <c r="D159" s="191" t="s">
        <v>140</v>
      </c>
      <c r="E159" s="192" t="s">
        <v>1384</v>
      </c>
      <c r="F159" s="193" t="s">
        <v>1385</v>
      </c>
      <c r="G159" s="194" t="s">
        <v>304</v>
      </c>
      <c r="H159" s="195">
        <v>25</v>
      </c>
      <c r="I159" s="196"/>
      <c r="J159" s="197">
        <f t="shared" si="10"/>
        <v>0</v>
      </c>
      <c r="K159" s="198"/>
      <c r="L159" s="38"/>
      <c r="M159" s="199" t="s">
        <v>1</v>
      </c>
      <c r="N159" s="200" t="s">
        <v>40</v>
      </c>
      <c r="O159" s="70"/>
      <c r="P159" s="201">
        <f t="shared" si="11"/>
        <v>0</v>
      </c>
      <c r="Q159" s="201">
        <v>0</v>
      </c>
      <c r="R159" s="201">
        <f t="shared" si="12"/>
        <v>0</v>
      </c>
      <c r="S159" s="201">
        <v>0</v>
      </c>
      <c r="T159" s="20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3" t="s">
        <v>144</v>
      </c>
      <c r="AT159" s="203" t="s">
        <v>140</v>
      </c>
      <c r="AU159" s="203" t="s">
        <v>84</v>
      </c>
      <c r="AY159" s="16" t="s">
        <v>137</v>
      </c>
      <c r="BE159" s="204">
        <f t="shared" si="14"/>
        <v>0</v>
      </c>
      <c r="BF159" s="204">
        <f t="shared" si="15"/>
        <v>0</v>
      </c>
      <c r="BG159" s="204">
        <f t="shared" si="16"/>
        <v>0</v>
      </c>
      <c r="BH159" s="204">
        <f t="shared" si="17"/>
        <v>0</v>
      </c>
      <c r="BI159" s="204">
        <f t="shared" si="18"/>
        <v>0</v>
      </c>
      <c r="BJ159" s="16" t="s">
        <v>82</v>
      </c>
      <c r="BK159" s="204">
        <f t="shared" si="19"/>
        <v>0</v>
      </c>
      <c r="BL159" s="16" t="s">
        <v>144</v>
      </c>
      <c r="BM159" s="203" t="s">
        <v>1542</v>
      </c>
    </row>
    <row r="160" spans="1:65" s="2" customFormat="1" ht="21.75" customHeight="1">
      <c r="A160" s="33"/>
      <c r="B160" s="34"/>
      <c r="C160" s="191" t="s">
        <v>322</v>
      </c>
      <c r="D160" s="191" t="s">
        <v>140</v>
      </c>
      <c r="E160" s="192" t="s">
        <v>1543</v>
      </c>
      <c r="F160" s="193" t="s">
        <v>1544</v>
      </c>
      <c r="G160" s="194" t="s">
        <v>257</v>
      </c>
      <c r="H160" s="195">
        <v>1</v>
      </c>
      <c r="I160" s="196"/>
      <c r="J160" s="197">
        <f t="shared" si="10"/>
        <v>0</v>
      </c>
      <c r="K160" s="198"/>
      <c r="L160" s="38"/>
      <c r="M160" s="199" t="s">
        <v>1</v>
      </c>
      <c r="N160" s="200" t="s">
        <v>40</v>
      </c>
      <c r="O160" s="70"/>
      <c r="P160" s="201">
        <f t="shared" si="11"/>
        <v>0</v>
      </c>
      <c r="Q160" s="201">
        <v>0</v>
      </c>
      <c r="R160" s="201">
        <f t="shared" si="12"/>
        <v>0</v>
      </c>
      <c r="S160" s="201">
        <v>0</v>
      </c>
      <c r="T160" s="20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3" t="s">
        <v>144</v>
      </c>
      <c r="AT160" s="203" t="s">
        <v>140</v>
      </c>
      <c r="AU160" s="203" t="s">
        <v>84</v>
      </c>
      <c r="AY160" s="16" t="s">
        <v>137</v>
      </c>
      <c r="BE160" s="204">
        <f t="shared" si="14"/>
        <v>0</v>
      </c>
      <c r="BF160" s="204">
        <f t="shared" si="15"/>
        <v>0</v>
      </c>
      <c r="BG160" s="204">
        <f t="shared" si="16"/>
        <v>0</v>
      </c>
      <c r="BH160" s="204">
        <f t="shared" si="17"/>
        <v>0</v>
      </c>
      <c r="BI160" s="204">
        <f t="shared" si="18"/>
        <v>0</v>
      </c>
      <c r="BJ160" s="16" t="s">
        <v>82</v>
      </c>
      <c r="BK160" s="204">
        <f t="shared" si="19"/>
        <v>0</v>
      </c>
      <c r="BL160" s="16" t="s">
        <v>144</v>
      </c>
      <c r="BM160" s="203" t="s">
        <v>1545</v>
      </c>
    </row>
    <row r="161" spans="1:65" s="2" customFormat="1" ht="21.75" customHeight="1">
      <c r="A161" s="33"/>
      <c r="B161" s="34"/>
      <c r="C161" s="191" t="s">
        <v>326</v>
      </c>
      <c r="D161" s="191" t="s">
        <v>140</v>
      </c>
      <c r="E161" s="192" t="s">
        <v>1546</v>
      </c>
      <c r="F161" s="193" t="s">
        <v>1547</v>
      </c>
      <c r="G161" s="194" t="s">
        <v>253</v>
      </c>
      <c r="H161" s="195">
        <v>1</v>
      </c>
      <c r="I161" s="196"/>
      <c r="J161" s="197">
        <f t="shared" si="10"/>
        <v>0</v>
      </c>
      <c r="K161" s="198"/>
      <c r="L161" s="38"/>
      <c r="M161" s="199" t="s">
        <v>1</v>
      </c>
      <c r="N161" s="200" t="s">
        <v>40</v>
      </c>
      <c r="O161" s="70"/>
      <c r="P161" s="201">
        <f t="shared" si="11"/>
        <v>0</v>
      </c>
      <c r="Q161" s="201">
        <v>0</v>
      </c>
      <c r="R161" s="201">
        <f t="shared" si="12"/>
        <v>0</v>
      </c>
      <c r="S161" s="201">
        <v>0</v>
      </c>
      <c r="T161" s="20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3" t="s">
        <v>144</v>
      </c>
      <c r="AT161" s="203" t="s">
        <v>140</v>
      </c>
      <c r="AU161" s="203" t="s">
        <v>84</v>
      </c>
      <c r="AY161" s="16" t="s">
        <v>137</v>
      </c>
      <c r="BE161" s="204">
        <f t="shared" si="14"/>
        <v>0</v>
      </c>
      <c r="BF161" s="204">
        <f t="shared" si="15"/>
        <v>0</v>
      </c>
      <c r="BG161" s="204">
        <f t="shared" si="16"/>
        <v>0</v>
      </c>
      <c r="BH161" s="204">
        <f t="shared" si="17"/>
        <v>0</v>
      </c>
      <c r="BI161" s="204">
        <f t="shared" si="18"/>
        <v>0</v>
      </c>
      <c r="BJ161" s="16" t="s">
        <v>82</v>
      </c>
      <c r="BK161" s="204">
        <f t="shared" si="19"/>
        <v>0</v>
      </c>
      <c r="BL161" s="16" t="s">
        <v>144</v>
      </c>
      <c r="BM161" s="203" t="s">
        <v>1548</v>
      </c>
    </row>
    <row r="162" spans="1:65" s="2" customFormat="1" ht="21.75" customHeight="1">
      <c r="A162" s="33"/>
      <c r="B162" s="34"/>
      <c r="C162" s="191" t="s">
        <v>7</v>
      </c>
      <c r="D162" s="191" t="s">
        <v>140</v>
      </c>
      <c r="E162" s="192" t="s">
        <v>1549</v>
      </c>
      <c r="F162" s="193" t="s">
        <v>1550</v>
      </c>
      <c r="G162" s="194" t="s">
        <v>253</v>
      </c>
      <c r="H162" s="195">
        <v>1</v>
      </c>
      <c r="I162" s="196"/>
      <c r="J162" s="197">
        <f t="shared" si="10"/>
        <v>0</v>
      </c>
      <c r="K162" s="198"/>
      <c r="L162" s="38"/>
      <c r="M162" s="199" t="s">
        <v>1</v>
      </c>
      <c r="N162" s="200" t="s">
        <v>40</v>
      </c>
      <c r="O162" s="70"/>
      <c r="P162" s="201">
        <f t="shared" si="11"/>
        <v>0</v>
      </c>
      <c r="Q162" s="201">
        <v>0</v>
      </c>
      <c r="R162" s="201">
        <f t="shared" si="12"/>
        <v>0</v>
      </c>
      <c r="S162" s="201">
        <v>0</v>
      </c>
      <c r="T162" s="20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3" t="s">
        <v>144</v>
      </c>
      <c r="AT162" s="203" t="s">
        <v>140</v>
      </c>
      <c r="AU162" s="203" t="s">
        <v>84</v>
      </c>
      <c r="AY162" s="16" t="s">
        <v>137</v>
      </c>
      <c r="BE162" s="204">
        <f t="shared" si="14"/>
        <v>0</v>
      </c>
      <c r="BF162" s="204">
        <f t="shared" si="15"/>
        <v>0</v>
      </c>
      <c r="BG162" s="204">
        <f t="shared" si="16"/>
        <v>0</v>
      </c>
      <c r="BH162" s="204">
        <f t="shared" si="17"/>
        <v>0</v>
      </c>
      <c r="BI162" s="204">
        <f t="shared" si="18"/>
        <v>0</v>
      </c>
      <c r="BJ162" s="16" t="s">
        <v>82</v>
      </c>
      <c r="BK162" s="204">
        <f t="shared" si="19"/>
        <v>0</v>
      </c>
      <c r="BL162" s="16" t="s">
        <v>144</v>
      </c>
      <c r="BM162" s="203" t="s">
        <v>1551</v>
      </c>
    </row>
    <row r="163" spans="1:65" s="2" customFormat="1" ht="21.75" customHeight="1">
      <c r="A163" s="33"/>
      <c r="B163" s="34"/>
      <c r="C163" s="191" t="s">
        <v>334</v>
      </c>
      <c r="D163" s="191" t="s">
        <v>140</v>
      </c>
      <c r="E163" s="192" t="s">
        <v>1552</v>
      </c>
      <c r="F163" s="193" t="s">
        <v>1553</v>
      </c>
      <c r="G163" s="194" t="s">
        <v>257</v>
      </c>
      <c r="H163" s="195">
        <v>1</v>
      </c>
      <c r="I163" s="196"/>
      <c r="J163" s="197">
        <f t="shared" si="10"/>
        <v>0</v>
      </c>
      <c r="K163" s="198"/>
      <c r="L163" s="38"/>
      <c r="M163" s="199" t="s">
        <v>1</v>
      </c>
      <c r="N163" s="200" t="s">
        <v>40</v>
      </c>
      <c r="O163" s="70"/>
      <c r="P163" s="201">
        <f t="shared" si="11"/>
        <v>0</v>
      </c>
      <c r="Q163" s="201">
        <v>0</v>
      </c>
      <c r="R163" s="201">
        <f t="shared" si="12"/>
        <v>0</v>
      </c>
      <c r="S163" s="201">
        <v>0</v>
      </c>
      <c r="T163" s="20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3" t="s">
        <v>144</v>
      </c>
      <c r="AT163" s="203" t="s">
        <v>140</v>
      </c>
      <c r="AU163" s="203" t="s">
        <v>84</v>
      </c>
      <c r="AY163" s="16" t="s">
        <v>137</v>
      </c>
      <c r="BE163" s="204">
        <f t="shared" si="14"/>
        <v>0</v>
      </c>
      <c r="BF163" s="204">
        <f t="shared" si="15"/>
        <v>0</v>
      </c>
      <c r="BG163" s="204">
        <f t="shared" si="16"/>
        <v>0</v>
      </c>
      <c r="BH163" s="204">
        <f t="shared" si="17"/>
        <v>0</v>
      </c>
      <c r="BI163" s="204">
        <f t="shared" si="18"/>
        <v>0</v>
      </c>
      <c r="BJ163" s="16" t="s">
        <v>82</v>
      </c>
      <c r="BK163" s="204">
        <f t="shared" si="19"/>
        <v>0</v>
      </c>
      <c r="BL163" s="16" t="s">
        <v>144</v>
      </c>
      <c r="BM163" s="203" t="s">
        <v>1554</v>
      </c>
    </row>
    <row r="164" spans="1:65" s="2" customFormat="1" ht="21.75" customHeight="1">
      <c r="A164" s="33"/>
      <c r="B164" s="34"/>
      <c r="C164" s="191" t="s">
        <v>336</v>
      </c>
      <c r="D164" s="191" t="s">
        <v>140</v>
      </c>
      <c r="E164" s="192" t="s">
        <v>1555</v>
      </c>
      <c r="F164" s="193" t="s">
        <v>1556</v>
      </c>
      <c r="G164" s="194" t="s">
        <v>253</v>
      </c>
      <c r="H164" s="195">
        <v>1</v>
      </c>
      <c r="I164" s="196"/>
      <c r="J164" s="197">
        <f t="shared" si="10"/>
        <v>0</v>
      </c>
      <c r="K164" s="198"/>
      <c r="L164" s="38"/>
      <c r="M164" s="199" t="s">
        <v>1</v>
      </c>
      <c r="N164" s="200" t="s">
        <v>40</v>
      </c>
      <c r="O164" s="70"/>
      <c r="P164" s="201">
        <f t="shared" si="11"/>
        <v>0</v>
      </c>
      <c r="Q164" s="201">
        <v>0</v>
      </c>
      <c r="R164" s="201">
        <f t="shared" si="12"/>
        <v>0</v>
      </c>
      <c r="S164" s="201">
        <v>0</v>
      </c>
      <c r="T164" s="20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3" t="s">
        <v>144</v>
      </c>
      <c r="AT164" s="203" t="s">
        <v>140</v>
      </c>
      <c r="AU164" s="203" t="s">
        <v>84</v>
      </c>
      <c r="AY164" s="16" t="s">
        <v>137</v>
      </c>
      <c r="BE164" s="204">
        <f t="shared" si="14"/>
        <v>0</v>
      </c>
      <c r="BF164" s="204">
        <f t="shared" si="15"/>
        <v>0</v>
      </c>
      <c r="BG164" s="204">
        <f t="shared" si="16"/>
        <v>0</v>
      </c>
      <c r="BH164" s="204">
        <f t="shared" si="17"/>
        <v>0</v>
      </c>
      <c r="BI164" s="204">
        <f t="shared" si="18"/>
        <v>0</v>
      </c>
      <c r="BJ164" s="16" t="s">
        <v>82</v>
      </c>
      <c r="BK164" s="204">
        <f t="shared" si="19"/>
        <v>0</v>
      </c>
      <c r="BL164" s="16" t="s">
        <v>144</v>
      </c>
      <c r="BM164" s="203" t="s">
        <v>1557</v>
      </c>
    </row>
    <row r="165" spans="1:65" s="2" customFormat="1" ht="21.75" customHeight="1">
      <c r="A165" s="33"/>
      <c r="B165" s="34"/>
      <c r="C165" s="191" t="s">
        <v>342</v>
      </c>
      <c r="D165" s="191" t="s">
        <v>140</v>
      </c>
      <c r="E165" s="192" t="s">
        <v>1558</v>
      </c>
      <c r="F165" s="193" t="s">
        <v>1559</v>
      </c>
      <c r="G165" s="194" t="s">
        <v>253</v>
      </c>
      <c r="H165" s="195">
        <v>1</v>
      </c>
      <c r="I165" s="196"/>
      <c r="J165" s="197">
        <f t="shared" si="10"/>
        <v>0</v>
      </c>
      <c r="K165" s="198"/>
      <c r="L165" s="38"/>
      <c r="M165" s="199" t="s">
        <v>1</v>
      </c>
      <c r="N165" s="200" t="s">
        <v>40</v>
      </c>
      <c r="O165" s="70"/>
      <c r="P165" s="201">
        <f t="shared" si="11"/>
        <v>0</v>
      </c>
      <c r="Q165" s="201">
        <v>0</v>
      </c>
      <c r="R165" s="201">
        <f t="shared" si="12"/>
        <v>0</v>
      </c>
      <c r="S165" s="201">
        <v>0</v>
      </c>
      <c r="T165" s="20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3" t="s">
        <v>144</v>
      </c>
      <c r="AT165" s="203" t="s">
        <v>140</v>
      </c>
      <c r="AU165" s="203" t="s">
        <v>84</v>
      </c>
      <c r="AY165" s="16" t="s">
        <v>137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6" t="s">
        <v>82</v>
      </c>
      <c r="BK165" s="204">
        <f t="shared" si="19"/>
        <v>0</v>
      </c>
      <c r="BL165" s="16" t="s">
        <v>144</v>
      </c>
      <c r="BM165" s="203" t="s">
        <v>1560</v>
      </c>
    </row>
    <row r="166" spans="1:65" s="2" customFormat="1" ht="21.75" customHeight="1">
      <c r="A166" s="33"/>
      <c r="B166" s="34"/>
      <c r="C166" s="191" t="s">
        <v>344</v>
      </c>
      <c r="D166" s="191" t="s">
        <v>140</v>
      </c>
      <c r="E166" s="192" t="s">
        <v>1561</v>
      </c>
      <c r="F166" s="193" t="s">
        <v>1562</v>
      </c>
      <c r="G166" s="194" t="s">
        <v>253</v>
      </c>
      <c r="H166" s="195">
        <v>1</v>
      </c>
      <c r="I166" s="196"/>
      <c r="J166" s="197">
        <f t="shared" si="10"/>
        <v>0</v>
      </c>
      <c r="K166" s="198"/>
      <c r="L166" s="38"/>
      <c r="M166" s="199" t="s">
        <v>1</v>
      </c>
      <c r="N166" s="200" t="s">
        <v>40</v>
      </c>
      <c r="O166" s="70"/>
      <c r="P166" s="201">
        <f t="shared" si="11"/>
        <v>0</v>
      </c>
      <c r="Q166" s="201">
        <v>0</v>
      </c>
      <c r="R166" s="201">
        <f t="shared" si="12"/>
        <v>0</v>
      </c>
      <c r="S166" s="201">
        <v>0</v>
      </c>
      <c r="T166" s="20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3" t="s">
        <v>144</v>
      </c>
      <c r="AT166" s="203" t="s">
        <v>140</v>
      </c>
      <c r="AU166" s="203" t="s">
        <v>84</v>
      </c>
      <c r="AY166" s="16" t="s">
        <v>137</v>
      </c>
      <c r="BE166" s="204">
        <f t="shared" si="14"/>
        <v>0</v>
      </c>
      <c r="BF166" s="204">
        <f t="shared" si="15"/>
        <v>0</v>
      </c>
      <c r="BG166" s="204">
        <f t="shared" si="16"/>
        <v>0</v>
      </c>
      <c r="BH166" s="204">
        <f t="shared" si="17"/>
        <v>0</v>
      </c>
      <c r="BI166" s="204">
        <f t="shared" si="18"/>
        <v>0</v>
      </c>
      <c r="BJ166" s="16" t="s">
        <v>82</v>
      </c>
      <c r="BK166" s="204">
        <f t="shared" si="19"/>
        <v>0</v>
      </c>
      <c r="BL166" s="16" t="s">
        <v>144</v>
      </c>
      <c r="BM166" s="203" t="s">
        <v>1563</v>
      </c>
    </row>
    <row r="167" spans="1:65" s="2" customFormat="1" ht="21.75" customHeight="1">
      <c r="A167" s="33"/>
      <c r="B167" s="34"/>
      <c r="C167" s="191" t="s">
        <v>348</v>
      </c>
      <c r="D167" s="191" t="s">
        <v>140</v>
      </c>
      <c r="E167" s="192" t="s">
        <v>1564</v>
      </c>
      <c r="F167" s="193" t="s">
        <v>1565</v>
      </c>
      <c r="G167" s="194" t="s">
        <v>253</v>
      </c>
      <c r="H167" s="195">
        <v>1</v>
      </c>
      <c r="I167" s="196"/>
      <c r="J167" s="197">
        <f t="shared" si="10"/>
        <v>0</v>
      </c>
      <c r="K167" s="198"/>
      <c r="L167" s="38"/>
      <c r="M167" s="199" t="s">
        <v>1</v>
      </c>
      <c r="N167" s="200" t="s">
        <v>40</v>
      </c>
      <c r="O167" s="70"/>
      <c r="P167" s="201">
        <f t="shared" si="11"/>
        <v>0</v>
      </c>
      <c r="Q167" s="201">
        <v>0</v>
      </c>
      <c r="R167" s="201">
        <f t="shared" si="12"/>
        <v>0</v>
      </c>
      <c r="S167" s="201">
        <v>0</v>
      </c>
      <c r="T167" s="20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3" t="s">
        <v>144</v>
      </c>
      <c r="AT167" s="203" t="s">
        <v>140</v>
      </c>
      <c r="AU167" s="203" t="s">
        <v>84</v>
      </c>
      <c r="AY167" s="16" t="s">
        <v>137</v>
      </c>
      <c r="BE167" s="204">
        <f t="shared" si="14"/>
        <v>0</v>
      </c>
      <c r="BF167" s="204">
        <f t="shared" si="15"/>
        <v>0</v>
      </c>
      <c r="BG167" s="204">
        <f t="shared" si="16"/>
        <v>0</v>
      </c>
      <c r="BH167" s="204">
        <f t="shared" si="17"/>
        <v>0</v>
      </c>
      <c r="BI167" s="204">
        <f t="shared" si="18"/>
        <v>0</v>
      </c>
      <c r="BJ167" s="16" t="s">
        <v>82</v>
      </c>
      <c r="BK167" s="204">
        <f t="shared" si="19"/>
        <v>0</v>
      </c>
      <c r="BL167" s="16" t="s">
        <v>144</v>
      </c>
      <c r="BM167" s="203" t="s">
        <v>1566</v>
      </c>
    </row>
    <row r="168" spans="1:65" s="2" customFormat="1" ht="21.75" customHeight="1">
      <c r="A168" s="33"/>
      <c r="B168" s="34"/>
      <c r="C168" s="191" t="s">
        <v>350</v>
      </c>
      <c r="D168" s="191" t="s">
        <v>140</v>
      </c>
      <c r="E168" s="192" t="s">
        <v>1387</v>
      </c>
      <c r="F168" s="193" t="s">
        <v>1388</v>
      </c>
      <c r="G168" s="194" t="s">
        <v>253</v>
      </c>
      <c r="H168" s="195">
        <v>1</v>
      </c>
      <c r="I168" s="196"/>
      <c r="J168" s="197">
        <f t="shared" si="10"/>
        <v>0</v>
      </c>
      <c r="K168" s="198"/>
      <c r="L168" s="38"/>
      <c r="M168" s="199" t="s">
        <v>1</v>
      </c>
      <c r="N168" s="200" t="s">
        <v>40</v>
      </c>
      <c r="O168" s="70"/>
      <c r="P168" s="201">
        <f t="shared" si="11"/>
        <v>0</v>
      </c>
      <c r="Q168" s="201">
        <v>0</v>
      </c>
      <c r="R168" s="201">
        <f t="shared" si="12"/>
        <v>0</v>
      </c>
      <c r="S168" s="201">
        <v>0</v>
      </c>
      <c r="T168" s="20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03" t="s">
        <v>144</v>
      </c>
      <c r="AT168" s="203" t="s">
        <v>140</v>
      </c>
      <c r="AU168" s="203" t="s">
        <v>84</v>
      </c>
      <c r="AY168" s="16" t="s">
        <v>137</v>
      </c>
      <c r="BE168" s="204">
        <f t="shared" si="14"/>
        <v>0</v>
      </c>
      <c r="BF168" s="204">
        <f t="shared" si="15"/>
        <v>0</v>
      </c>
      <c r="BG168" s="204">
        <f t="shared" si="16"/>
        <v>0</v>
      </c>
      <c r="BH168" s="204">
        <f t="shared" si="17"/>
        <v>0</v>
      </c>
      <c r="BI168" s="204">
        <f t="shared" si="18"/>
        <v>0</v>
      </c>
      <c r="BJ168" s="16" t="s">
        <v>82</v>
      </c>
      <c r="BK168" s="204">
        <f t="shared" si="19"/>
        <v>0</v>
      </c>
      <c r="BL168" s="16" t="s">
        <v>144</v>
      </c>
      <c r="BM168" s="203" t="s">
        <v>1567</v>
      </c>
    </row>
    <row r="169" spans="1:65" s="2" customFormat="1" ht="21.75" customHeight="1">
      <c r="A169" s="33"/>
      <c r="B169" s="34"/>
      <c r="C169" s="191" t="s">
        <v>352</v>
      </c>
      <c r="D169" s="191" t="s">
        <v>140</v>
      </c>
      <c r="E169" s="192" t="s">
        <v>1390</v>
      </c>
      <c r="F169" s="193" t="s">
        <v>1391</v>
      </c>
      <c r="G169" s="194" t="s">
        <v>253</v>
      </c>
      <c r="H169" s="195">
        <v>1</v>
      </c>
      <c r="I169" s="196"/>
      <c r="J169" s="197">
        <f t="shared" si="10"/>
        <v>0</v>
      </c>
      <c r="K169" s="198"/>
      <c r="L169" s="38"/>
      <c r="M169" s="199" t="s">
        <v>1</v>
      </c>
      <c r="N169" s="200" t="s">
        <v>40</v>
      </c>
      <c r="O169" s="70"/>
      <c r="P169" s="201">
        <f t="shared" si="11"/>
        <v>0</v>
      </c>
      <c r="Q169" s="201">
        <v>0</v>
      </c>
      <c r="R169" s="201">
        <f t="shared" si="12"/>
        <v>0</v>
      </c>
      <c r="S169" s="201">
        <v>0</v>
      </c>
      <c r="T169" s="20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3" t="s">
        <v>144</v>
      </c>
      <c r="AT169" s="203" t="s">
        <v>140</v>
      </c>
      <c r="AU169" s="203" t="s">
        <v>84</v>
      </c>
      <c r="AY169" s="16" t="s">
        <v>137</v>
      </c>
      <c r="BE169" s="204">
        <f t="shared" si="14"/>
        <v>0</v>
      </c>
      <c r="BF169" s="204">
        <f t="shared" si="15"/>
        <v>0</v>
      </c>
      <c r="BG169" s="204">
        <f t="shared" si="16"/>
        <v>0</v>
      </c>
      <c r="BH169" s="204">
        <f t="shared" si="17"/>
        <v>0</v>
      </c>
      <c r="BI169" s="204">
        <f t="shared" si="18"/>
        <v>0</v>
      </c>
      <c r="BJ169" s="16" t="s">
        <v>82</v>
      </c>
      <c r="BK169" s="204">
        <f t="shared" si="19"/>
        <v>0</v>
      </c>
      <c r="BL169" s="16" t="s">
        <v>144</v>
      </c>
      <c r="BM169" s="203" t="s">
        <v>1568</v>
      </c>
    </row>
    <row r="170" spans="1:65" s="2" customFormat="1" ht="33" customHeight="1">
      <c r="A170" s="33"/>
      <c r="B170" s="34"/>
      <c r="C170" s="191" t="s">
        <v>356</v>
      </c>
      <c r="D170" s="191" t="s">
        <v>140</v>
      </c>
      <c r="E170" s="192" t="s">
        <v>1393</v>
      </c>
      <c r="F170" s="193" t="s">
        <v>1394</v>
      </c>
      <c r="G170" s="194" t="s">
        <v>253</v>
      </c>
      <c r="H170" s="195">
        <v>1</v>
      </c>
      <c r="I170" s="196"/>
      <c r="J170" s="197">
        <f t="shared" si="10"/>
        <v>0</v>
      </c>
      <c r="K170" s="198"/>
      <c r="L170" s="38"/>
      <c r="M170" s="199" t="s">
        <v>1</v>
      </c>
      <c r="N170" s="200" t="s">
        <v>40</v>
      </c>
      <c r="O170" s="70"/>
      <c r="P170" s="201">
        <f t="shared" si="11"/>
        <v>0</v>
      </c>
      <c r="Q170" s="201">
        <v>0</v>
      </c>
      <c r="R170" s="201">
        <f t="shared" si="12"/>
        <v>0</v>
      </c>
      <c r="S170" s="201">
        <v>0</v>
      </c>
      <c r="T170" s="20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3" t="s">
        <v>144</v>
      </c>
      <c r="AT170" s="203" t="s">
        <v>140</v>
      </c>
      <c r="AU170" s="203" t="s">
        <v>84</v>
      </c>
      <c r="AY170" s="16" t="s">
        <v>137</v>
      </c>
      <c r="BE170" s="204">
        <f t="shared" si="14"/>
        <v>0</v>
      </c>
      <c r="BF170" s="204">
        <f t="shared" si="15"/>
        <v>0</v>
      </c>
      <c r="BG170" s="204">
        <f t="shared" si="16"/>
        <v>0</v>
      </c>
      <c r="BH170" s="204">
        <f t="shared" si="17"/>
        <v>0</v>
      </c>
      <c r="BI170" s="204">
        <f t="shared" si="18"/>
        <v>0</v>
      </c>
      <c r="BJ170" s="16" t="s">
        <v>82</v>
      </c>
      <c r="BK170" s="204">
        <f t="shared" si="19"/>
        <v>0</v>
      </c>
      <c r="BL170" s="16" t="s">
        <v>144</v>
      </c>
      <c r="BM170" s="203" t="s">
        <v>1569</v>
      </c>
    </row>
    <row r="171" spans="1:65" s="2" customFormat="1" ht="33" customHeight="1">
      <c r="A171" s="33"/>
      <c r="B171" s="34"/>
      <c r="C171" s="191" t="s">
        <v>358</v>
      </c>
      <c r="D171" s="191" t="s">
        <v>140</v>
      </c>
      <c r="E171" s="192" t="s">
        <v>1396</v>
      </c>
      <c r="F171" s="193" t="s">
        <v>1397</v>
      </c>
      <c r="G171" s="194" t="s">
        <v>253</v>
      </c>
      <c r="H171" s="195">
        <v>1</v>
      </c>
      <c r="I171" s="196"/>
      <c r="J171" s="197">
        <f t="shared" si="10"/>
        <v>0</v>
      </c>
      <c r="K171" s="198"/>
      <c r="L171" s="38"/>
      <c r="M171" s="199" t="s">
        <v>1</v>
      </c>
      <c r="N171" s="200" t="s">
        <v>40</v>
      </c>
      <c r="O171" s="70"/>
      <c r="P171" s="201">
        <f t="shared" si="11"/>
        <v>0</v>
      </c>
      <c r="Q171" s="201">
        <v>0</v>
      </c>
      <c r="R171" s="201">
        <f t="shared" si="12"/>
        <v>0</v>
      </c>
      <c r="S171" s="201">
        <v>0</v>
      </c>
      <c r="T171" s="20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3" t="s">
        <v>144</v>
      </c>
      <c r="AT171" s="203" t="s">
        <v>140</v>
      </c>
      <c r="AU171" s="203" t="s">
        <v>84</v>
      </c>
      <c r="AY171" s="16" t="s">
        <v>137</v>
      </c>
      <c r="BE171" s="204">
        <f t="shared" si="14"/>
        <v>0</v>
      </c>
      <c r="BF171" s="204">
        <f t="shared" si="15"/>
        <v>0</v>
      </c>
      <c r="BG171" s="204">
        <f t="shared" si="16"/>
        <v>0</v>
      </c>
      <c r="BH171" s="204">
        <f t="shared" si="17"/>
        <v>0</v>
      </c>
      <c r="BI171" s="204">
        <f t="shared" si="18"/>
        <v>0</v>
      </c>
      <c r="BJ171" s="16" t="s">
        <v>82</v>
      </c>
      <c r="BK171" s="204">
        <f t="shared" si="19"/>
        <v>0</v>
      </c>
      <c r="BL171" s="16" t="s">
        <v>144</v>
      </c>
      <c r="BM171" s="203" t="s">
        <v>1570</v>
      </c>
    </row>
    <row r="172" spans="1:65" s="2" customFormat="1" ht="21.75" customHeight="1">
      <c r="A172" s="33"/>
      <c r="B172" s="34"/>
      <c r="C172" s="191" t="s">
        <v>364</v>
      </c>
      <c r="D172" s="191" t="s">
        <v>140</v>
      </c>
      <c r="E172" s="192" t="s">
        <v>1399</v>
      </c>
      <c r="F172" s="193" t="s">
        <v>1400</v>
      </c>
      <c r="G172" s="194" t="s">
        <v>253</v>
      </c>
      <c r="H172" s="195">
        <v>2</v>
      </c>
      <c r="I172" s="196"/>
      <c r="J172" s="197">
        <f t="shared" si="10"/>
        <v>0</v>
      </c>
      <c r="K172" s="198"/>
      <c r="L172" s="38"/>
      <c r="M172" s="199" t="s">
        <v>1</v>
      </c>
      <c r="N172" s="200" t="s">
        <v>40</v>
      </c>
      <c r="O172" s="70"/>
      <c r="P172" s="201">
        <f t="shared" si="11"/>
        <v>0</v>
      </c>
      <c r="Q172" s="201">
        <v>0</v>
      </c>
      <c r="R172" s="201">
        <f t="shared" si="12"/>
        <v>0</v>
      </c>
      <c r="S172" s="201">
        <v>0</v>
      </c>
      <c r="T172" s="20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3" t="s">
        <v>144</v>
      </c>
      <c r="AT172" s="203" t="s">
        <v>140</v>
      </c>
      <c r="AU172" s="203" t="s">
        <v>84</v>
      </c>
      <c r="AY172" s="16" t="s">
        <v>137</v>
      </c>
      <c r="BE172" s="204">
        <f t="shared" si="14"/>
        <v>0</v>
      </c>
      <c r="BF172" s="204">
        <f t="shared" si="15"/>
        <v>0</v>
      </c>
      <c r="BG172" s="204">
        <f t="shared" si="16"/>
        <v>0</v>
      </c>
      <c r="BH172" s="204">
        <f t="shared" si="17"/>
        <v>0</v>
      </c>
      <c r="BI172" s="204">
        <f t="shared" si="18"/>
        <v>0</v>
      </c>
      <c r="BJ172" s="16" t="s">
        <v>82</v>
      </c>
      <c r="BK172" s="204">
        <f t="shared" si="19"/>
        <v>0</v>
      </c>
      <c r="BL172" s="16" t="s">
        <v>144</v>
      </c>
      <c r="BM172" s="203" t="s">
        <v>1571</v>
      </c>
    </row>
    <row r="173" spans="1:65" s="2" customFormat="1" ht="21.75" customHeight="1">
      <c r="A173" s="33"/>
      <c r="B173" s="34"/>
      <c r="C173" s="191" t="s">
        <v>368</v>
      </c>
      <c r="D173" s="191" t="s">
        <v>140</v>
      </c>
      <c r="E173" s="192" t="s">
        <v>1402</v>
      </c>
      <c r="F173" s="193" t="s">
        <v>1403</v>
      </c>
      <c r="G173" s="194" t="s">
        <v>253</v>
      </c>
      <c r="H173" s="195">
        <v>2</v>
      </c>
      <c r="I173" s="196"/>
      <c r="J173" s="197">
        <f t="shared" si="10"/>
        <v>0</v>
      </c>
      <c r="K173" s="198"/>
      <c r="L173" s="38"/>
      <c r="M173" s="199" t="s">
        <v>1</v>
      </c>
      <c r="N173" s="200" t="s">
        <v>40</v>
      </c>
      <c r="O173" s="70"/>
      <c r="P173" s="201">
        <f t="shared" si="11"/>
        <v>0</v>
      </c>
      <c r="Q173" s="201">
        <v>0</v>
      </c>
      <c r="R173" s="201">
        <f t="shared" si="12"/>
        <v>0</v>
      </c>
      <c r="S173" s="201">
        <v>0</v>
      </c>
      <c r="T173" s="20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03" t="s">
        <v>144</v>
      </c>
      <c r="AT173" s="203" t="s">
        <v>140</v>
      </c>
      <c r="AU173" s="203" t="s">
        <v>84</v>
      </c>
      <c r="AY173" s="16" t="s">
        <v>137</v>
      </c>
      <c r="BE173" s="204">
        <f t="shared" si="14"/>
        <v>0</v>
      </c>
      <c r="BF173" s="204">
        <f t="shared" si="15"/>
        <v>0</v>
      </c>
      <c r="BG173" s="204">
        <f t="shared" si="16"/>
        <v>0</v>
      </c>
      <c r="BH173" s="204">
        <f t="shared" si="17"/>
        <v>0</v>
      </c>
      <c r="BI173" s="204">
        <f t="shared" si="18"/>
        <v>0</v>
      </c>
      <c r="BJ173" s="16" t="s">
        <v>82</v>
      </c>
      <c r="BK173" s="204">
        <f t="shared" si="19"/>
        <v>0</v>
      </c>
      <c r="BL173" s="16" t="s">
        <v>144</v>
      </c>
      <c r="BM173" s="203" t="s">
        <v>1572</v>
      </c>
    </row>
    <row r="174" spans="1:65" s="2" customFormat="1" ht="16.5" customHeight="1">
      <c r="A174" s="33"/>
      <c r="B174" s="34"/>
      <c r="C174" s="191" t="s">
        <v>370</v>
      </c>
      <c r="D174" s="191" t="s">
        <v>140</v>
      </c>
      <c r="E174" s="192" t="s">
        <v>1573</v>
      </c>
      <c r="F174" s="193" t="s">
        <v>1574</v>
      </c>
      <c r="G174" s="194" t="s">
        <v>253</v>
      </c>
      <c r="H174" s="195">
        <v>1</v>
      </c>
      <c r="I174" s="196"/>
      <c r="J174" s="197">
        <f t="shared" si="10"/>
        <v>0</v>
      </c>
      <c r="K174" s="198"/>
      <c r="L174" s="38"/>
      <c r="M174" s="199" t="s">
        <v>1</v>
      </c>
      <c r="N174" s="200" t="s">
        <v>40</v>
      </c>
      <c r="O174" s="70"/>
      <c r="P174" s="201">
        <f t="shared" si="11"/>
        <v>0</v>
      </c>
      <c r="Q174" s="201">
        <v>0</v>
      </c>
      <c r="R174" s="201">
        <f t="shared" si="12"/>
        <v>0</v>
      </c>
      <c r="S174" s="201">
        <v>0</v>
      </c>
      <c r="T174" s="202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3" t="s">
        <v>144</v>
      </c>
      <c r="AT174" s="203" t="s">
        <v>140</v>
      </c>
      <c r="AU174" s="203" t="s">
        <v>84</v>
      </c>
      <c r="AY174" s="16" t="s">
        <v>137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6" t="s">
        <v>82</v>
      </c>
      <c r="BK174" s="204">
        <f t="shared" si="19"/>
        <v>0</v>
      </c>
      <c r="BL174" s="16" t="s">
        <v>144</v>
      </c>
      <c r="BM174" s="203" t="s">
        <v>1575</v>
      </c>
    </row>
    <row r="175" spans="1:65" s="2" customFormat="1" ht="21.75" customHeight="1">
      <c r="A175" s="33"/>
      <c r="B175" s="34"/>
      <c r="C175" s="191" t="s">
        <v>372</v>
      </c>
      <c r="D175" s="191" t="s">
        <v>140</v>
      </c>
      <c r="E175" s="192" t="s">
        <v>1576</v>
      </c>
      <c r="F175" s="193" t="s">
        <v>1577</v>
      </c>
      <c r="G175" s="194" t="s">
        <v>253</v>
      </c>
      <c r="H175" s="195">
        <v>1</v>
      </c>
      <c r="I175" s="196"/>
      <c r="J175" s="197">
        <f t="shared" si="10"/>
        <v>0</v>
      </c>
      <c r="K175" s="198"/>
      <c r="L175" s="38"/>
      <c r="M175" s="199" t="s">
        <v>1</v>
      </c>
      <c r="N175" s="200" t="s">
        <v>40</v>
      </c>
      <c r="O175" s="70"/>
      <c r="P175" s="201">
        <f t="shared" si="11"/>
        <v>0</v>
      </c>
      <c r="Q175" s="201">
        <v>0</v>
      </c>
      <c r="R175" s="201">
        <f t="shared" si="12"/>
        <v>0</v>
      </c>
      <c r="S175" s="201">
        <v>0</v>
      </c>
      <c r="T175" s="202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03" t="s">
        <v>144</v>
      </c>
      <c r="AT175" s="203" t="s">
        <v>140</v>
      </c>
      <c r="AU175" s="203" t="s">
        <v>84</v>
      </c>
      <c r="AY175" s="16" t="s">
        <v>137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6" t="s">
        <v>82</v>
      </c>
      <c r="BK175" s="204">
        <f t="shared" si="19"/>
        <v>0</v>
      </c>
      <c r="BL175" s="16" t="s">
        <v>144</v>
      </c>
      <c r="BM175" s="203" t="s">
        <v>1578</v>
      </c>
    </row>
    <row r="176" spans="1:65" s="2" customFormat="1" ht="16.5" customHeight="1">
      <c r="A176" s="33"/>
      <c r="B176" s="34"/>
      <c r="C176" s="191" t="s">
        <v>374</v>
      </c>
      <c r="D176" s="191" t="s">
        <v>140</v>
      </c>
      <c r="E176" s="192" t="s">
        <v>1405</v>
      </c>
      <c r="F176" s="193" t="s">
        <v>1406</v>
      </c>
      <c r="G176" s="194" t="s">
        <v>304</v>
      </c>
      <c r="H176" s="195">
        <v>1</v>
      </c>
      <c r="I176" s="196"/>
      <c r="J176" s="197">
        <f t="shared" si="10"/>
        <v>0</v>
      </c>
      <c r="K176" s="198"/>
      <c r="L176" s="38"/>
      <c r="M176" s="199" t="s">
        <v>1</v>
      </c>
      <c r="N176" s="200" t="s">
        <v>40</v>
      </c>
      <c r="O176" s="70"/>
      <c r="P176" s="201">
        <f t="shared" si="11"/>
        <v>0</v>
      </c>
      <c r="Q176" s="201">
        <v>0</v>
      </c>
      <c r="R176" s="201">
        <f t="shared" si="12"/>
        <v>0</v>
      </c>
      <c r="S176" s="201">
        <v>0</v>
      </c>
      <c r="T176" s="202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03" t="s">
        <v>144</v>
      </c>
      <c r="AT176" s="203" t="s">
        <v>140</v>
      </c>
      <c r="AU176" s="203" t="s">
        <v>84</v>
      </c>
      <c r="AY176" s="16" t="s">
        <v>137</v>
      </c>
      <c r="BE176" s="204">
        <f t="shared" si="14"/>
        <v>0</v>
      </c>
      <c r="BF176" s="204">
        <f t="shared" si="15"/>
        <v>0</v>
      </c>
      <c r="BG176" s="204">
        <f t="shared" si="16"/>
        <v>0</v>
      </c>
      <c r="BH176" s="204">
        <f t="shared" si="17"/>
        <v>0</v>
      </c>
      <c r="BI176" s="204">
        <f t="shared" si="18"/>
        <v>0</v>
      </c>
      <c r="BJ176" s="16" t="s">
        <v>82</v>
      </c>
      <c r="BK176" s="204">
        <f t="shared" si="19"/>
        <v>0</v>
      </c>
      <c r="BL176" s="16" t="s">
        <v>144</v>
      </c>
      <c r="BM176" s="203" t="s">
        <v>1579</v>
      </c>
    </row>
    <row r="177" spans="1:65" s="2" customFormat="1" ht="21.75" customHeight="1">
      <c r="A177" s="33"/>
      <c r="B177" s="34"/>
      <c r="C177" s="191" t="s">
        <v>378</v>
      </c>
      <c r="D177" s="191" t="s">
        <v>140</v>
      </c>
      <c r="E177" s="192" t="s">
        <v>1408</v>
      </c>
      <c r="F177" s="193" t="s">
        <v>1409</v>
      </c>
      <c r="G177" s="194" t="s">
        <v>304</v>
      </c>
      <c r="H177" s="195">
        <v>1</v>
      </c>
      <c r="I177" s="196"/>
      <c r="J177" s="197">
        <f t="shared" si="10"/>
        <v>0</v>
      </c>
      <c r="K177" s="198"/>
      <c r="L177" s="38"/>
      <c r="M177" s="199" t="s">
        <v>1</v>
      </c>
      <c r="N177" s="200" t="s">
        <v>40</v>
      </c>
      <c r="O177" s="70"/>
      <c r="P177" s="201">
        <f t="shared" si="11"/>
        <v>0</v>
      </c>
      <c r="Q177" s="201">
        <v>0</v>
      </c>
      <c r="R177" s="201">
        <f t="shared" si="12"/>
        <v>0</v>
      </c>
      <c r="S177" s="201">
        <v>0</v>
      </c>
      <c r="T177" s="202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3" t="s">
        <v>144</v>
      </c>
      <c r="AT177" s="203" t="s">
        <v>140</v>
      </c>
      <c r="AU177" s="203" t="s">
        <v>84</v>
      </c>
      <c r="AY177" s="16" t="s">
        <v>137</v>
      </c>
      <c r="BE177" s="204">
        <f t="shared" si="14"/>
        <v>0</v>
      </c>
      <c r="BF177" s="204">
        <f t="shared" si="15"/>
        <v>0</v>
      </c>
      <c r="BG177" s="204">
        <f t="shared" si="16"/>
        <v>0</v>
      </c>
      <c r="BH177" s="204">
        <f t="shared" si="17"/>
        <v>0</v>
      </c>
      <c r="BI177" s="204">
        <f t="shared" si="18"/>
        <v>0</v>
      </c>
      <c r="BJ177" s="16" t="s">
        <v>82</v>
      </c>
      <c r="BK177" s="204">
        <f t="shared" si="19"/>
        <v>0</v>
      </c>
      <c r="BL177" s="16" t="s">
        <v>144</v>
      </c>
      <c r="BM177" s="203" t="s">
        <v>1580</v>
      </c>
    </row>
    <row r="178" spans="1:65" s="12" customFormat="1" ht="22.9" customHeight="1">
      <c r="B178" s="175"/>
      <c r="C178" s="176"/>
      <c r="D178" s="177" t="s">
        <v>74</v>
      </c>
      <c r="E178" s="189" t="s">
        <v>1411</v>
      </c>
      <c r="F178" s="189" t="s">
        <v>1412</v>
      </c>
      <c r="G178" s="176"/>
      <c r="H178" s="176"/>
      <c r="I178" s="179"/>
      <c r="J178" s="190">
        <f>BK178</f>
        <v>0</v>
      </c>
      <c r="K178" s="176"/>
      <c r="L178" s="181"/>
      <c r="M178" s="182"/>
      <c r="N178" s="183"/>
      <c r="O178" s="183"/>
      <c r="P178" s="184">
        <f>SUM(P179:P180)</f>
        <v>0</v>
      </c>
      <c r="Q178" s="183"/>
      <c r="R178" s="184">
        <f>SUM(R179:R180)</f>
        <v>0</v>
      </c>
      <c r="S178" s="183"/>
      <c r="T178" s="185">
        <f>SUM(T179:T180)</f>
        <v>0</v>
      </c>
      <c r="AR178" s="186" t="s">
        <v>82</v>
      </c>
      <c r="AT178" s="187" t="s">
        <v>74</v>
      </c>
      <c r="AU178" s="187" t="s">
        <v>82</v>
      </c>
      <c r="AY178" s="186" t="s">
        <v>137</v>
      </c>
      <c r="BK178" s="188">
        <f>SUM(BK179:BK180)</f>
        <v>0</v>
      </c>
    </row>
    <row r="179" spans="1:65" s="2" customFormat="1" ht="21.75" customHeight="1">
      <c r="A179" s="33"/>
      <c r="B179" s="34"/>
      <c r="C179" s="191" t="s">
        <v>380</v>
      </c>
      <c r="D179" s="191" t="s">
        <v>140</v>
      </c>
      <c r="E179" s="192" t="s">
        <v>1413</v>
      </c>
      <c r="F179" s="193" t="s">
        <v>1414</v>
      </c>
      <c r="G179" s="194" t="s">
        <v>320</v>
      </c>
      <c r="H179" s="195">
        <v>0.64600000000000002</v>
      </c>
      <c r="I179" s="196"/>
      <c r="J179" s="197">
        <f>ROUND(I179*H179,2)</f>
        <v>0</v>
      </c>
      <c r="K179" s="198"/>
      <c r="L179" s="38"/>
      <c r="M179" s="199" t="s">
        <v>1</v>
      </c>
      <c r="N179" s="200" t="s">
        <v>40</v>
      </c>
      <c r="O179" s="70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3" t="s">
        <v>144</v>
      </c>
      <c r="AT179" s="203" t="s">
        <v>140</v>
      </c>
      <c r="AU179" s="203" t="s">
        <v>84</v>
      </c>
      <c r="AY179" s="16" t="s">
        <v>137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6" t="s">
        <v>82</v>
      </c>
      <c r="BK179" s="204">
        <f>ROUND(I179*H179,2)</f>
        <v>0</v>
      </c>
      <c r="BL179" s="16" t="s">
        <v>144</v>
      </c>
      <c r="BM179" s="203" t="s">
        <v>1581</v>
      </c>
    </row>
    <row r="180" spans="1:65" s="2" customFormat="1" ht="33" customHeight="1">
      <c r="A180" s="33"/>
      <c r="B180" s="34"/>
      <c r="C180" s="191" t="s">
        <v>384</v>
      </c>
      <c r="D180" s="191" t="s">
        <v>140</v>
      </c>
      <c r="E180" s="192" t="s">
        <v>1416</v>
      </c>
      <c r="F180" s="193" t="s">
        <v>1417</v>
      </c>
      <c r="G180" s="194" t="s">
        <v>320</v>
      </c>
      <c r="H180" s="195">
        <v>0.64600000000000002</v>
      </c>
      <c r="I180" s="196"/>
      <c r="J180" s="197">
        <f>ROUND(I180*H180,2)</f>
        <v>0</v>
      </c>
      <c r="K180" s="198"/>
      <c r="L180" s="38"/>
      <c r="M180" s="199" t="s">
        <v>1</v>
      </c>
      <c r="N180" s="200" t="s">
        <v>40</v>
      </c>
      <c r="O180" s="70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3" t="s">
        <v>144</v>
      </c>
      <c r="AT180" s="203" t="s">
        <v>140</v>
      </c>
      <c r="AU180" s="203" t="s">
        <v>84</v>
      </c>
      <c r="AY180" s="16" t="s">
        <v>137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6" t="s">
        <v>82</v>
      </c>
      <c r="BK180" s="204">
        <f>ROUND(I180*H180,2)</f>
        <v>0</v>
      </c>
      <c r="BL180" s="16" t="s">
        <v>144</v>
      </c>
      <c r="BM180" s="203" t="s">
        <v>1582</v>
      </c>
    </row>
    <row r="181" spans="1:65" s="12" customFormat="1" ht="22.9" customHeight="1">
      <c r="B181" s="175"/>
      <c r="C181" s="176"/>
      <c r="D181" s="177" t="s">
        <v>74</v>
      </c>
      <c r="E181" s="189" t="s">
        <v>1583</v>
      </c>
      <c r="F181" s="189" t="s">
        <v>1584</v>
      </c>
      <c r="G181" s="176"/>
      <c r="H181" s="176"/>
      <c r="I181" s="179"/>
      <c r="J181" s="190">
        <f>BK181</f>
        <v>0</v>
      </c>
      <c r="K181" s="176"/>
      <c r="L181" s="181"/>
      <c r="M181" s="182"/>
      <c r="N181" s="183"/>
      <c r="O181" s="183"/>
      <c r="P181" s="184">
        <f>P182</f>
        <v>0</v>
      </c>
      <c r="Q181" s="183"/>
      <c r="R181" s="184">
        <f>R182</f>
        <v>0</v>
      </c>
      <c r="S181" s="183"/>
      <c r="T181" s="185">
        <f>T182</f>
        <v>0</v>
      </c>
      <c r="AR181" s="186" t="s">
        <v>82</v>
      </c>
      <c r="AT181" s="187" t="s">
        <v>74</v>
      </c>
      <c r="AU181" s="187" t="s">
        <v>82</v>
      </c>
      <c r="AY181" s="186" t="s">
        <v>137</v>
      </c>
      <c r="BK181" s="188">
        <f>BK182</f>
        <v>0</v>
      </c>
    </row>
    <row r="182" spans="1:65" s="2" customFormat="1" ht="21.75" customHeight="1">
      <c r="A182" s="33"/>
      <c r="B182" s="34"/>
      <c r="C182" s="191" t="s">
        <v>386</v>
      </c>
      <c r="D182" s="191" t="s">
        <v>140</v>
      </c>
      <c r="E182" s="192" t="s">
        <v>1585</v>
      </c>
      <c r="F182" s="193" t="s">
        <v>1586</v>
      </c>
      <c r="G182" s="194" t="s">
        <v>1587</v>
      </c>
      <c r="H182" s="195">
        <v>2</v>
      </c>
      <c r="I182" s="196"/>
      <c r="J182" s="197">
        <f>ROUND(I182*H182,2)</f>
        <v>0</v>
      </c>
      <c r="K182" s="198"/>
      <c r="L182" s="38"/>
      <c r="M182" s="199" t="s">
        <v>1</v>
      </c>
      <c r="N182" s="200" t="s">
        <v>40</v>
      </c>
      <c r="O182" s="70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03" t="s">
        <v>144</v>
      </c>
      <c r="AT182" s="203" t="s">
        <v>140</v>
      </c>
      <c r="AU182" s="203" t="s">
        <v>84</v>
      </c>
      <c r="AY182" s="16" t="s">
        <v>137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6" t="s">
        <v>82</v>
      </c>
      <c r="BK182" s="204">
        <f>ROUND(I182*H182,2)</f>
        <v>0</v>
      </c>
      <c r="BL182" s="16" t="s">
        <v>144</v>
      </c>
      <c r="BM182" s="203" t="s">
        <v>1588</v>
      </c>
    </row>
    <row r="183" spans="1:65" s="12" customFormat="1" ht="22.9" customHeight="1">
      <c r="B183" s="175"/>
      <c r="C183" s="176"/>
      <c r="D183" s="177" t="s">
        <v>74</v>
      </c>
      <c r="E183" s="189" t="s">
        <v>165</v>
      </c>
      <c r="F183" s="189" t="s">
        <v>1419</v>
      </c>
      <c r="G183" s="176"/>
      <c r="H183" s="176"/>
      <c r="I183" s="179"/>
      <c r="J183" s="190">
        <f>BK183</f>
        <v>0</v>
      </c>
      <c r="K183" s="176"/>
      <c r="L183" s="181"/>
      <c r="M183" s="182"/>
      <c r="N183" s="183"/>
      <c r="O183" s="183"/>
      <c r="P183" s="184">
        <f>SUM(P184:P185)</f>
        <v>0</v>
      </c>
      <c r="Q183" s="183"/>
      <c r="R183" s="184">
        <f>SUM(R184:R185)</f>
        <v>0</v>
      </c>
      <c r="S183" s="183"/>
      <c r="T183" s="185">
        <f>SUM(T184:T185)</f>
        <v>0</v>
      </c>
      <c r="AR183" s="186" t="s">
        <v>82</v>
      </c>
      <c r="AT183" s="187" t="s">
        <v>74</v>
      </c>
      <c r="AU183" s="187" t="s">
        <v>82</v>
      </c>
      <c r="AY183" s="186" t="s">
        <v>137</v>
      </c>
      <c r="BK183" s="188">
        <f>SUM(BK184:BK185)</f>
        <v>0</v>
      </c>
    </row>
    <row r="184" spans="1:65" s="2" customFormat="1" ht="21.75" customHeight="1">
      <c r="A184" s="33"/>
      <c r="B184" s="34"/>
      <c r="C184" s="191" t="s">
        <v>388</v>
      </c>
      <c r="D184" s="191" t="s">
        <v>140</v>
      </c>
      <c r="E184" s="192" t="s">
        <v>1420</v>
      </c>
      <c r="F184" s="193" t="s">
        <v>1421</v>
      </c>
      <c r="G184" s="194" t="s">
        <v>1422</v>
      </c>
      <c r="H184" s="195">
        <v>1</v>
      </c>
      <c r="I184" s="196"/>
      <c r="J184" s="197">
        <f>ROUND(I184*H184,2)</f>
        <v>0</v>
      </c>
      <c r="K184" s="198"/>
      <c r="L184" s="38"/>
      <c r="M184" s="199" t="s">
        <v>1</v>
      </c>
      <c r="N184" s="200" t="s">
        <v>40</v>
      </c>
      <c r="O184" s="70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3" t="s">
        <v>144</v>
      </c>
      <c r="AT184" s="203" t="s">
        <v>140</v>
      </c>
      <c r="AU184" s="203" t="s">
        <v>84</v>
      </c>
      <c r="AY184" s="16" t="s">
        <v>137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6" t="s">
        <v>82</v>
      </c>
      <c r="BK184" s="204">
        <f>ROUND(I184*H184,2)</f>
        <v>0</v>
      </c>
      <c r="BL184" s="16" t="s">
        <v>144</v>
      </c>
      <c r="BM184" s="203" t="s">
        <v>1589</v>
      </c>
    </row>
    <row r="185" spans="1:65" s="2" customFormat="1" ht="16.5" customHeight="1">
      <c r="A185" s="33"/>
      <c r="B185" s="34"/>
      <c r="C185" s="191" t="s">
        <v>390</v>
      </c>
      <c r="D185" s="191" t="s">
        <v>140</v>
      </c>
      <c r="E185" s="192" t="s">
        <v>1424</v>
      </c>
      <c r="F185" s="193" t="s">
        <v>1425</v>
      </c>
      <c r="G185" s="194" t="s">
        <v>1422</v>
      </c>
      <c r="H185" s="195">
        <v>1</v>
      </c>
      <c r="I185" s="196"/>
      <c r="J185" s="197">
        <f>ROUND(I185*H185,2)</f>
        <v>0</v>
      </c>
      <c r="K185" s="198"/>
      <c r="L185" s="38"/>
      <c r="M185" s="205" t="s">
        <v>1</v>
      </c>
      <c r="N185" s="206" t="s">
        <v>40</v>
      </c>
      <c r="O185" s="207"/>
      <c r="P185" s="208">
        <f>O185*H185</f>
        <v>0</v>
      </c>
      <c r="Q185" s="208">
        <v>0</v>
      </c>
      <c r="R185" s="208">
        <f>Q185*H185</f>
        <v>0</v>
      </c>
      <c r="S185" s="208">
        <v>0</v>
      </c>
      <c r="T185" s="20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03" t="s">
        <v>144</v>
      </c>
      <c r="AT185" s="203" t="s">
        <v>140</v>
      </c>
      <c r="AU185" s="203" t="s">
        <v>84</v>
      </c>
      <c r="AY185" s="16" t="s">
        <v>137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82</v>
      </c>
      <c r="BK185" s="204">
        <f>ROUND(I185*H185,2)</f>
        <v>0</v>
      </c>
      <c r="BL185" s="16" t="s">
        <v>144</v>
      </c>
      <c r="BM185" s="203" t="s">
        <v>1590</v>
      </c>
    </row>
    <row r="186" spans="1:65" s="2" customFormat="1" ht="6.95" customHeight="1">
      <c r="A186" s="33"/>
      <c r="B186" s="53"/>
      <c r="C186" s="54"/>
      <c r="D186" s="54"/>
      <c r="E186" s="54"/>
      <c r="F186" s="54"/>
      <c r="G186" s="54"/>
      <c r="H186" s="54"/>
      <c r="I186" s="54"/>
      <c r="J186" s="54"/>
      <c r="K186" s="54"/>
      <c r="L186" s="38"/>
      <c r="M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</sheetData>
  <sheetProtection algorithmName="SHA-512" hashValue="IXak4zadzS9UyA7eBhmVBSOKIEoaOqcls2eprEL+HYFJHPt8yjDyuuq8k2m1d0ZuoXfvG9RcrMXFUURoXoDrOQ==" saltValue="1tDIKrORt85KstPdOs6Mvap49QanH9UTgQfBb8P8GNYoZP9S06psk3KVtsFsVFegZDn95g0arEGLsK+2kVC92Q==" spinCount="100000" sheet="1" objects="1" scenarios="1" formatColumns="0" formatRows="0" autoFilter="0"/>
  <autoFilter ref="C127:K185" xr:uid="{00000000-0009-0000-0000-000005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5"/>
  <sheetViews>
    <sheetView showGridLines="0" topLeftCell="A136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104</v>
      </c>
    </row>
    <row r="3" spans="1:46" s="1" customFormat="1" ht="6.95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5" customHeight="1">
      <c r="B4" s="19"/>
      <c r="D4" s="116" t="s">
        <v>105</v>
      </c>
      <c r="L4" s="19"/>
      <c r="M4" s="11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82" t="str">
        <f>'Rekapitulace stavby'!K6</f>
        <v>Úpravy veřejného parteru a zahrady objektů - 2.etapa</v>
      </c>
      <c r="F7" s="283"/>
      <c r="G7" s="283"/>
      <c r="H7" s="283"/>
      <c r="L7" s="19"/>
    </row>
    <row r="8" spans="1:46" s="1" customFormat="1" ht="12" customHeight="1">
      <c r="B8" s="19"/>
      <c r="D8" s="118" t="s">
        <v>106</v>
      </c>
      <c r="L8" s="19"/>
    </row>
    <row r="9" spans="1:46" s="2" customFormat="1" ht="16.5" customHeight="1">
      <c r="A9" s="33"/>
      <c r="B9" s="38"/>
      <c r="C9" s="33"/>
      <c r="D9" s="33"/>
      <c r="E9" s="282" t="s">
        <v>107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8" t="s">
        <v>108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285" t="s">
        <v>1685</v>
      </c>
      <c r="F11" s="284"/>
      <c r="G11" s="284"/>
      <c r="H11" s="284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>
        <f>'Rekapitulace stavby'!AN8</f>
        <v>44365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25</v>
      </c>
      <c r="F17" s="33"/>
      <c r="G17" s="33"/>
      <c r="H17" s="33"/>
      <c r="I17" s="118" t="s">
        <v>26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27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286" t="str">
        <f>'Rekapitulace stavby'!E14</f>
        <v>Vyplň údaj</v>
      </c>
      <c r="F20" s="287"/>
      <c r="G20" s="287"/>
      <c r="H20" s="287"/>
      <c r="I20" s="118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29</v>
      </c>
      <c r="E22" s="33"/>
      <c r="F22" s="33"/>
      <c r="G22" s="33"/>
      <c r="H22" s="33"/>
      <c r="I22" s="118" t="s">
        <v>24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30</v>
      </c>
      <c r="F23" s="33"/>
      <c r="G23" s="33"/>
      <c r="H23" s="33"/>
      <c r="I23" s="118" t="s">
        <v>26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32</v>
      </c>
      <c r="E25" s="33"/>
      <c r="F25" s="33"/>
      <c r="G25" s="33"/>
      <c r="H25" s="33"/>
      <c r="I25" s="118" t="s">
        <v>24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33</v>
      </c>
      <c r="F26" s="33"/>
      <c r="G26" s="33"/>
      <c r="H26" s="33"/>
      <c r="I26" s="118" t="s">
        <v>26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288" t="s">
        <v>1</v>
      </c>
      <c r="F29" s="288"/>
      <c r="G29" s="288"/>
      <c r="H29" s="288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ROUND(J128,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27" t="s">
        <v>39</v>
      </c>
      <c r="E35" s="118" t="s">
        <v>40</v>
      </c>
      <c r="F35" s="128">
        <f>ROUND((SUM(BE128:BE174)),  2)</f>
        <v>0</v>
      </c>
      <c r="G35" s="33"/>
      <c r="H35" s="33"/>
      <c r="I35" s="129">
        <v>0.21</v>
      </c>
      <c r="J35" s="128">
        <f>ROUND(((SUM(BE128:BE174))*I35),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8" t="s">
        <v>41</v>
      </c>
      <c r="F36" s="128">
        <f>ROUND((SUM(BF128:BF174)),  2)</f>
        <v>0</v>
      </c>
      <c r="G36" s="33"/>
      <c r="H36" s="33"/>
      <c r="I36" s="129">
        <v>0.15</v>
      </c>
      <c r="J36" s="128">
        <f>ROUND(((SUM(BF128:BF174))*I36),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18" t="s">
        <v>42</v>
      </c>
      <c r="F37" s="128">
        <f>ROUND((SUM(BG128:BG174)),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8"/>
      <c r="C38" s="33"/>
      <c r="D38" s="33"/>
      <c r="E38" s="118" t="s">
        <v>43</v>
      </c>
      <c r="F38" s="128">
        <f>ROUND((SUM(BH128:BH174)),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18" t="s">
        <v>44</v>
      </c>
      <c r="F39" s="128">
        <f>ROUND((SUM(BI128:BI174)),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Úpravy veřejného parteru a zahrady objektů - 2.etapa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106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280" t="s">
        <v>107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108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9" t="str">
        <f>E11</f>
        <v>IO.02 - Přeložka plynovodu</v>
      </c>
      <c r="F89" s="279"/>
      <c r="G89" s="279"/>
      <c r="H89" s="279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Husova 69 a 110-113</v>
      </c>
      <c r="G91" s="35"/>
      <c r="H91" s="35"/>
      <c r="I91" s="28" t="s">
        <v>22</v>
      </c>
      <c r="J91" s="65">
        <f>IF(J14="","",J14)</f>
        <v>44365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23</v>
      </c>
      <c r="D93" s="35"/>
      <c r="E93" s="35"/>
      <c r="F93" s="26" t="str">
        <f>E17</f>
        <v>Město Kolín</v>
      </c>
      <c r="G93" s="35"/>
      <c r="H93" s="35"/>
      <c r="I93" s="28" t="s">
        <v>29</v>
      </c>
      <c r="J93" s="31" t="str">
        <f>E23</f>
        <v>sporadical architektonická kancelář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28" t="s">
        <v>32</v>
      </c>
      <c r="J94" s="31" t="str">
        <f>E26</f>
        <v>QSB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111</v>
      </c>
      <c r="D96" s="149"/>
      <c r="E96" s="149"/>
      <c r="F96" s="149"/>
      <c r="G96" s="149"/>
      <c r="H96" s="149"/>
      <c r="I96" s="149"/>
      <c r="J96" s="150" t="s">
        <v>112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113</v>
      </c>
      <c r="D98" s="35"/>
      <c r="E98" s="35"/>
      <c r="F98" s="35"/>
      <c r="G98" s="35"/>
      <c r="H98" s="35"/>
      <c r="I98" s="35"/>
      <c r="J98" s="83">
        <f>J128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114</v>
      </c>
    </row>
    <row r="99" spans="1:47" s="9" customFormat="1" ht="24.95" customHeight="1">
      <c r="B99" s="152"/>
      <c r="C99" s="153"/>
      <c r="D99" s="154" t="s">
        <v>1686</v>
      </c>
      <c r="E99" s="155"/>
      <c r="F99" s="155"/>
      <c r="G99" s="155"/>
      <c r="H99" s="155"/>
      <c r="I99" s="155"/>
      <c r="J99" s="156">
        <f>J129</f>
        <v>0</v>
      </c>
      <c r="K99" s="153"/>
      <c r="L99" s="157"/>
    </row>
    <row r="100" spans="1:47" s="10" customFormat="1" ht="19.899999999999999" customHeight="1">
      <c r="B100" s="158"/>
      <c r="C100" s="103"/>
      <c r="D100" s="159" t="s">
        <v>210</v>
      </c>
      <c r="E100" s="160"/>
      <c r="F100" s="160"/>
      <c r="G100" s="160"/>
      <c r="H100" s="160"/>
      <c r="I100" s="160"/>
      <c r="J100" s="161">
        <f>J130</f>
        <v>0</v>
      </c>
      <c r="K100" s="103"/>
      <c r="L100" s="162"/>
    </row>
    <row r="101" spans="1:47" s="10" customFormat="1" ht="19.899999999999999" customHeight="1">
      <c r="B101" s="158"/>
      <c r="C101" s="103"/>
      <c r="D101" s="159" t="s">
        <v>231</v>
      </c>
      <c r="E101" s="160"/>
      <c r="F101" s="160"/>
      <c r="G101" s="160"/>
      <c r="H101" s="160"/>
      <c r="I101" s="160"/>
      <c r="J101" s="161">
        <f>J146</f>
        <v>0</v>
      </c>
      <c r="K101" s="103"/>
      <c r="L101" s="162"/>
    </row>
    <row r="102" spans="1:47" s="10" customFormat="1" ht="19.899999999999999" customHeight="1">
      <c r="B102" s="158"/>
      <c r="C102" s="103"/>
      <c r="D102" s="159" t="s">
        <v>232</v>
      </c>
      <c r="E102" s="160"/>
      <c r="F102" s="160"/>
      <c r="G102" s="160"/>
      <c r="H102" s="160"/>
      <c r="I102" s="160"/>
      <c r="J102" s="161">
        <f>J150</f>
        <v>0</v>
      </c>
      <c r="K102" s="103"/>
      <c r="L102" s="162"/>
    </row>
    <row r="103" spans="1:47" s="10" customFormat="1" ht="19.899999999999999" customHeight="1">
      <c r="B103" s="158"/>
      <c r="C103" s="103"/>
      <c r="D103" s="159" t="s">
        <v>238</v>
      </c>
      <c r="E103" s="160"/>
      <c r="F103" s="160"/>
      <c r="G103" s="160"/>
      <c r="H103" s="160"/>
      <c r="I103" s="160"/>
      <c r="J103" s="161">
        <f>J166</f>
        <v>0</v>
      </c>
      <c r="K103" s="103"/>
      <c r="L103" s="162"/>
    </row>
    <row r="104" spans="1:47" s="10" customFormat="1" ht="19.899999999999999" customHeight="1">
      <c r="B104" s="158"/>
      <c r="C104" s="103"/>
      <c r="D104" s="159" t="s">
        <v>233</v>
      </c>
      <c r="E104" s="160"/>
      <c r="F104" s="160"/>
      <c r="G104" s="160"/>
      <c r="H104" s="160"/>
      <c r="I104" s="160"/>
      <c r="J104" s="161">
        <f>J168</f>
        <v>0</v>
      </c>
      <c r="K104" s="103"/>
      <c r="L104" s="162"/>
    </row>
    <row r="105" spans="1:47" s="10" customFormat="1" ht="19.899999999999999" customHeight="1">
      <c r="B105" s="158"/>
      <c r="C105" s="103"/>
      <c r="D105" s="159" t="s">
        <v>234</v>
      </c>
      <c r="E105" s="160"/>
      <c r="F105" s="160"/>
      <c r="G105" s="160"/>
      <c r="H105" s="160"/>
      <c r="I105" s="160"/>
      <c r="J105" s="161">
        <f>J171</f>
        <v>0</v>
      </c>
      <c r="K105" s="103"/>
      <c r="L105" s="162"/>
    </row>
    <row r="106" spans="1:47" s="10" customFormat="1" ht="19.899999999999999" customHeight="1">
      <c r="B106" s="158"/>
      <c r="C106" s="103"/>
      <c r="D106" s="159" t="s">
        <v>239</v>
      </c>
      <c r="E106" s="160"/>
      <c r="F106" s="160"/>
      <c r="G106" s="160"/>
      <c r="H106" s="160"/>
      <c r="I106" s="160"/>
      <c r="J106" s="161">
        <f>J173</f>
        <v>0</v>
      </c>
      <c r="K106" s="103"/>
      <c r="L106" s="162"/>
    </row>
    <row r="107" spans="1:47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5" customHeight="1">
      <c r="A112" s="33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5" customHeight="1">
      <c r="A113" s="33"/>
      <c r="B113" s="34"/>
      <c r="C113" s="22" t="s">
        <v>121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16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5"/>
      <c r="D116" s="35"/>
      <c r="E116" s="280" t="str">
        <f>E7</f>
        <v>Úpravy veřejného parteru a zahrady objektů - 2.etapa</v>
      </c>
      <c r="F116" s="281"/>
      <c r="G116" s="281"/>
      <c r="H116" s="281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1" customFormat="1" ht="12" customHeight="1">
      <c r="B117" s="20"/>
      <c r="C117" s="28" t="s">
        <v>106</v>
      </c>
      <c r="D117" s="21"/>
      <c r="E117" s="21"/>
      <c r="F117" s="21"/>
      <c r="G117" s="21"/>
      <c r="H117" s="21"/>
      <c r="I117" s="21"/>
      <c r="J117" s="21"/>
      <c r="K117" s="21"/>
      <c r="L117" s="19"/>
    </row>
    <row r="118" spans="1:63" s="2" customFormat="1" ht="16.5" customHeight="1">
      <c r="A118" s="33"/>
      <c r="B118" s="34"/>
      <c r="C118" s="35"/>
      <c r="D118" s="35"/>
      <c r="E118" s="280" t="s">
        <v>107</v>
      </c>
      <c r="F118" s="279"/>
      <c r="G118" s="279"/>
      <c r="H118" s="279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108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5"/>
      <c r="D120" s="35"/>
      <c r="E120" s="259" t="str">
        <f>E11</f>
        <v>IO.02 - Přeložka plynovodu</v>
      </c>
      <c r="F120" s="279"/>
      <c r="G120" s="279"/>
      <c r="H120" s="279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20</v>
      </c>
      <c r="D122" s="35"/>
      <c r="E122" s="35"/>
      <c r="F122" s="26" t="str">
        <f>F14</f>
        <v>Husova 69 a 110-113</v>
      </c>
      <c r="G122" s="35"/>
      <c r="H122" s="35"/>
      <c r="I122" s="28" t="s">
        <v>22</v>
      </c>
      <c r="J122" s="65">
        <f>IF(J14="","",J14)</f>
        <v>44365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40.15" customHeight="1">
      <c r="A124" s="33"/>
      <c r="B124" s="34"/>
      <c r="C124" s="28" t="s">
        <v>23</v>
      </c>
      <c r="D124" s="35"/>
      <c r="E124" s="35"/>
      <c r="F124" s="26" t="str">
        <f>E17</f>
        <v>Město Kolín</v>
      </c>
      <c r="G124" s="35"/>
      <c r="H124" s="35"/>
      <c r="I124" s="28" t="s">
        <v>29</v>
      </c>
      <c r="J124" s="31" t="str">
        <f>E23</f>
        <v>sporadical architektonická kancelář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>
      <c r="A125" s="33"/>
      <c r="B125" s="34"/>
      <c r="C125" s="28" t="s">
        <v>27</v>
      </c>
      <c r="D125" s="35"/>
      <c r="E125" s="35"/>
      <c r="F125" s="26" t="str">
        <f>IF(E20="","",E20)</f>
        <v>Vyplň údaj</v>
      </c>
      <c r="G125" s="35"/>
      <c r="H125" s="35"/>
      <c r="I125" s="28" t="s">
        <v>32</v>
      </c>
      <c r="J125" s="31" t="str">
        <f>E26</f>
        <v>QSB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63"/>
      <c r="B127" s="164"/>
      <c r="C127" s="165" t="s">
        <v>122</v>
      </c>
      <c r="D127" s="166" t="s">
        <v>60</v>
      </c>
      <c r="E127" s="166" t="s">
        <v>56</v>
      </c>
      <c r="F127" s="166" t="s">
        <v>57</v>
      </c>
      <c r="G127" s="166" t="s">
        <v>123</v>
      </c>
      <c r="H127" s="166" t="s">
        <v>124</v>
      </c>
      <c r="I127" s="166" t="s">
        <v>125</v>
      </c>
      <c r="J127" s="167" t="s">
        <v>112</v>
      </c>
      <c r="K127" s="168" t="s">
        <v>126</v>
      </c>
      <c r="L127" s="169"/>
      <c r="M127" s="74" t="s">
        <v>1</v>
      </c>
      <c r="N127" s="75" t="s">
        <v>39</v>
      </c>
      <c r="O127" s="75" t="s">
        <v>127</v>
      </c>
      <c r="P127" s="75" t="s">
        <v>128</v>
      </c>
      <c r="Q127" s="75" t="s">
        <v>129</v>
      </c>
      <c r="R127" s="75" t="s">
        <v>130</v>
      </c>
      <c r="S127" s="75" t="s">
        <v>131</v>
      </c>
      <c r="T127" s="76" t="s">
        <v>132</v>
      </c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</row>
    <row r="128" spans="1:63" s="2" customFormat="1" ht="22.9" customHeight="1">
      <c r="A128" s="33"/>
      <c r="B128" s="34"/>
      <c r="C128" s="81" t="s">
        <v>133</v>
      </c>
      <c r="D128" s="35"/>
      <c r="E128" s="35"/>
      <c r="F128" s="35"/>
      <c r="G128" s="35"/>
      <c r="H128" s="35"/>
      <c r="I128" s="35"/>
      <c r="J128" s="170">
        <f>BK128</f>
        <v>0</v>
      </c>
      <c r="K128" s="35"/>
      <c r="L128" s="38"/>
      <c r="M128" s="77"/>
      <c r="N128" s="171"/>
      <c r="O128" s="78"/>
      <c r="P128" s="172">
        <f>P129</f>
        <v>0</v>
      </c>
      <c r="Q128" s="78"/>
      <c r="R128" s="172">
        <f>R129</f>
        <v>0</v>
      </c>
      <c r="S128" s="78"/>
      <c r="T128" s="173">
        <f>T129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74</v>
      </c>
      <c r="AU128" s="16" t="s">
        <v>114</v>
      </c>
      <c r="BK128" s="174">
        <f>BK129</f>
        <v>0</v>
      </c>
    </row>
    <row r="129" spans="1:65" s="12" customFormat="1" ht="25.9" customHeight="1">
      <c r="B129" s="175"/>
      <c r="C129" s="176"/>
      <c r="D129" s="177" t="s">
        <v>74</v>
      </c>
      <c r="E129" s="178" t="s">
        <v>1591</v>
      </c>
      <c r="F129" s="178" t="s">
        <v>1687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P130+P146+P150+P166+P168+P171+P173</f>
        <v>0</v>
      </c>
      <c r="Q129" s="183"/>
      <c r="R129" s="184">
        <f>R130+R146+R150+R166+R168+R171+R173</f>
        <v>0</v>
      </c>
      <c r="S129" s="183"/>
      <c r="T129" s="185">
        <f>T130+T146+T150+T166+T168+T171+T173</f>
        <v>0</v>
      </c>
      <c r="AR129" s="186" t="s">
        <v>82</v>
      </c>
      <c r="AT129" s="187" t="s">
        <v>74</v>
      </c>
      <c r="AU129" s="187" t="s">
        <v>75</v>
      </c>
      <c r="AY129" s="186" t="s">
        <v>137</v>
      </c>
      <c r="BK129" s="188">
        <f>BK130+BK146+BK150+BK166+BK168+BK171+BK173</f>
        <v>0</v>
      </c>
    </row>
    <row r="130" spans="1:65" s="12" customFormat="1" ht="22.9" customHeight="1">
      <c r="B130" s="175"/>
      <c r="C130" s="176"/>
      <c r="D130" s="177" t="s">
        <v>74</v>
      </c>
      <c r="E130" s="189" t="s">
        <v>606</v>
      </c>
      <c r="F130" s="189" t="s">
        <v>607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SUM(P131:P145)</f>
        <v>0</v>
      </c>
      <c r="Q130" s="183"/>
      <c r="R130" s="184">
        <f>SUM(R131:R145)</f>
        <v>0</v>
      </c>
      <c r="S130" s="183"/>
      <c r="T130" s="185">
        <f>SUM(T131:T145)</f>
        <v>0</v>
      </c>
      <c r="AR130" s="186" t="s">
        <v>82</v>
      </c>
      <c r="AT130" s="187" t="s">
        <v>74</v>
      </c>
      <c r="AU130" s="187" t="s">
        <v>82</v>
      </c>
      <c r="AY130" s="186" t="s">
        <v>137</v>
      </c>
      <c r="BK130" s="188">
        <f>SUM(BK131:BK145)</f>
        <v>0</v>
      </c>
    </row>
    <row r="131" spans="1:65" s="2" customFormat="1" ht="21.75" customHeight="1">
      <c r="A131" s="33"/>
      <c r="B131" s="34"/>
      <c r="C131" s="191" t="s">
        <v>82</v>
      </c>
      <c r="D131" s="191" t="s">
        <v>140</v>
      </c>
      <c r="E131" s="192" t="s">
        <v>1592</v>
      </c>
      <c r="F131" s="193" t="s">
        <v>1593</v>
      </c>
      <c r="G131" s="194" t="s">
        <v>273</v>
      </c>
      <c r="H131" s="195">
        <v>61.44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40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144</v>
      </c>
      <c r="AT131" s="203" t="s">
        <v>140</v>
      </c>
      <c r="AU131" s="203" t="s">
        <v>84</v>
      </c>
      <c r="AY131" s="16" t="s">
        <v>137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82</v>
      </c>
      <c r="BK131" s="204">
        <f>ROUND(I131*H131,2)</f>
        <v>0</v>
      </c>
      <c r="BL131" s="16" t="s">
        <v>144</v>
      </c>
      <c r="BM131" s="203" t="s">
        <v>1594</v>
      </c>
    </row>
    <row r="132" spans="1:65" s="13" customFormat="1">
      <c r="B132" s="211"/>
      <c r="C132" s="212"/>
      <c r="D132" s="213" t="s">
        <v>1254</v>
      </c>
      <c r="E132" s="214" t="s">
        <v>1</v>
      </c>
      <c r="F132" s="215" t="s">
        <v>1595</v>
      </c>
      <c r="G132" s="212"/>
      <c r="H132" s="216">
        <v>61.44</v>
      </c>
      <c r="I132" s="217"/>
      <c r="J132" s="212"/>
      <c r="K132" s="212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1254</v>
      </c>
      <c r="AU132" s="222" t="s">
        <v>84</v>
      </c>
      <c r="AV132" s="13" t="s">
        <v>84</v>
      </c>
      <c r="AW132" s="13" t="s">
        <v>31</v>
      </c>
      <c r="AX132" s="13" t="s">
        <v>75</v>
      </c>
      <c r="AY132" s="222" t="s">
        <v>137</v>
      </c>
    </row>
    <row r="133" spans="1:65" s="14" customFormat="1">
      <c r="B133" s="223"/>
      <c r="C133" s="224"/>
      <c r="D133" s="213" t="s">
        <v>1254</v>
      </c>
      <c r="E133" s="225" t="s">
        <v>1</v>
      </c>
      <c r="F133" s="226" t="s">
        <v>1256</v>
      </c>
      <c r="G133" s="224"/>
      <c r="H133" s="227">
        <v>61.44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1254</v>
      </c>
      <c r="AU133" s="233" t="s">
        <v>84</v>
      </c>
      <c r="AV133" s="14" t="s">
        <v>144</v>
      </c>
      <c r="AW133" s="14" t="s">
        <v>31</v>
      </c>
      <c r="AX133" s="14" t="s">
        <v>82</v>
      </c>
      <c r="AY133" s="233" t="s">
        <v>137</v>
      </c>
    </row>
    <row r="134" spans="1:65" s="2" customFormat="1" ht="21.75" customHeight="1">
      <c r="A134" s="33"/>
      <c r="B134" s="34"/>
      <c r="C134" s="191" t="s">
        <v>84</v>
      </c>
      <c r="D134" s="191" t="s">
        <v>140</v>
      </c>
      <c r="E134" s="192" t="s">
        <v>1596</v>
      </c>
      <c r="F134" s="193" t="s">
        <v>1597</v>
      </c>
      <c r="G134" s="194" t="s">
        <v>273</v>
      </c>
      <c r="H134" s="195">
        <v>18.431999999999999</v>
      </c>
      <c r="I134" s="196"/>
      <c r="J134" s="197">
        <f t="shared" ref="J134:J142" si="0">ROUND(I134*H134,2)</f>
        <v>0</v>
      </c>
      <c r="K134" s="198"/>
      <c r="L134" s="38"/>
      <c r="M134" s="199" t="s">
        <v>1</v>
      </c>
      <c r="N134" s="200" t="s">
        <v>40</v>
      </c>
      <c r="O134" s="70"/>
      <c r="P134" s="201">
        <f t="shared" ref="P134:P142" si="1">O134*H134</f>
        <v>0</v>
      </c>
      <c r="Q134" s="201">
        <v>0</v>
      </c>
      <c r="R134" s="201">
        <f t="shared" ref="R134:R142" si="2">Q134*H134</f>
        <v>0</v>
      </c>
      <c r="S134" s="201">
        <v>0</v>
      </c>
      <c r="T134" s="202">
        <f t="shared" ref="T134:T142" si="3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144</v>
      </c>
      <c r="AT134" s="203" t="s">
        <v>140</v>
      </c>
      <c r="AU134" s="203" t="s">
        <v>84</v>
      </c>
      <c r="AY134" s="16" t="s">
        <v>137</v>
      </c>
      <c r="BE134" s="204">
        <f t="shared" ref="BE134:BE142" si="4">IF(N134="základní",J134,0)</f>
        <v>0</v>
      </c>
      <c r="BF134" s="204">
        <f t="shared" ref="BF134:BF142" si="5">IF(N134="snížená",J134,0)</f>
        <v>0</v>
      </c>
      <c r="BG134" s="204">
        <f t="shared" ref="BG134:BG142" si="6">IF(N134="zákl. přenesená",J134,0)</f>
        <v>0</v>
      </c>
      <c r="BH134" s="204">
        <f t="shared" ref="BH134:BH142" si="7">IF(N134="sníž. přenesená",J134,0)</f>
        <v>0</v>
      </c>
      <c r="BI134" s="204">
        <f t="shared" ref="BI134:BI142" si="8">IF(N134="nulová",J134,0)</f>
        <v>0</v>
      </c>
      <c r="BJ134" s="16" t="s">
        <v>82</v>
      </c>
      <c r="BK134" s="204">
        <f t="shared" ref="BK134:BK142" si="9">ROUND(I134*H134,2)</f>
        <v>0</v>
      </c>
      <c r="BL134" s="16" t="s">
        <v>144</v>
      </c>
      <c r="BM134" s="203" t="s">
        <v>1598</v>
      </c>
    </row>
    <row r="135" spans="1:65" s="2" customFormat="1" ht="21.75" customHeight="1">
      <c r="A135" s="33"/>
      <c r="B135" s="34"/>
      <c r="C135" s="191" t="s">
        <v>149</v>
      </c>
      <c r="D135" s="191" t="s">
        <v>140</v>
      </c>
      <c r="E135" s="192" t="s">
        <v>1599</v>
      </c>
      <c r="F135" s="193" t="s">
        <v>1600</v>
      </c>
      <c r="G135" s="194" t="s">
        <v>273</v>
      </c>
      <c r="H135" s="195">
        <v>61.44</v>
      </c>
      <c r="I135" s="196"/>
      <c r="J135" s="197">
        <f t="shared" si="0"/>
        <v>0</v>
      </c>
      <c r="K135" s="198"/>
      <c r="L135" s="38"/>
      <c r="M135" s="199" t="s">
        <v>1</v>
      </c>
      <c r="N135" s="200" t="s">
        <v>40</v>
      </c>
      <c r="O135" s="70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144</v>
      </c>
      <c r="AT135" s="203" t="s">
        <v>140</v>
      </c>
      <c r="AU135" s="203" t="s">
        <v>84</v>
      </c>
      <c r="AY135" s="16" t="s">
        <v>137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6" t="s">
        <v>82</v>
      </c>
      <c r="BK135" s="204">
        <f t="shared" si="9"/>
        <v>0</v>
      </c>
      <c r="BL135" s="16" t="s">
        <v>144</v>
      </c>
      <c r="BM135" s="203" t="s">
        <v>1601</v>
      </c>
    </row>
    <row r="136" spans="1:65" s="2" customFormat="1" ht="21.75" customHeight="1">
      <c r="A136" s="33"/>
      <c r="B136" s="34"/>
      <c r="C136" s="191" t="s">
        <v>144</v>
      </c>
      <c r="D136" s="191" t="s">
        <v>140</v>
      </c>
      <c r="E136" s="192" t="s">
        <v>1336</v>
      </c>
      <c r="F136" s="193" t="s">
        <v>1337</v>
      </c>
      <c r="G136" s="194" t="s">
        <v>273</v>
      </c>
      <c r="H136" s="195">
        <v>84.48</v>
      </c>
      <c r="I136" s="196"/>
      <c r="J136" s="197">
        <f t="shared" si="0"/>
        <v>0</v>
      </c>
      <c r="K136" s="198"/>
      <c r="L136" s="38"/>
      <c r="M136" s="199" t="s">
        <v>1</v>
      </c>
      <c r="N136" s="200" t="s">
        <v>40</v>
      </c>
      <c r="O136" s="70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3" t="s">
        <v>144</v>
      </c>
      <c r="AT136" s="203" t="s">
        <v>140</v>
      </c>
      <c r="AU136" s="203" t="s">
        <v>84</v>
      </c>
      <c r="AY136" s="16" t="s">
        <v>137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6" t="s">
        <v>82</v>
      </c>
      <c r="BK136" s="204">
        <f t="shared" si="9"/>
        <v>0</v>
      </c>
      <c r="BL136" s="16" t="s">
        <v>144</v>
      </c>
      <c r="BM136" s="203" t="s">
        <v>1602</v>
      </c>
    </row>
    <row r="137" spans="1:65" s="2" customFormat="1" ht="21.75" customHeight="1">
      <c r="A137" s="33"/>
      <c r="B137" s="34"/>
      <c r="C137" s="191" t="s">
        <v>136</v>
      </c>
      <c r="D137" s="191" t="s">
        <v>140</v>
      </c>
      <c r="E137" s="192" t="s">
        <v>1339</v>
      </c>
      <c r="F137" s="193" t="s">
        <v>1340</v>
      </c>
      <c r="G137" s="194" t="s">
        <v>273</v>
      </c>
      <c r="H137" s="195">
        <v>19.2</v>
      </c>
      <c r="I137" s="196"/>
      <c r="J137" s="197">
        <f t="shared" si="0"/>
        <v>0</v>
      </c>
      <c r="K137" s="198"/>
      <c r="L137" s="38"/>
      <c r="M137" s="199" t="s">
        <v>1</v>
      </c>
      <c r="N137" s="200" t="s">
        <v>40</v>
      </c>
      <c r="O137" s="70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144</v>
      </c>
      <c r="AT137" s="203" t="s">
        <v>140</v>
      </c>
      <c r="AU137" s="203" t="s">
        <v>84</v>
      </c>
      <c r="AY137" s="16" t="s">
        <v>137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6" t="s">
        <v>82</v>
      </c>
      <c r="BK137" s="204">
        <f t="shared" si="9"/>
        <v>0</v>
      </c>
      <c r="BL137" s="16" t="s">
        <v>144</v>
      </c>
      <c r="BM137" s="203" t="s">
        <v>1603</v>
      </c>
    </row>
    <row r="138" spans="1:65" s="2" customFormat="1" ht="21.75" customHeight="1">
      <c r="A138" s="33"/>
      <c r="B138" s="34"/>
      <c r="C138" s="191" t="s">
        <v>161</v>
      </c>
      <c r="D138" s="191" t="s">
        <v>140</v>
      </c>
      <c r="E138" s="192" t="s">
        <v>1342</v>
      </c>
      <c r="F138" s="193" t="s">
        <v>1343</v>
      </c>
      <c r="G138" s="194" t="s">
        <v>273</v>
      </c>
      <c r="H138" s="195">
        <v>61.44</v>
      </c>
      <c r="I138" s="196"/>
      <c r="J138" s="197">
        <f t="shared" si="0"/>
        <v>0</v>
      </c>
      <c r="K138" s="198"/>
      <c r="L138" s="38"/>
      <c r="M138" s="199" t="s">
        <v>1</v>
      </c>
      <c r="N138" s="200" t="s">
        <v>40</v>
      </c>
      <c r="O138" s="70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144</v>
      </c>
      <c r="AT138" s="203" t="s">
        <v>140</v>
      </c>
      <c r="AU138" s="203" t="s">
        <v>84</v>
      </c>
      <c r="AY138" s="16" t="s">
        <v>137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6" t="s">
        <v>82</v>
      </c>
      <c r="BK138" s="204">
        <f t="shared" si="9"/>
        <v>0</v>
      </c>
      <c r="BL138" s="16" t="s">
        <v>144</v>
      </c>
      <c r="BM138" s="203" t="s">
        <v>1604</v>
      </c>
    </row>
    <row r="139" spans="1:65" s="2" customFormat="1" ht="16.5" customHeight="1">
      <c r="A139" s="33"/>
      <c r="B139" s="34"/>
      <c r="C139" s="191" t="s">
        <v>167</v>
      </c>
      <c r="D139" s="191" t="s">
        <v>140</v>
      </c>
      <c r="E139" s="192" t="s">
        <v>1345</v>
      </c>
      <c r="F139" s="193" t="s">
        <v>1346</v>
      </c>
      <c r="G139" s="194" t="s">
        <v>273</v>
      </c>
      <c r="H139" s="195">
        <v>19.2</v>
      </c>
      <c r="I139" s="196"/>
      <c r="J139" s="197">
        <f t="shared" si="0"/>
        <v>0</v>
      </c>
      <c r="K139" s="198"/>
      <c r="L139" s="38"/>
      <c r="M139" s="199" t="s">
        <v>1</v>
      </c>
      <c r="N139" s="200" t="s">
        <v>40</v>
      </c>
      <c r="O139" s="70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144</v>
      </c>
      <c r="AT139" s="203" t="s">
        <v>140</v>
      </c>
      <c r="AU139" s="203" t="s">
        <v>84</v>
      </c>
      <c r="AY139" s="16" t="s">
        <v>137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6" t="s">
        <v>82</v>
      </c>
      <c r="BK139" s="204">
        <f t="shared" si="9"/>
        <v>0</v>
      </c>
      <c r="BL139" s="16" t="s">
        <v>144</v>
      </c>
      <c r="BM139" s="203" t="s">
        <v>1605</v>
      </c>
    </row>
    <row r="140" spans="1:65" s="2" customFormat="1" ht="21.75" customHeight="1">
      <c r="A140" s="33"/>
      <c r="B140" s="34"/>
      <c r="C140" s="191" t="s">
        <v>171</v>
      </c>
      <c r="D140" s="191" t="s">
        <v>140</v>
      </c>
      <c r="E140" s="192" t="s">
        <v>1348</v>
      </c>
      <c r="F140" s="193" t="s">
        <v>1349</v>
      </c>
      <c r="G140" s="194" t="s">
        <v>332</v>
      </c>
      <c r="H140" s="195">
        <v>38.4</v>
      </c>
      <c r="I140" s="196"/>
      <c r="J140" s="197">
        <f t="shared" si="0"/>
        <v>0</v>
      </c>
      <c r="K140" s="198"/>
      <c r="L140" s="38"/>
      <c r="M140" s="199" t="s">
        <v>1</v>
      </c>
      <c r="N140" s="200" t="s">
        <v>40</v>
      </c>
      <c r="O140" s="70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144</v>
      </c>
      <c r="AT140" s="203" t="s">
        <v>140</v>
      </c>
      <c r="AU140" s="203" t="s">
        <v>84</v>
      </c>
      <c r="AY140" s="16" t="s">
        <v>137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6" t="s">
        <v>82</v>
      </c>
      <c r="BK140" s="204">
        <f t="shared" si="9"/>
        <v>0</v>
      </c>
      <c r="BL140" s="16" t="s">
        <v>144</v>
      </c>
      <c r="BM140" s="203" t="s">
        <v>1606</v>
      </c>
    </row>
    <row r="141" spans="1:65" s="2" customFormat="1" ht="21.75" customHeight="1">
      <c r="A141" s="33"/>
      <c r="B141" s="34"/>
      <c r="C141" s="191" t="s">
        <v>177</v>
      </c>
      <c r="D141" s="191" t="s">
        <v>140</v>
      </c>
      <c r="E141" s="192" t="s">
        <v>1351</v>
      </c>
      <c r="F141" s="193" t="s">
        <v>1352</v>
      </c>
      <c r="G141" s="194" t="s">
        <v>273</v>
      </c>
      <c r="H141" s="195">
        <v>42.24</v>
      </c>
      <c r="I141" s="196"/>
      <c r="J141" s="197">
        <f t="shared" si="0"/>
        <v>0</v>
      </c>
      <c r="K141" s="198"/>
      <c r="L141" s="38"/>
      <c r="M141" s="199" t="s">
        <v>1</v>
      </c>
      <c r="N141" s="200" t="s">
        <v>40</v>
      </c>
      <c r="O141" s="70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144</v>
      </c>
      <c r="AT141" s="203" t="s">
        <v>140</v>
      </c>
      <c r="AU141" s="203" t="s">
        <v>84</v>
      </c>
      <c r="AY141" s="16" t="s">
        <v>137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6" t="s">
        <v>82</v>
      </c>
      <c r="BK141" s="204">
        <f t="shared" si="9"/>
        <v>0</v>
      </c>
      <c r="BL141" s="16" t="s">
        <v>144</v>
      </c>
      <c r="BM141" s="203" t="s">
        <v>1607</v>
      </c>
    </row>
    <row r="142" spans="1:65" s="2" customFormat="1" ht="21.75" customHeight="1">
      <c r="A142" s="33"/>
      <c r="B142" s="34"/>
      <c r="C142" s="191" t="s">
        <v>183</v>
      </c>
      <c r="D142" s="191" t="s">
        <v>140</v>
      </c>
      <c r="E142" s="192" t="s">
        <v>1354</v>
      </c>
      <c r="F142" s="193" t="s">
        <v>1355</v>
      </c>
      <c r="G142" s="194" t="s">
        <v>309</v>
      </c>
      <c r="H142" s="195">
        <v>15.36</v>
      </c>
      <c r="I142" s="196"/>
      <c r="J142" s="197">
        <f t="shared" si="0"/>
        <v>0</v>
      </c>
      <c r="K142" s="198"/>
      <c r="L142" s="38"/>
      <c r="M142" s="199" t="s">
        <v>1</v>
      </c>
      <c r="N142" s="200" t="s">
        <v>40</v>
      </c>
      <c r="O142" s="70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144</v>
      </c>
      <c r="AT142" s="203" t="s">
        <v>140</v>
      </c>
      <c r="AU142" s="203" t="s">
        <v>84</v>
      </c>
      <c r="AY142" s="16" t="s">
        <v>137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6" t="s">
        <v>82</v>
      </c>
      <c r="BK142" s="204">
        <f t="shared" si="9"/>
        <v>0</v>
      </c>
      <c r="BL142" s="16" t="s">
        <v>144</v>
      </c>
      <c r="BM142" s="203" t="s">
        <v>1608</v>
      </c>
    </row>
    <row r="143" spans="1:65" s="13" customFormat="1">
      <c r="B143" s="211"/>
      <c r="C143" s="212"/>
      <c r="D143" s="213" t="s">
        <v>1254</v>
      </c>
      <c r="E143" s="214" t="s">
        <v>1</v>
      </c>
      <c r="F143" s="215" t="s">
        <v>1609</v>
      </c>
      <c r="G143" s="212"/>
      <c r="H143" s="216">
        <v>15.36</v>
      </c>
      <c r="I143" s="217"/>
      <c r="J143" s="212"/>
      <c r="K143" s="212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1254</v>
      </c>
      <c r="AU143" s="222" t="s">
        <v>84</v>
      </c>
      <c r="AV143" s="13" t="s">
        <v>84</v>
      </c>
      <c r="AW143" s="13" t="s">
        <v>31</v>
      </c>
      <c r="AX143" s="13" t="s">
        <v>75</v>
      </c>
      <c r="AY143" s="222" t="s">
        <v>137</v>
      </c>
    </row>
    <row r="144" spans="1:65" s="14" customFormat="1">
      <c r="B144" s="223"/>
      <c r="C144" s="224"/>
      <c r="D144" s="213" t="s">
        <v>1254</v>
      </c>
      <c r="E144" s="225" t="s">
        <v>1</v>
      </c>
      <c r="F144" s="226" t="s">
        <v>1256</v>
      </c>
      <c r="G144" s="224"/>
      <c r="H144" s="227">
        <v>15.36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1254</v>
      </c>
      <c r="AU144" s="233" t="s">
        <v>84</v>
      </c>
      <c r="AV144" s="14" t="s">
        <v>144</v>
      </c>
      <c r="AW144" s="14" t="s">
        <v>31</v>
      </c>
      <c r="AX144" s="14" t="s">
        <v>82</v>
      </c>
      <c r="AY144" s="233" t="s">
        <v>137</v>
      </c>
    </row>
    <row r="145" spans="1:65" s="2" customFormat="1" ht="16.5" customHeight="1">
      <c r="A145" s="33"/>
      <c r="B145" s="34"/>
      <c r="C145" s="191" t="s">
        <v>281</v>
      </c>
      <c r="D145" s="191" t="s">
        <v>140</v>
      </c>
      <c r="E145" s="192" t="s">
        <v>1358</v>
      </c>
      <c r="F145" s="193" t="s">
        <v>1359</v>
      </c>
      <c r="G145" s="194" t="s">
        <v>320</v>
      </c>
      <c r="H145" s="195">
        <v>30.72</v>
      </c>
      <c r="I145" s="196"/>
      <c r="J145" s="197">
        <f>ROUND(I145*H145,2)</f>
        <v>0</v>
      </c>
      <c r="K145" s="198"/>
      <c r="L145" s="38"/>
      <c r="M145" s="199" t="s">
        <v>1</v>
      </c>
      <c r="N145" s="200" t="s">
        <v>40</v>
      </c>
      <c r="O145" s="7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144</v>
      </c>
      <c r="AT145" s="203" t="s">
        <v>140</v>
      </c>
      <c r="AU145" s="203" t="s">
        <v>84</v>
      </c>
      <c r="AY145" s="16" t="s">
        <v>137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6" t="s">
        <v>82</v>
      </c>
      <c r="BK145" s="204">
        <f>ROUND(I145*H145,2)</f>
        <v>0</v>
      </c>
      <c r="BL145" s="16" t="s">
        <v>144</v>
      </c>
      <c r="BM145" s="203" t="s">
        <v>1610</v>
      </c>
    </row>
    <row r="146" spans="1:65" s="12" customFormat="1" ht="22.9" customHeight="1">
      <c r="B146" s="175"/>
      <c r="C146" s="176"/>
      <c r="D146" s="177" t="s">
        <v>74</v>
      </c>
      <c r="E146" s="189" t="s">
        <v>1361</v>
      </c>
      <c r="F146" s="189" t="s">
        <v>1362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SUM(P147:P149)</f>
        <v>0</v>
      </c>
      <c r="Q146" s="183"/>
      <c r="R146" s="184">
        <f>SUM(R147:R149)</f>
        <v>0</v>
      </c>
      <c r="S146" s="183"/>
      <c r="T146" s="185">
        <f>SUM(T147:T149)</f>
        <v>0</v>
      </c>
      <c r="AR146" s="186" t="s">
        <v>82</v>
      </c>
      <c r="AT146" s="187" t="s">
        <v>74</v>
      </c>
      <c r="AU146" s="187" t="s">
        <v>82</v>
      </c>
      <c r="AY146" s="186" t="s">
        <v>137</v>
      </c>
      <c r="BK146" s="188">
        <f>SUM(BK147:BK149)</f>
        <v>0</v>
      </c>
    </row>
    <row r="147" spans="1:65" s="2" customFormat="1" ht="16.5" customHeight="1">
      <c r="A147" s="33"/>
      <c r="B147" s="34"/>
      <c r="C147" s="191" t="s">
        <v>285</v>
      </c>
      <c r="D147" s="191" t="s">
        <v>140</v>
      </c>
      <c r="E147" s="192" t="s">
        <v>1363</v>
      </c>
      <c r="F147" s="193" t="s">
        <v>1364</v>
      </c>
      <c r="G147" s="194" t="s">
        <v>309</v>
      </c>
      <c r="H147" s="195">
        <v>3.84</v>
      </c>
      <c r="I147" s="196"/>
      <c r="J147" s="197">
        <f>ROUND(I147*H147,2)</f>
        <v>0</v>
      </c>
      <c r="K147" s="198"/>
      <c r="L147" s="38"/>
      <c r="M147" s="199" t="s">
        <v>1</v>
      </c>
      <c r="N147" s="200" t="s">
        <v>40</v>
      </c>
      <c r="O147" s="70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3" t="s">
        <v>144</v>
      </c>
      <c r="AT147" s="203" t="s">
        <v>140</v>
      </c>
      <c r="AU147" s="203" t="s">
        <v>84</v>
      </c>
      <c r="AY147" s="16" t="s">
        <v>137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6" t="s">
        <v>82</v>
      </c>
      <c r="BK147" s="204">
        <f>ROUND(I147*H147,2)</f>
        <v>0</v>
      </c>
      <c r="BL147" s="16" t="s">
        <v>144</v>
      </c>
      <c r="BM147" s="203" t="s">
        <v>1611</v>
      </c>
    </row>
    <row r="148" spans="1:65" s="13" customFormat="1">
      <c r="B148" s="211"/>
      <c r="C148" s="212"/>
      <c r="D148" s="213" t="s">
        <v>1254</v>
      </c>
      <c r="E148" s="214" t="s">
        <v>1</v>
      </c>
      <c r="F148" s="215" t="s">
        <v>1612</v>
      </c>
      <c r="G148" s="212"/>
      <c r="H148" s="216">
        <v>3.84</v>
      </c>
      <c r="I148" s="217"/>
      <c r="J148" s="212"/>
      <c r="K148" s="212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1254</v>
      </c>
      <c r="AU148" s="222" t="s">
        <v>84</v>
      </c>
      <c r="AV148" s="13" t="s">
        <v>84</v>
      </c>
      <c r="AW148" s="13" t="s">
        <v>31</v>
      </c>
      <c r="AX148" s="13" t="s">
        <v>75</v>
      </c>
      <c r="AY148" s="222" t="s">
        <v>137</v>
      </c>
    </row>
    <row r="149" spans="1:65" s="14" customFormat="1">
      <c r="B149" s="223"/>
      <c r="C149" s="224"/>
      <c r="D149" s="213" t="s">
        <v>1254</v>
      </c>
      <c r="E149" s="225" t="s">
        <v>1</v>
      </c>
      <c r="F149" s="226" t="s">
        <v>1256</v>
      </c>
      <c r="G149" s="224"/>
      <c r="H149" s="227">
        <v>3.84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1254</v>
      </c>
      <c r="AU149" s="233" t="s">
        <v>84</v>
      </c>
      <c r="AV149" s="14" t="s">
        <v>144</v>
      </c>
      <c r="AW149" s="14" t="s">
        <v>31</v>
      </c>
      <c r="AX149" s="14" t="s">
        <v>82</v>
      </c>
      <c r="AY149" s="233" t="s">
        <v>137</v>
      </c>
    </row>
    <row r="150" spans="1:65" s="12" customFormat="1" ht="22.9" customHeight="1">
      <c r="B150" s="175"/>
      <c r="C150" s="176"/>
      <c r="D150" s="177" t="s">
        <v>74</v>
      </c>
      <c r="E150" s="189" t="s">
        <v>1367</v>
      </c>
      <c r="F150" s="189" t="s">
        <v>1368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SUM(P151:P165)</f>
        <v>0</v>
      </c>
      <c r="Q150" s="183"/>
      <c r="R150" s="184">
        <f>SUM(R151:R165)</f>
        <v>0</v>
      </c>
      <c r="S150" s="183"/>
      <c r="T150" s="185">
        <f>SUM(T151:T165)</f>
        <v>0</v>
      </c>
      <c r="AR150" s="186" t="s">
        <v>82</v>
      </c>
      <c r="AT150" s="187" t="s">
        <v>74</v>
      </c>
      <c r="AU150" s="187" t="s">
        <v>82</v>
      </c>
      <c r="AY150" s="186" t="s">
        <v>137</v>
      </c>
      <c r="BK150" s="188">
        <f>SUM(BK151:BK165)</f>
        <v>0</v>
      </c>
    </row>
    <row r="151" spans="1:65" s="2" customFormat="1" ht="21.75" customHeight="1">
      <c r="A151" s="33"/>
      <c r="B151" s="34"/>
      <c r="C151" s="191" t="s">
        <v>289</v>
      </c>
      <c r="D151" s="191" t="s">
        <v>140</v>
      </c>
      <c r="E151" s="192" t="s">
        <v>1613</v>
      </c>
      <c r="F151" s="193" t="s">
        <v>1614</v>
      </c>
      <c r="G151" s="194" t="s">
        <v>304</v>
      </c>
      <c r="H151" s="195">
        <v>28</v>
      </c>
      <c r="I151" s="196"/>
      <c r="J151" s="197">
        <f t="shared" ref="J151:J165" si="10">ROUND(I151*H151,2)</f>
        <v>0</v>
      </c>
      <c r="K151" s="198"/>
      <c r="L151" s="38"/>
      <c r="M151" s="199" t="s">
        <v>1</v>
      </c>
      <c r="N151" s="200" t="s">
        <v>40</v>
      </c>
      <c r="O151" s="70"/>
      <c r="P151" s="201">
        <f t="shared" ref="P151:P165" si="11">O151*H151</f>
        <v>0</v>
      </c>
      <c r="Q151" s="201">
        <v>0</v>
      </c>
      <c r="R151" s="201">
        <f t="shared" ref="R151:R165" si="12">Q151*H151</f>
        <v>0</v>
      </c>
      <c r="S151" s="201">
        <v>0</v>
      </c>
      <c r="T151" s="202">
        <f t="shared" ref="T151:T165" si="13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3" t="s">
        <v>144</v>
      </c>
      <c r="AT151" s="203" t="s">
        <v>140</v>
      </c>
      <c r="AU151" s="203" t="s">
        <v>84</v>
      </c>
      <c r="AY151" s="16" t="s">
        <v>137</v>
      </c>
      <c r="BE151" s="204">
        <f t="shared" ref="BE151:BE165" si="14">IF(N151="základní",J151,0)</f>
        <v>0</v>
      </c>
      <c r="BF151" s="204">
        <f t="shared" ref="BF151:BF165" si="15">IF(N151="snížená",J151,0)</f>
        <v>0</v>
      </c>
      <c r="BG151" s="204">
        <f t="shared" ref="BG151:BG165" si="16">IF(N151="zákl. přenesená",J151,0)</f>
        <v>0</v>
      </c>
      <c r="BH151" s="204">
        <f t="shared" ref="BH151:BH165" si="17">IF(N151="sníž. přenesená",J151,0)</f>
        <v>0</v>
      </c>
      <c r="BI151" s="204">
        <f t="shared" ref="BI151:BI165" si="18">IF(N151="nulová",J151,0)</f>
        <v>0</v>
      </c>
      <c r="BJ151" s="16" t="s">
        <v>82</v>
      </c>
      <c r="BK151" s="204">
        <f t="shared" ref="BK151:BK165" si="19">ROUND(I151*H151,2)</f>
        <v>0</v>
      </c>
      <c r="BL151" s="16" t="s">
        <v>144</v>
      </c>
      <c r="BM151" s="203" t="s">
        <v>1615</v>
      </c>
    </row>
    <row r="152" spans="1:65" s="2" customFormat="1" ht="21.75" customHeight="1">
      <c r="A152" s="33"/>
      <c r="B152" s="34"/>
      <c r="C152" s="191" t="s">
        <v>295</v>
      </c>
      <c r="D152" s="191" t="s">
        <v>140</v>
      </c>
      <c r="E152" s="192" t="s">
        <v>1616</v>
      </c>
      <c r="F152" s="193" t="s">
        <v>1617</v>
      </c>
      <c r="G152" s="194" t="s">
        <v>304</v>
      </c>
      <c r="H152" s="195">
        <v>36</v>
      </c>
      <c r="I152" s="196"/>
      <c r="J152" s="197">
        <f t="shared" si="10"/>
        <v>0</v>
      </c>
      <c r="K152" s="198"/>
      <c r="L152" s="38"/>
      <c r="M152" s="199" t="s">
        <v>1</v>
      </c>
      <c r="N152" s="200" t="s">
        <v>40</v>
      </c>
      <c r="O152" s="70"/>
      <c r="P152" s="201">
        <f t="shared" si="11"/>
        <v>0</v>
      </c>
      <c r="Q152" s="201">
        <v>0</v>
      </c>
      <c r="R152" s="201">
        <f t="shared" si="12"/>
        <v>0</v>
      </c>
      <c r="S152" s="201">
        <v>0</v>
      </c>
      <c r="T152" s="20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3" t="s">
        <v>144</v>
      </c>
      <c r="AT152" s="203" t="s">
        <v>140</v>
      </c>
      <c r="AU152" s="203" t="s">
        <v>84</v>
      </c>
      <c r="AY152" s="16" t="s">
        <v>137</v>
      </c>
      <c r="BE152" s="204">
        <f t="shared" si="14"/>
        <v>0</v>
      </c>
      <c r="BF152" s="204">
        <f t="shared" si="15"/>
        <v>0</v>
      </c>
      <c r="BG152" s="204">
        <f t="shared" si="16"/>
        <v>0</v>
      </c>
      <c r="BH152" s="204">
        <f t="shared" si="17"/>
        <v>0</v>
      </c>
      <c r="BI152" s="204">
        <f t="shared" si="18"/>
        <v>0</v>
      </c>
      <c r="BJ152" s="16" t="s">
        <v>82</v>
      </c>
      <c r="BK152" s="204">
        <f t="shared" si="19"/>
        <v>0</v>
      </c>
      <c r="BL152" s="16" t="s">
        <v>144</v>
      </c>
      <c r="BM152" s="203" t="s">
        <v>1618</v>
      </c>
    </row>
    <row r="153" spans="1:65" s="2" customFormat="1" ht="21.75" customHeight="1">
      <c r="A153" s="33"/>
      <c r="B153" s="34"/>
      <c r="C153" s="191" t="s">
        <v>8</v>
      </c>
      <c r="D153" s="191" t="s">
        <v>140</v>
      </c>
      <c r="E153" s="192" t="s">
        <v>1619</v>
      </c>
      <c r="F153" s="193" t="s">
        <v>1620</v>
      </c>
      <c r="G153" s="194" t="s">
        <v>304</v>
      </c>
      <c r="H153" s="195">
        <v>36</v>
      </c>
      <c r="I153" s="196"/>
      <c r="J153" s="197">
        <f t="shared" si="10"/>
        <v>0</v>
      </c>
      <c r="K153" s="198"/>
      <c r="L153" s="38"/>
      <c r="M153" s="199" t="s">
        <v>1</v>
      </c>
      <c r="N153" s="200" t="s">
        <v>40</v>
      </c>
      <c r="O153" s="70"/>
      <c r="P153" s="201">
        <f t="shared" si="11"/>
        <v>0</v>
      </c>
      <c r="Q153" s="201">
        <v>0</v>
      </c>
      <c r="R153" s="201">
        <f t="shared" si="12"/>
        <v>0</v>
      </c>
      <c r="S153" s="201">
        <v>0</v>
      </c>
      <c r="T153" s="20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3" t="s">
        <v>144</v>
      </c>
      <c r="AT153" s="203" t="s">
        <v>140</v>
      </c>
      <c r="AU153" s="203" t="s">
        <v>84</v>
      </c>
      <c r="AY153" s="16" t="s">
        <v>137</v>
      </c>
      <c r="BE153" s="204">
        <f t="shared" si="14"/>
        <v>0</v>
      </c>
      <c r="BF153" s="204">
        <f t="shared" si="15"/>
        <v>0</v>
      </c>
      <c r="BG153" s="204">
        <f t="shared" si="16"/>
        <v>0</v>
      </c>
      <c r="BH153" s="204">
        <f t="shared" si="17"/>
        <v>0</v>
      </c>
      <c r="BI153" s="204">
        <f t="shared" si="18"/>
        <v>0</v>
      </c>
      <c r="BJ153" s="16" t="s">
        <v>82</v>
      </c>
      <c r="BK153" s="204">
        <f t="shared" si="19"/>
        <v>0</v>
      </c>
      <c r="BL153" s="16" t="s">
        <v>144</v>
      </c>
      <c r="BM153" s="203" t="s">
        <v>1621</v>
      </c>
    </row>
    <row r="154" spans="1:65" s="2" customFormat="1" ht="16.5" customHeight="1">
      <c r="A154" s="33"/>
      <c r="B154" s="34"/>
      <c r="C154" s="191" t="s">
        <v>306</v>
      </c>
      <c r="D154" s="191" t="s">
        <v>140</v>
      </c>
      <c r="E154" s="192" t="s">
        <v>1622</v>
      </c>
      <c r="F154" s="193" t="s">
        <v>1623</v>
      </c>
      <c r="G154" s="194" t="s">
        <v>304</v>
      </c>
      <c r="H154" s="195">
        <v>9</v>
      </c>
      <c r="I154" s="196"/>
      <c r="J154" s="197">
        <f t="shared" si="10"/>
        <v>0</v>
      </c>
      <c r="K154" s="198"/>
      <c r="L154" s="38"/>
      <c r="M154" s="199" t="s">
        <v>1</v>
      </c>
      <c r="N154" s="200" t="s">
        <v>40</v>
      </c>
      <c r="O154" s="70"/>
      <c r="P154" s="201">
        <f t="shared" si="11"/>
        <v>0</v>
      </c>
      <c r="Q154" s="201">
        <v>0</v>
      </c>
      <c r="R154" s="201">
        <f t="shared" si="12"/>
        <v>0</v>
      </c>
      <c r="S154" s="201">
        <v>0</v>
      </c>
      <c r="T154" s="20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3" t="s">
        <v>144</v>
      </c>
      <c r="AT154" s="203" t="s">
        <v>140</v>
      </c>
      <c r="AU154" s="203" t="s">
        <v>84</v>
      </c>
      <c r="AY154" s="16" t="s">
        <v>137</v>
      </c>
      <c r="BE154" s="204">
        <f t="shared" si="14"/>
        <v>0</v>
      </c>
      <c r="BF154" s="204">
        <f t="shared" si="15"/>
        <v>0</v>
      </c>
      <c r="BG154" s="204">
        <f t="shared" si="16"/>
        <v>0</v>
      </c>
      <c r="BH154" s="204">
        <f t="shared" si="17"/>
        <v>0</v>
      </c>
      <c r="BI154" s="204">
        <f t="shared" si="18"/>
        <v>0</v>
      </c>
      <c r="BJ154" s="16" t="s">
        <v>82</v>
      </c>
      <c r="BK154" s="204">
        <f t="shared" si="19"/>
        <v>0</v>
      </c>
      <c r="BL154" s="16" t="s">
        <v>144</v>
      </c>
      <c r="BM154" s="203" t="s">
        <v>1624</v>
      </c>
    </row>
    <row r="155" spans="1:65" s="2" customFormat="1" ht="21.75" customHeight="1">
      <c r="A155" s="33"/>
      <c r="B155" s="34"/>
      <c r="C155" s="191" t="s">
        <v>311</v>
      </c>
      <c r="D155" s="191" t="s">
        <v>140</v>
      </c>
      <c r="E155" s="192" t="s">
        <v>1625</v>
      </c>
      <c r="F155" s="193" t="s">
        <v>1626</v>
      </c>
      <c r="G155" s="194" t="s">
        <v>253</v>
      </c>
      <c r="H155" s="195">
        <v>2</v>
      </c>
      <c r="I155" s="196"/>
      <c r="J155" s="197">
        <f t="shared" si="10"/>
        <v>0</v>
      </c>
      <c r="K155" s="198"/>
      <c r="L155" s="38"/>
      <c r="M155" s="199" t="s">
        <v>1</v>
      </c>
      <c r="N155" s="200" t="s">
        <v>40</v>
      </c>
      <c r="O155" s="70"/>
      <c r="P155" s="201">
        <f t="shared" si="11"/>
        <v>0</v>
      </c>
      <c r="Q155" s="201">
        <v>0</v>
      </c>
      <c r="R155" s="201">
        <f t="shared" si="12"/>
        <v>0</v>
      </c>
      <c r="S155" s="201">
        <v>0</v>
      </c>
      <c r="T155" s="20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144</v>
      </c>
      <c r="AT155" s="203" t="s">
        <v>140</v>
      </c>
      <c r="AU155" s="203" t="s">
        <v>84</v>
      </c>
      <c r="AY155" s="16" t="s">
        <v>137</v>
      </c>
      <c r="BE155" s="204">
        <f t="shared" si="14"/>
        <v>0</v>
      </c>
      <c r="BF155" s="204">
        <f t="shared" si="15"/>
        <v>0</v>
      </c>
      <c r="BG155" s="204">
        <f t="shared" si="16"/>
        <v>0</v>
      </c>
      <c r="BH155" s="204">
        <f t="shared" si="17"/>
        <v>0</v>
      </c>
      <c r="BI155" s="204">
        <f t="shared" si="18"/>
        <v>0</v>
      </c>
      <c r="BJ155" s="16" t="s">
        <v>82</v>
      </c>
      <c r="BK155" s="204">
        <f t="shared" si="19"/>
        <v>0</v>
      </c>
      <c r="BL155" s="16" t="s">
        <v>144</v>
      </c>
      <c r="BM155" s="203" t="s">
        <v>1627</v>
      </c>
    </row>
    <row r="156" spans="1:65" s="2" customFormat="1" ht="21.75" customHeight="1">
      <c r="A156" s="33"/>
      <c r="B156" s="34"/>
      <c r="C156" s="191" t="s">
        <v>317</v>
      </c>
      <c r="D156" s="191" t="s">
        <v>140</v>
      </c>
      <c r="E156" s="192" t="s">
        <v>1628</v>
      </c>
      <c r="F156" s="193" t="s">
        <v>1629</v>
      </c>
      <c r="G156" s="194" t="s">
        <v>257</v>
      </c>
      <c r="H156" s="195">
        <v>2</v>
      </c>
      <c r="I156" s="196"/>
      <c r="J156" s="197">
        <f t="shared" si="10"/>
        <v>0</v>
      </c>
      <c r="K156" s="198"/>
      <c r="L156" s="38"/>
      <c r="M156" s="199" t="s">
        <v>1</v>
      </c>
      <c r="N156" s="200" t="s">
        <v>40</v>
      </c>
      <c r="O156" s="70"/>
      <c r="P156" s="201">
        <f t="shared" si="11"/>
        <v>0</v>
      </c>
      <c r="Q156" s="201">
        <v>0</v>
      </c>
      <c r="R156" s="201">
        <f t="shared" si="12"/>
        <v>0</v>
      </c>
      <c r="S156" s="201">
        <v>0</v>
      </c>
      <c r="T156" s="20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3" t="s">
        <v>144</v>
      </c>
      <c r="AT156" s="203" t="s">
        <v>140</v>
      </c>
      <c r="AU156" s="203" t="s">
        <v>84</v>
      </c>
      <c r="AY156" s="16" t="s">
        <v>137</v>
      </c>
      <c r="BE156" s="204">
        <f t="shared" si="14"/>
        <v>0</v>
      </c>
      <c r="BF156" s="204">
        <f t="shared" si="15"/>
        <v>0</v>
      </c>
      <c r="BG156" s="204">
        <f t="shared" si="16"/>
        <v>0</v>
      </c>
      <c r="BH156" s="204">
        <f t="shared" si="17"/>
        <v>0</v>
      </c>
      <c r="BI156" s="204">
        <f t="shared" si="18"/>
        <v>0</v>
      </c>
      <c r="BJ156" s="16" t="s">
        <v>82</v>
      </c>
      <c r="BK156" s="204">
        <f t="shared" si="19"/>
        <v>0</v>
      </c>
      <c r="BL156" s="16" t="s">
        <v>144</v>
      </c>
      <c r="BM156" s="203" t="s">
        <v>1630</v>
      </c>
    </row>
    <row r="157" spans="1:65" s="2" customFormat="1" ht="21.75" customHeight="1">
      <c r="A157" s="33"/>
      <c r="B157" s="34"/>
      <c r="C157" s="191" t="s">
        <v>322</v>
      </c>
      <c r="D157" s="191" t="s">
        <v>140</v>
      </c>
      <c r="E157" s="192" t="s">
        <v>1631</v>
      </c>
      <c r="F157" s="193" t="s">
        <v>1632</v>
      </c>
      <c r="G157" s="194" t="s">
        <v>253</v>
      </c>
      <c r="H157" s="195">
        <v>2</v>
      </c>
      <c r="I157" s="196"/>
      <c r="J157" s="197">
        <f t="shared" si="10"/>
        <v>0</v>
      </c>
      <c r="K157" s="198"/>
      <c r="L157" s="38"/>
      <c r="M157" s="199" t="s">
        <v>1</v>
      </c>
      <c r="N157" s="200" t="s">
        <v>40</v>
      </c>
      <c r="O157" s="70"/>
      <c r="P157" s="201">
        <f t="shared" si="11"/>
        <v>0</v>
      </c>
      <c r="Q157" s="201">
        <v>0</v>
      </c>
      <c r="R157" s="201">
        <f t="shared" si="12"/>
        <v>0</v>
      </c>
      <c r="S157" s="201">
        <v>0</v>
      </c>
      <c r="T157" s="20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144</v>
      </c>
      <c r="AT157" s="203" t="s">
        <v>140</v>
      </c>
      <c r="AU157" s="203" t="s">
        <v>84</v>
      </c>
      <c r="AY157" s="16" t="s">
        <v>137</v>
      </c>
      <c r="BE157" s="204">
        <f t="shared" si="14"/>
        <v>0</v>
      </c>
      <c r="BF157" s="204">
        <f t="shared" si="15"/>
        <v>0</v>
      </c>
      <c r="BG157" s="204">
        <f t="shared" si="16"/>
        <v>0</v>
      </c>
      <c r="BH157" s="204">
        <f t="shared" si="17"/>
        <v>0</v>
      </c>
      <c r="BI157" s="204">
        <f t="shared" si="18"/>
        <v>0</v>
      </c>
      <c r="BJ157" s="16" t="s">
        <v>82</v>
      </c>
      <c r="BK157" s="204">
        <f t="shared" si="19"/>
        <v>0</v>
      </c>
      <c r="BL157" s="16" t="s">
        <v>144</v>
      </c>
      <c r="BM157" s="203" t="s">
        <v>1633</v>
      </c>
    </row>
    <row r="158" spans="1:65" s="2" customFormat="1" ht="16.5" customHeight="1">
      <c r="A158" s="33"/>
      <c r="B158" s="34"/>
      <c r="C158" s="191" t="s">
        <v>326</v>
      </c>
      <c r="D158" s="191" t="s">
        <v>140</v>
      </c>
      <c r="E158" s="192" t="s">
        <v>1634</v>
      </c>
      <c r="F158" s="193" t="s">
        <v>1635</v>
      </c>
      <c r="G158" s="194" t="s">
        <v>253</v>
      </c>
      <c r="H158" s="195">
        <v>2</v>
      </c>
      <c r="I158" s="196"/>
      <c r="J158" s="197">
        <f t="shared" si="10"/>
        <v>0</v>
      </c>
      <c r="K158" s="198"/>
      <c r="L158" s="38"/>
      <c r="M158" s="199" t="s">
        <v>1</v>
      </c>
      <c r="N158" s="200" t="s">
        <v>40</v>
      </c>
      <c r="O158" s="70"/>
      <c r="P158" s="201">
        <f t="shared" si="11"/>
        <v>0</v>
      </c>
      <c r="Q158" s="201">
        <v>0</v>
      </c>
      <c r="R158" s="201">
        <f t="shared" si="12"/>
        <v>0</v>
      </c>
      <c r="S158" s="201">
        <v>0</v>
      </c>
      <c r="T158" s="20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3" t="s">
        <v>144</v>
      </c>
      <c r="AT158" s="203" t="s">
        <v>140</v>
      </c>
      <c r="AU158" s="203" t="s">
        <v>84</v>
      </c>
      <c r="AY158" s="16" t="s">
        <v>137</v>
      </c>
      <c r="BE158" s="204">
        <f t="shared" si="14"/>
        <v>0</v>
      </c>
      <c r="BF158" s="204">
        <f t="shared" si="15"/>
        <v>0</v>
      </c>
      <c r="BG158" s="204">
        <f t="shared" si="16"/>
        <v>0</v>
      </c>
      <c r="BH158" s="204">
        <f t="shared" si="17"/>
        <v>0</v>
      </c>
      <c r="BI158" s="204">
        <f t="shared" si="18"/>
        <v>0</v>
      </c>
      <c r="BJ158" s="16" t="s">
        <v>82</v>
      </c>
      <c r="BK158" s="204">
        <f t="shared" si="19"/>
        <v>0</v>
      </c>
      <c r="BL158" s="16" t="s">
        <v>144</v>
      </c>
      <c r="BM158" s="203" t="s">
        <v>1636</v>
      </c>
    </row>
    <row r="159" spans="1:65" s="2" customFormat="1" ht="21.75" customHeight="1">
      <c r="A159" s="33"/>
      <c r="B159" s="34"/>
      <c r="C159" s="191" t="s">
        <v>7</v>
      </c>
      <c r="D159" s="191" t="s">
        <v>140</v>
      </c>
      <c r="E159" s="192" t="s">
        <v>1637</v>
      </c>
      <c r="F159" s="193" t="s">
        <v>1638</v>
      </c>
      <c r="G159" s="194" t="s">
        <v>253</v>
      </c>
      <c r="H159" s="195">
        <v>4</v>
      </c>
      <c r="I159" s="196"/>
      <c r="J159" s="197">
        <f t="shared" si="10"/>
        <v>0</v>
      </c>
      <c r="K159" s="198"/>
      <c r="L159" s="38"/>
      <c r="M159" s="199" t="s">
        <v>1</v>
      </c>
      <c r="N159" s="200" t="s">
        <v>40</v>
      </c>
      <c r="O159" s="70"/>
      <c r="P159" s="201">
        <f t="shared" si="11"/>
        <v>0</v>
      </c>
      <c r="Q159" s="201">
        <v>0</v>
      </c>
      <c r="R159" s="201">
        <f t="shared" si="12"/>
        <v>0</v>
      </c>
      <c r="S159" s="201">
        <v>0</v>
      </c>
      <c r="T159" s="20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3" t="s">
        <v>144</v>
      </c>
      <c r="AT159" s="203" t="s">
        <v>140</v>
      </c>
      <c r="AU159" s="203" t="s">
        <v>84</v>
      </c>
      <c r="AY159" s="16" t="s">
        <v>137</v>
      </c>
      <c r="BE159" s="204">
        <f t="shared" si="14"/>
        <v>0</v>
      </c>
      <c r="BF159" s="204">
        <f t="shared" si="15"/>
        <v>0</v>
      </c>
      <c r="BG159" s="204">
        <f t="shared" si="16"/>
        <v>0</v>
      </c>
      <c r="BH159" s="204">
        <f t="shared" si="17"/>
        <v>0</v>
      </c>
      <c r="BI159" s="204">
        <f t="shared" si="18"/>
        <v>0</v>
      </c>
      <c r="BJ159" s="16" t="s">
        <v>82</v>
      </c>
      <c r="BK159" s="204">
        <f t="shared" si="19"/>
        <v>0</v>
      </c>
      <c r="BL159" s="16" t="s">
        <v>144</v>
      </c>
      <c r="BM159" s="203" t="s">
        <v>1639</v>
      </c>
    </row>
    <row r="160" spans="1:65" s="2" customFormat="1" ht="16.5" customHeight="1">
      <c r="A160" s="33"/>
      <c r="B160" s="34"/>
      <c r="C160" s="191" t="s">
        <v>334</v>
      </c>
      <c r="D160" s="191" t="s">
        <v>140</v>
      </c>
      <c r="E160" s="192" t="s">
        <v>1640</v>
      </c>
      <c r="F160" s="193" t="s">
        <v>1641</v>
      </c>
      <c r="G160" s="194" t="s">
        <v>253</v>
      </c>
      <c r="H160" s="195">
        <v>4</v>
      </c>
      <c r="I160" s="196"/>
      <c r="J160" s="197">
        <f t="shared" si="10"/>
        <v>0</v>
      </c>
      <c r="K160" s="198"/>
      <c r="L160" s="38"/>
      <c r="M160" s="199" t="s">
        <v>1</v>
      </c>
      <c r="N160" s="200" t="s">
        <v>40</v>
      </c>
      <c r="O160" s="70"/>
      <c r="P160" s="201">
        <f t="shared" si="11"/>
        <v>0</v>
      </c>
      <c r="Q160" s="201">
        <v>0</v>
      </c>
      <c r="R160" s="201">
        <f t="shared" si="12"/>
        <v>0</v>
      </c>
      <c r="S160" s="201">
        <v>0</v>
      </c>
      <c r="T160" s="20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3" t="s">
        <v>144</v>
      </c>
      <c r="AT160" s="203" t="s">
        <v>140</v>
      </c>
      <c r="AU160" s="203" t="s">
        <v>84</v>
      </c>
      <c r="AY160" s="16" t="s">
        <v>137</v>
      </c>
      <c r="BE160" s="204">
        <f t="shared" si="14"/>
        <v>0</v>
      </c>
      <c r="BF160" s="204">
        <f t="shared" si="15"/>
        <v>0</v>
      </c>
      <c r="BG160" s="204">
        <f t="shared" si="16"/>
        <v>0</v>
      </c>
      <c r="BH160" s="204">
        <f t="shared" si="17"/>
        <v>0</v>
      </c>
      <c r="BI160" s="204">
        <f t="shared" si="18"/>
        <v>0</v>
      </c>
      <c r="BJ160" s="16" t="s">
        <v>82</v>
      </c>
      <c r="BK160" s="204">
        <f t="shared" si="19"/>
        <v>0</v>
      </c>
      <c r="BL160" s="16" t="s">
        <v>144</v>
      </c>
      <c r="BM160" s="203" t="s">
        <v>1642</v>
      </c>
    </row>
    <row r="161" spans="1:65" s="2" customFormat="1" ht="21.75" customHeight="1">
      <c r="A161" s="33"/>
      <c r="B161" s="34"/>
      <c r="C161" s="191" t="s">
        <v>336</v>
      </c>
      <c r="D161" s="191" t="s">
        <v>140</v>
      </c>
      <c r="E161" s="192" t="s">
        <v>1643</v>
      </c>
      <c r="F161" s="193" t="s">
        <v>1644</v>
      </c>
      <c r="G161" s="194" t="s">
        <v>253</v>
      </c>
      <c r="H161" s="195">
        <v>1</v>
      </c>
      <c r="I161" s="196"/>
      <c r="J161" s="197">
        <f t="shared" si="10"/>
        <v>0</v>
      </c>
      <c r="K161" s="198"/>
      <c r="L161" s="38"/>
      <c r="M161" s="199" t="s">
        <v>1</v>
      </c>
      <c r="N161" s="200" t="s">
        <v>40</v>
      </c>
      <c r="O161" s="70"/>
      <c r="P161" s="201">
        <f t="shared" si="11"/>
        <v>0</v>
      </c>
      <c r="Q161" s="201">
        <v>0</v>
      </c>
      <c r="R161" s="201">
        <f t="shared" si="12"/>
        <v>0</v>
      </c>
      <c r="S161" s="201">
        <v>0</v>
      </c>
      <c r="T161" s="20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3" t="s">
        <v>144</v>
      </c>
      <c r="AT161" s="203" t="s">
        <v>140</v>
      </c>
      <c r="AU161" s="203" t="s">
        <v>84</v>
      </c>
      <c r="AY161" s="16" t="s">
        <v>137</v>
      </c>
      <c r="BE161" s="204">
        <f t="shared" si="14"/>
        <v>0</v>
      </c>
      <c r="BF161" s="204">
        <f t="shared" si="15"/>
        <v>0</v>
      </c>
      <c r="BG161" s="204">
        <f t="shared" si="16"/>
        <v>0</v>
      </c>
      <c r="BH161" s="204">
        <f t="shared" si="17"/>
        <v>0</v>
      </c>
      <c r="BI161" s="204">
        <f t="shared" si="18"/>
        <v>0</v>
      </c>
      <c r="BJ161" s="16" t="s">
        <v>82</v>
      </c>
      <c r="BK161" s="204">
        <f t="shared" si="19"/>
        <v>0</v>
      </c>
      <c r="BL161" s="16" t="s">
        <v>144</v>
      </c>
      <c r="BM161" s="203" t="s">
        <v>1645</v>
      </c>
    </row>
    <row r="162" spans="1:65" s="2" customFormat="1" ht="21.75" customHeight="1">
      <c r="A162" s="33"/>
      <c r="B162" s="34"/>
      <c r="C162" s="191" t="s">
        <v>342</v>
      </c>
      <c r="D162" s="191" t="s">
        <v>140</v>
      </c>
      <c r="E162" s="192" t="s">
        <v>1646</v>
      </c>
      <c r="F162" s="193" t="s">
        <v>1647</v>
      </c>
      <c r="G162" s="194" t="s">
        <v>253</v>
      </c>
      <c r="H162" s="195">
        <v>1</v>
      </c>
      <c r="I162" s="196"/>
      <c r="J162" s="197">
        <f t="shared" si="10"/>
        <v>0</v>
      </c>
      <c r="K162" s="198"/>
      <c r="L162" s="38"/>
      <c r="M162" s="199" t="s">
        <v>1</v>
      </c>
      <c r="N162" s="200" t="s">
        <v>40</v>
      </c>
      <c r="O162" s="70"/>
      <c r="P162" s="201">
        <f t="shared" si="11"/>
        <v>0</v>
      </c>
      <c r="Q162" s="201">
        <v>0</v>
      </c>
      <c r="R162" s="201">
        <f t="shared" si="12"/>
        <v>0</v>
      </c>
      <c r="S162" s="201">
        <v>0</v>
      </c>
      <c r="T162" s="20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3" t="s">
        <v>144</v>
      </c>
      <c r="AT162" s="203" t="s">
        <v>140</v>
      </c>
      <c r="AU162" s="203" t="s">
        <v>84</v>
      </c>
      <c r="AY162" s="16" t="s">
        <v>137</v>
      </c>
      <c r="BE162" s="204">
        <f t="shared" si="14"/>
        <v>0</v>
      </c>
      <c r="BF162" s="204">
        <f t="shared" si="15"/>
        <v>0</v>
      </c>
      <c r="BG162" s="204">
        <f t="shared" si="16"/>
        <v>0</v>
      </c>
      <c r="BH162" s="204">
        <f t="shared" si="17"/>
        <v>0</v>
      </c>
      <c r="BI162" s="204">
        <f t="shared" si="18"/>
        <v>0</v>
      </c>
      <c r="BJ162" s="16" t="s">
        <v>82</v>
      </c>
      <c r="BK162" s="204">
        <f t="shared" si="19"/>
        <v>0</v>
      </c>
      <c r="BL162" s="16" t="s">
        <v>144</v>
      </c>
      <c r="BM162" s="203" t="s">
        <v>1648</v>
      </c>
    </row>
    <row r="163" spans="1:65" s="2" customFormat="1" ht="16.5" customHeight="1">
      <c r="A163" s="33"/>
      <c r="B163" s="34"/>
      <c r="C163" s="191" t="s">
        <v>344</v>
      </c>
      <c r="D163" s="191" t="s">
        <v>140</v>
      </c>
      <c r="E163" s="192" t="s">
        <v>1405</v>
      </c>
      <c r="F163" s="193" t="s">
        <v>1406</v>
      </c>
      <c r="G163" s="194" t="s">
        <v>304</v>
      </c>
      <c r="H163" s="195">
        <v>36</v>
      </c>
      <c r="I163" s="196"/>
      <c r="J163" s="197">
        <f t="shared" si="10"/>
        <v>0</v>
      </c>
      <c r="K163" s="198"/>
      <c r="L163" s="38"/>
      <c r="M163" s="199" t="s">
        <v>1</v>
      </c>
      <c r="N163" s="200" t="s">
        <v>40</v>
      </c>
      <c r="O163" s="70"/>
      <c r="P163" s="201">
        <f t="shared" si="11"/>
        <v>0</v>
      </c>
      <c r="Q163" s="201">
        <v>0</v>
      </c>
      <c r="R163" s="201">
        <f t="shared" si="12"/>
        <v>0</v>
      </c>
      <c r="S163" s="201">
        <v>0</v>
      </c>
      <c r="T163" s="20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3" t="s">
        <v>144</v>
      </c>
      <c r="AT163" s="203" t="s">
        <v>140</v>
      </c>
      <c r="AU163" s="203" t="s">
        <v>84</v>
      </c>
      <c r="AY163" s="16" t="s">
        <v>137</v>
      </c>
      <c r="BE163" s="204">
        <f t="shared" si="14"/>
        <v>0</v>
      </c>
      <c r="BF163" s="204">
        <f t="shared" si="15"/>
        <v>0</v>
      </c>
      <c r="BG163" s="204">
        <f t="shared" si="16"/>
        <v>0</v>
      </c>
      <c r="BH163" s="204">
        <f t="shared" si="17"/>
        <v>0</v>
      </c>
      <c r="BI163" s="204">
        <f t="shared" si="18"/>
        <v>0</v>
      </c>
      <c r="BJ163" s="16" t="s">
        <v>82</v>
      </c>
      <c r="BK163" s="204">
        <f t="shared" si="19"/>
        <v>0</v>
      </c>
      <c r="BL163" s="16" t="s">
        <v>144</v>
      </c>
      <c r="BM163" s="203" t="s">
        <v>1649</v>
      </c>
    </row>
    <row r="164" spans="1:65" s="2" customFormat="1" ht="21.75" customHeight="1">
      <c r="A164" s="33"/>
      <c r="B164" s="34"/>
      <c r="C164" s="191" t="s">
        <v>348</v>
      </c>
      <c r="D164" s="191" t="s">
        <v>140</v>
      </c>
      <c r="E164" s="192" t="s">
        <v>1408</v>
      </c>
      <c r="F164" s="193" t="s">
        <v>1409</v>
      </c>
      <c r="G164" s="194" t="s">
        <v>304</v>
      </c>
      <c r="H164" s="195">
        <v>36</v>
      </c>
      <c r="I164" s="196"/>
      <c r="J164" s="197">
        <f t="shared" si="10"/>
        <v>0</v>
      </c>
      <c r="K164" s="198"/>
      <c r="L164" s="38"/>
      <c r="M164" s="199" t="s">
        <v>1</v>
      </c>
      <c r="N164" s="200" t="s">
        <v>40</v>
      </c>
      <c r="O164" s="70"/>
      <c r="P164" s="201">
        <f t="shared" si="11"/>
        <v>0</v>
      </c>
      <c r="Q164" s="201">
        <v>0</v>
      </c>
      <c r="R164" s="201">
        <f t="shared" si="12"/>
        <v>0</v>
      </c>
      <c r="S164" s="201">
        <v>0</v>
      </c>
      <c r="T164" s="20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3" t="s">
        <v>144</v>
      </c>
      <c r="AT164" s="203" t="s">
        <v>140</v>
      </c>
      <c r="AU164" s="203" t="s">
        <v>84</v>
      </c>
      <c r="AY164" s="16" t="s">
        <v>137</v>
      </c>
      <c r="BE164" s="204">
        <f t="shared" si="14"/>
        <v>0</v>
      </c>
      <c r="BF164" s="204">
        <f t="shared" si="15"/>
        <v>0</v>
      </c>
      <c r="BG164" s="204">
        <f t="shared" si="16"/>
        <v>0</v>
      </c>
      <c r="BH164" s="204">
        <f t="shared" si="17"/>
        <v>0</v>
      </c>
      <c r="BI164" s="204">
        <f t="shared" si="18"/>
        <v>0</v>
      </c>
      <c r="BJ164" s="16" t="s">
        <v>82</v>
      </c>
      <c r="BK164" s="204">
        <f t="shared" si="19"/>
        <v>0</v>
      </c>
      <c r="BL164" s="16" t="s">
        <v>144</v>
      </c>
      <c r="BM164" s="203" t="s">
        <v>1650</v>
      </c>
    </row>
    <row r="165" spans="1:65" s="2" customFormat="1" ht="33" customHeight="1">
      <c r="A165" s="33"/>
      <c r="B165" s="34"/>
      <c r="C165" s="191" t="s">
        <v>350</v>
      </c>
      <c r="D165" s="191" t="s">
        <v>140</v>
      </c>
      <c r="E165" s="192" t="s">
        <v>1651</v>
      </c>
      <c r="F165" s="193" t="s">
        <v>1652</v>
      </c>
      <c r="G165" s="194" t="s">
        <v>253</v>
      </c>
      <c r="H165" s="195">
        <v>2</v>
      </c>
      <c r="I165" s="196"/>
      <c r="J165" s="197">
        <f t="shared" si="10"/>
        <v>0</v>
      </c>
      <c r="K165" s="198"/>
      <c r="L165" s="38"/>
      <c r="M165" s="199" t="s">
        <v>1</v>
      </c>
      <c r="N165" s="200" t="s">
        <v>40</v>
      </c>
      <c r="O165" s="70"/>
      <c r="P165" s="201">
        <f t="shared" si="11"/>
        <v>0</v>
      </c>
      <c r="Q165" s="201">
        <v>0</v>
      </c>
      <c r="R165" s="201">
        <f t="shared" si="12"/>
        <v>0</v>
      </c>
      <c r="S165" s="201">
        <v>0</v>
      </c>
      <c r="T165" s="20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3" t="s">
        <v>144</v>
      </c>
      <c r="AT165" s="203" t="s">
        <v>140</v>
      </c>
      <c r="AU165" s="203" t="s">
        <v>84</v>
      </c>
      <c r="AY165" s="16" t="s">
        <v>137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6" t="s">
        <v>82</v>
      </c>
      <c r="BK165" s="204">
        <f t="shared" si="19"/>
        <v>0</v>
      </c>
      <c r="BL165" s="16" t="s">
        <v>144</v>
      </c>
      <c r="BM165" s="203" t="s">
        <v>1653</v>
      </c>
    </row>
    <row r="166" spans="1:65" s="12" customFormat="1" ht="22.9" customHeight="1">
      <c r="B166" s="175"/>
      <c r="C166" s="176"/>
      <c r="D166" s="177" t="s">
        <v>74</v>
      </c>
      <c r="E166" s="189" t="s">
        <v>1654</v>
      </c>
      <c r="F166" s="189" t="s">
        <v>1655</v>
      </c>
      <c r="G166" s="176"/>
      <c r="H166" s="176"/>
      <c r="I166" s="179"/>
      <c r="J166" s="190">
        <f>BK166</f>
        <v>0</v>
      </c>
      <c r="K166" s="176"/>
      <c r="L166" s="181"/>
      <c r="M166" s="182"/>
      <c r="N166" s="183"/>
      <c r="O166" s="183"/>
      <c r="P166" s="184">
        <f>P167</f>
        <v>0</v>
      </c>
      <c r="Q166" s="183"/>
      <c r="R166" s="184">
        <f>R167</f>
        <v>0</v>
      </c>
      <c r="S166" s="183"/>
      <c r="T166" s="185">
        <f>T167</f>
        <v>0</v>
      </c>
      <c r="AR166" s="186" t="s">
        <v>82</v>
      </c>
      <c r="AT166" s="187" t="s">
        <v>74</v>
      </c>
      <c r="AU166" s="187" t="s">
        <v>82</v>
      </c>
      <c r="AY166" s="186" t="s">
        <v>137</v>
      </c>
      <c r="BK166" s="188">
        <f>BK167</f>
        <v>0</v>
      </c>
    </row>
    <row r="167" spans="1:65" s="2" customFormat="1" ht="21.75" customHeight="1">
      <c r="A167" s="33"/>
      <c r="B167" s="34"/>
      <c r="C167" s="191" t="s">
        <v>352</v>
      </c>
      <c r="D167" s="191" t="s">
        <v>140</v>
      </c>
      <c r="E167" s="192" t="s">
        <v>1656</v>
      </c>
      <c r="F167" s="193" t="s">
        <v>1657</v>
      </c>
      <c r="G167" s="194" t="s">
        <v>257</v>
      </c>
      <c r="H167" s="195">
        <v>2</v>
      </c>
      <c r="I167" s="196"/>
      <c r="J167" s="197">
        <f>ROUND(I167*H167,2)</f>
        <v>0</v>
      </c>
      <c r="K167" s="198"/>
      <c r="L167" s="38"/>
      <c r="M167" s="199" t="s">
        <v>1</v>
      </c>
      <c r="N167" s="200" t="s">
        <v>40</v>
      </c>
      <c r="O167" s="70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3" t="s">
        <v>144</v>
      </c>
      <c r="AT167" s="203" t="s">
        <v>140</v>
      </c>
      <c r="AU167" s="203" t="s">
        <v>84</v>
      </c>
      <c r="AY167" s="16" t="s">
        <v>137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6" t="s">
        <v>82</v>
      </c>
      <c r="BK167" s="204">
        <f>ROUND(I167*H167,2)</f>
        <v>0</v>
      </c>
      <c r="BL167" s="16" t="s">
        <v>144</v>
      </c>
      <c r="BM167" s="203" t="s">
        <v>1658</v>
      </c>
    </row>
    <row r="168" spans="1:65" s="12" customFormat="1" ht="22.9" customHeight="1">
      <c r="B168" s="175"/>
      <c r="C168" s="176"/>
      <c r="D168" s="177" t="s">
        <v>74</v>
      </c>
      <c r="E168" s="189" t="s">
        <v>1411</v>
      </c>
      <c r="F168" s="189" t="s">
        <v>1412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SUM(P169:P170)</f>
        <v>0</v>
      </c>
      <c r="Q168" s="183"/>
      <c r="R168" s="184">
        <f>SUM(R169:R170)</f>
        <v>0</v>
      </c>
      <c r="S168" s="183"/>
      <c r="T168" s="185">
        <f>SUM(T169:T170)</f>
        <v>0</v>
      </c>
      <c r="AR168" s="186" t="s">
        <v>82</v>
      </c>
      <c r="AT168" s="187" t="s">
        <v>74</v>
      </c>
      <c r="AU168" s="187" t="s">
        <v>82</v>
      </c>
      <c r="AY168" s="186" t="s">
        <v>137</v>
      </c>
      <c r="BK168" s="188">
        <f>SUM(BK169:BK170)</f>
        <v>0</v>
      </c>
    </row>
    <row r="169" spans="1:65" s="2" customFormat="1" ht="21.75" customHeight="1">
      <c r="A169" s="33"/>
      <c r="B169" s="34"/>
      <c r="C169" s="191" t="s">
        <v>356</v>
      </c>
      <c r="D169" s="191" t="s">
        <v>140</v>
      </c>
      <c r="E169" s="192" t="s">
        <v>1413</v>
      </c>
      <c r="F169" s="193" t="s">
        <v>1414</v>
      </c>
      <c r="G169" s="194" t="s">
        <v>320</v>
      </c>
      <c r="H169" s="195">
        <v>3.2000000000000001E-2</v>
      </c>
      <c r="I169" s="196"/>
      <c r="J169" s="197">
        <f>ROUND(I169*H169,2)</f>
        <v>0</v>
      </c>
      <c r="K169" s="198"/>
      <c r="L169" s="38"/>
      <c r="M169" s="199" t="s">
        <v>1</v>
      </c>
      <c r="N169" s="200" t="s">
        <v>40</v>
      </c>
      <c r="O169" s="70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3" t="s">
        <v>144</v>
      </c>
      <c r="AT169" s="203" t="s">
        <v>140</v>
      </c>
      <c r="AU169" s="203" t="s">
        <v>84</v>
      </c>
      <c r="AY169" s="16" t="s">
        <v>137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6" t="s">
        <v>82</v>
      </c>
      <c r="BK169" s="204">
        <f>ROUND(I169*H169,2)</f>
        <v>0</v>
      </c>
      <c r="BL169" s="16" t="s">
        <v>144</v>
      </c>
      <c r="BM169" s="203" t="s">
        <v>1659</v>
      </c>
    </row>
    <row r="170" spans="1:65" s="2" customFormat="1" ht="33" customHeight="1">
      <c r="A170" s="33"/>
      <c r="B170" s="34"/>
      <c r="C170" s="191" t="s">
        <v>358</v>
      </c>
      <c r="D170" s="191" t="s">
        <v>140</v>
      </c>
      <c r="E170" s="192" t="s">
        <v>1416</v>
      </c>
      <c r="F170" s="193" t="s">
        <v>1417</v>
      </c>
      <c r="G170" s="194" t="s">
        <v>320</v>
      </c>
      <c r="H170" s="195">
        <v>3.2000000000000001E-2</v>
      </c>
      <c r="I170" s="196"/>
      <c r="J170" s="197">
        <f>ROUND(I170*H170,2)</f>
        <v>0</v>
      </c>
      <c r="K170" s="198"/>
      <c r="L170" s="38"/>
      <c r="M170" s="199" t="s">
        <v>1</v>
      </c>
      <c r="N170" s="200" t="s">
        <v>40</v>
      </c>
      <c r="O170" s="70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3" t="s">
        <v>144</v>
      </c>
      <c r="AT170" s="203" t="s">
        <v>140</v>
      </c>
      <c r="AU170" s="203" t="s">
        <v>84</v>
      </c>
      <c r="AY170" s="16" t="s">
        <v>137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6" t="s">
        <v>82</v>
      </c>
      <c r="BK170" s="204">
        <f>ROUND(I170*H170,2)</f>
        <v>0</v>
      </c>
      <c r="BL170" s="16" t="s">
        <v>144</v>
      </c>
      <c r="BM170" s="203" t="s">
        <v>1660</v>
      </c>
    </row>
    <row r="171" spans="1:65" s="12" customFormat="1" ht="22.9" customHeight="1">
      <c r="B171" s="175"/>
      <c r="C171" s="176"/>
      <c r="D171" s="177" t="s">
        <v>74</v>
      </c>
      <c r="E171" s="189" t="s">
        <v>165</v>
      </c>
      <c r="F171" s="189" t="s">
        <v>1419</v>
      </c>
      <c r="G171" s="176"/>
      <c r="H171" s="176"/>
      <c r="I171" s="179"/>
      <c r="J171" s="190">
        <f>BK171</f>
        <v>0</v>
      </c>
      <c r="K171" s="176"/>
      <c r="L171" s="181"/>
      <c r="M171" s="182"/>
      <c r="N171" s="183"/>
      <c r="O171" s="183"/>
      <c r="P171" s="184">
        <f>P172</f>
        <v>0</v>
      </c>
      <c r="Q171" s="183"/>
      <c r="R171" s="184">
        <f>R172</f>
        <v>0</v>
      </c>
      <c r="S171" s="183"/>
      <c r="T171" s="185">
        <f>T172</f>
        <v>0</v>
      </c>
      <c r="AR171" s="186" t="s">
        <v>82</v>
      </c>
      <c r="AT171" s="187" t="s">
        <v>74</v>
      </c>
      <c r="AU171" s="187" t="s">
        <v>82</v>
      </c>
      <c r="AY171" s="186" t="s">
        <v>137</v>
      </c>
      <c r="BK171" s="188">
        <f>BK172</f>
        <v>0</v>
      </c>
    </row>
    <row r="172" spans="1:65" s="2" customFormat="1" ht="16.5" customHeight="1">
      <c r="A172" s="33"/>
      <c r="B172" s="34"/>
      <c r="C172" s="191" t="s">
        <v>364</v>
      </c>
      <c r="D172" s="191" t="s">
        <v>140</v>
      </c>
      <c r="E172" s="192" t="s">
        <v>1661</v>
      </c>
      <c r="F172" s="193" t="s">
        <v>1662</v>
      </c>
      <c r="G172" s="194" t="s">
        <v>1422</v>
      </c>
      <c r="H172" s="195">
        <v>1</v>
      </c>
      <c r="I172" s="196"/>
      <c r="J172" s="197">
        <f>ROUND(I172*H172,2)</f>
        <v>0</v>
      </c>
      <c r="K172" s="198"/>
      <c r="L172" s="38"/>
      <c r="M172" s="199" t="s">
        <v>1</v>
      </c>
      <c r="N172" s="200" t="s">
        <v>40</v>
      </c>
      <c r="O172" s="70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3" t="s">
        <v>144</v>
      </c>
      <c r="AT172" s="203" t="s">
        <v>140</v>
      </c>
      <c r="AU172" s="203" t="s">
        <v>84</v>
      </c>
      <c r="AY172" s="16" t="s">
        <v>137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6" t="s">
        <v>82</v>
      </c>
      <c r="BK172" s="204">
        <f>ROUND(I172*H172,2)</f>
        <v>0</v>
      </c>
      <c r="BL172" s="16" t="s">
        <v>144</v>
      </c>
      <c r="BM172" s="203" t="s">
        <v>1663</v>
      </c>
    </row>
    <row r="173" spans="1:65" s="12" customFormat="1" ht="22.9" customHeight="1">
      <c r="B173" s="175"/>
      <c r="C173" s="176"/>
      <c r="D173" s="177" t="s">
        <v>74</v>
      </c>
      <c r="E173" s="189" t="s">
        <v>1664</v>
      </c>
      <c r="F173" s="189" t="s">
        <v>1665</v>
      </c>
      <c r="G173" s="176"/>
      <c r="H173" s="176"/>
      <c r="I173" s="179"/>
      <c r="J173" s="190">
        <f>BK173</f>
        <v>0</v>
      </c>
      <c r="K173" s="176"/>
      <c r="L173" s="181"/>
      <c r="M173" s="182"/>
      <c r="N173" s="183"/>
      <c r="O173" s="183"/>
      <c r="P173" s="184">
        <f>P174</f>
        <v>0</v>
      </c>
      <c r="Q173" s="183"/>
      <c r="R173" s="184">
        <f>R174</f>
        <v>0</v>
      </c>
      <c r="S173" s="183"/>
      <c r="T173" s="185">
        <f>T174</f>
        <v>0</v>
      </c>
      <c r="AR173" s="186" t="s">
        <v>82</v>
      </c>
      <c r="AT173" s="187" t="s">
        <v>74</v>
      </c>
      <c r="AU173" s="187" t="s">
        <v>82</v>
      </c>
      <c r="AY173" s="186" t="s">
        <v>137</v>
      </c>
      <c r="BK173" s="188">
        <f>BK174</f>
        <v>0</v>
      </c>
    </row>
    <row r="174" spans="1:65" s="2" customFormat="1" ht="16.5" customHeight="1">
      <c r="A174" s="33"/>
      <c r="B174" s="34"/>
      <c r="C174" s="191" t="s">
        <v>368</v>
      </c>
      <c r="D174" s="191" t="s">
        <v>140</v>
      </c>
      <c r="E174" s="192" t="s">
        <v>1666</v>
      </c>
      <c r="F174" s="193" t="s">
        <v>1667</v>
      </c>
      <c r="G174" s="194" t="s">
        <v>1422</v>
      </c>
      <c r="H174" s="195">
        <v>1</v>
      </c>
      <c r="I174" s="196"/>
      <c r="J174" s="197">
        <f>ROUND(I174*H174,2)</f>
        <v>0</v>
      </c>
      <c r="K174" s="198"/>
      <c r="L174" s="38"/>
      <c r="M174" s="205" t="s">
        <v>1</v>
      </c>
      <c r="N174" s="206" t="s">
        <v>40</v>
      </c>
      <c r="O174" s="207"/>
      <c r="P174" s="208">
        <f>O174*H174</f>
        <v>0</v>
      </c>
      <c r="Q174" s="208">
        <v>0</v>
      </c>
      <c r="R174" s="208">
        <f>Q174*H174</f>
        <v>0</v>
      </c>
      <c r="S174" s="208">
        <v>0</v>
      </c>
      <c r="T174" s="20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3" t="s">
        <v>144</v>
      </c>
      <c r="AT174" s="203" t="s">
        <v>140</v>
      </c>
      <c r="AU174" s="203" t="s">
        <v>84</v>
      </c>
      <c r="AY174" s="16" t="s">
        <v>137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6" t="s">
        <v>82</v>
      </c>
      <c r="BK174" s="204">
        <f>ROUND(I174*H174,2)</f>
        <v>0</v>
      </c>
      <c r="BL174" s="16" t="s">
        <v>144</v>
      </c>
      <c r="BM174" s="203" t="s">
        <v>1668</v>
      </c>
    </row>
    <row r="175" spans="1:65" s="2" customFormat="1" ht="6.95" customHeight="1">
      <c r="A175" s="33"/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38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sheetProtection algorithmName="SHA-512" hashValue="JgmSZmNoQ9zi93KWwwKTuka/YgGM7zgWfsDec4VqCvrmqlstEQaLickatNPGt01w4uMqb4Uokxtx0ZEPcQgNPA==" saltValue="sviOu62Sb3cuCF4X7FpEan1IlwGGyhg1oIpBgHNP/BX47esIrV3G9ZLr2tRy8t8iCGZrqmy9jHger1xSJwLwOQ==" spinCount="100000" sheet="1" objects="1" scenarios="1" formatColumns="0" formatRows="0" autoFilter="0"/>
  <autoFilter ref="C127:K174" xr:uid="{00000000-0009-0000-0000-000006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000 - Vedlejší a ostatní ...</vt:lpstr>
      <vt:lpstr>D.1.1 - Architektonicko-s...</vt:lpstr>
      <vt:lpstr>D.1.4.a - Zdravotně techn...</vt:lpstr>
      <vt:lpstr>D.1.4.d - Veřejné a venko...</vt:lpstr>
      <vt:lpstr>IO.01 - Vodovodní a kanal...</vt:lpstr>
      <vt:lpstr>IO.02 - Přeložka plynovodu</vt:lpstr>
      <vt:lpstr>'000 - Vedlejší a ostatní ...'!Názvy_tisku</vt:lpstr>
      <vt:lpstr>'D.1.1 - Architektonicko-s...'!Názvy_tisku</vt:lpstr>
      <vt:lpstr>'D.1.4.a - Zdravotně techn...'!Názvy_tisku</vt:lpstr>
      <vt:lpstr>'D.1.4.d - Veřejné a venko...'!Názvy_tisku</vt:lpstr>
      <vt:lpstr>'IO.01 - Vodovodní a kanal...'!Názvy_tisku</vt:lpstr>
      <vt:lpstr>'IO.02 - Přeložka plynovodu'!Názvy_tisku</vt:lpstr>
      <vt:lpstr>'Rekapitulace stavby'!Názvy_tisku</vt:lpstr>
      <vt:lpstr>'000 - Vedlejší a ostatní ...'!Oblast_tisku</vt:lpstr>
      <vt:lpstr>'D.1.1 - Architektonicko-s...'!Oblast_tisku</vt:lpstr>
      <vt:lpstr>'D.1.4.a - Zdravotně techn...'!Oblast_tisku</vt:lpstr>
      <vt:lpstr>'D.1.4.d - Veřejné a venko...'!Oblast_tisku</vt:lpstr>
      <vt:lpstr>'IO.01 - Vodovodní a kanal...'!Oblast_tisku</vt:lpstr>
      <vt:lpstr>'IO.02 - Přeložka plynovodu'!Oblast_tisku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Baťková</dc:creator>
  <cp:lastModifiedBy>Veronika Baťková</cp:lastModifiedBy>
  <dcterms:created xsi:type="dcterms:W3CDTF">2021-06-17T09:58:31Z</dcterms:created>
  <dcterms:modified xsi:type="dcterms:W3CDTF">2021-06-20T13:23:39Z</dcterms:modified>
</cp:coreProperties>
</file>