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000 - Vedlejší a ostatní ..." sheetId="2" r:id="rId2"/>
    <sheet name="D.1.1 - Architektonicko-s..." sheetId="3" r:id="rId3"/>
    <sheet name="D.1.4.a - Zdravotně techn..." sheetId="4" r:id="rId4"/>
    <sheet name="D.1.4.d - Veřejné a venko..." sheetId="5" r:id="rId5"/>
    <sheet name="IO.01 - Vodovodní a kanal..." sheetId="6" r:id="rId6"/>
    <sheet name="IO.02 - Přeložka plynovodu" sheetId="7" r:id="rId7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'000 - Vedlejší a ostatní ...'!$C$125:$K$142</definedName>
    <definedName name="_xlnm.Print_Area" localSheetId="1">'000 - Vedlejší a ostatní ...'!$C$4:$J$76,'000 - Vedlejší a ostatní ...'!$C$82:$J$105,'000 - Vedlejší a ostatní ...'!$C$111:$J$142</definedName>
    <definedName name="_xlnm.Print_Titles" localSheetId="1">'000 - Vedlejší a ostatní ...'!$125:$125</definedName>
    <definedName name="_xlnm._FilterDatabase" localSheetId="2" hidden="1">'D.1.1 - Architektonicko-s...'!$C$257:$K$868</definedName>
    <definedName name="_xlnm.Print_Area" localSheetId="2">'D.1.1 - Architektonicko-s...'!$C$4:$J$76,'D.1.1 - Architektonicko-s...'!$C$82:$J$237,'D.1.1 - Architektonicko-s...'!$C$243:$J$868</definedName>
    <definedName name="_xlnm.Print_Titles" localSheetId="2">'D.1.1 - Architektonicko-s...'!$257:$257</definedName>
    <definedName name="_xlnm._FilterDatabase" localSheetId="3" hidden="1">'D.1.4.a - Zdravotně techn...'!$C$125:$K$172</definedName>
    <definedName name="_xlnm.Print_Area" localSheetId="3">'D.1.4.a - Zdravotně techn...'!$C$4:$J$76,'D.1.4.a - Zdravotně techn...'!$C$82:$J$105,'D.1.4.a - Zdravotně techn...'!$C$111:$J$172</definedName>
    <definedName name="_xlnm.Print_Titles" localSheetId="3">'D.1.4.a - Zdravotně techn...'!$125:$125</definedName>
    <definedName name="_xlnm._FilterDatabase" localSheetId="4" hidden="1">'D.1.4.d - Veřejné a venko...'!$C$125:$K$158</definedName>
    <definedName name="_xlnm.Print_Area" localSheetId="4">'D.1.4.d - Veřejné a venko...'!$C$4:$J$76,'D.1.4.d - Veřejné a venko...'!$C$82:$J$105,'D.1.4.d - Veřejné a venko...'!$C$111:$J$158</definedName>
    <definedName name="_xlnm.Print_Titles" localSheetId="4">'D.1.4.d - Veřejné a venko...'!$125:$125</definedName>
    <definedName name="_xlnm._FilterDatabase" localSheetId="5" hidden="1">'IO.01 - Vodovodní a kanal...'!$C$127:$K$185</definedName>
    <definedName name="_xlnm.Print_Area" localSheetId="5">'IO.01 - Vodovodní a kanal...'!$C$4:$J$76,'IO.01 - Vodovodní a kanal...'!$C$82:$J$107,'IO.01 - Vodovodní a kanal...'!$C$113:$J$185</definedName>
    <definedName name="_xlnm.Print_Titles" localSheetId="5">'IO.01 - Vodovodní a kanal...'!$127:$127</definedName>
    <definedName name="_xlnm._FilterDatabase" localSheetId="6" hidden="1">'IO.02 - Přeložka plynovodu'!$C$127:$K$174</definedName>
    <definedName name="_xlnm.Print_Area" localSheetId="6">'IO.02 - Přeložka plynovodu'!$C$4:$J$76,'IO.02 - Přeložka plynovodu'!$C$82:$J$107,'IO.02 - Přeložka plynovodu'!$C$113:$J$174</definedName>
    <definedName name="_xlnm.Print_Titles" localSheetId="6">'IO.02 - Přeložka plynovodu'!$127:$127</definedName>
  </definedNames>
  <calcPr/>
</workbook>
</file>

<file path=xl/calcChain.xml><?xml version="1.0" encoding="utf-8"?>
<calcChain xmlns="http://schemas.openxmlformats.org/spreadsheetml/2006/main">
  <c i="7" l="1" r="J39"/>
  <c r="J38"/>
  <c i="1" r="AY101"/>
  <c i="7" r="J37"/>
  <c i="1" r="AX101"/>
  <c i="7" r="BI174"/>
  <c r="BH174"/>
  <c r="BG174"/>
  <c r="BF174"/>
  <c r="T174"/>
  <c r="T173"/>
  <c r="R174"/>
  <c r="R173"/>
  <c r="P174"/>
  <c r="P173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T166"/>
  <c r="R167"/>
  <c r="R166"/>
  <c r="P167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T146"/>
  <c r="R147"/>
  <c r="R146"/>
  <c r="P147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J125"/>
  <c r="J124"/>
  <c r="F124"/>
  <c r="F122"/>
  <c r="E120"/>
  <c r="J94"/>
  <c r="J93"/>
  <c r="F93"/>
  <c r="F91"/>
  <c r="E89"/>
  <c r="J20"/>
  <c r="E20"/>
  <c r="F94"/>
  <c r="J19"/>
  <c r="J14"/>
  <c r="J122"/>
  <c r="E7"/>
  <c r="E85"/>
  <c i="6" r="J39"/>
  <c r="J38"/>
  <c i="1" r="AY100"/>
  <c i="6" r="J37"/>
  <c i="1" r="AX100"/>
  <c i="6"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T181"/>
  <c r="R182"/>
  <c r="R181"/>
  <c r="P182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T154"/>
  <c r="R155"/>
  <c r="R154"/>
  <c r="P155"/>
  <c r="P154"/>
  <c r="BI151"/>
  <c r="BH151"/>
  <c r="BG151"/>
  <c r="BF151"/>
  <c r="T151"/>
  <c r="T150"/>
  <c r="R151"/>
  <c r="R150"/>
  <c r="P151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J125"/>
  <c r="J124"/>
  <c r="F124"/>
  <c r="F122"/>
  <c r="E120"/>
  <c r="J94"/>
  <c r="J93"/>
  <c r="F93"/>
  <c r="F91"/>
  <c r="E89"/>
  <c r="J20"/>
  <c r="E20"/>
  <c r="F125"/>
  <c r="J19"/>
  <c r="J14"/>
  <c r="J122"/>
  <c r="E7"/>
  <c r="E85"/>
  <c i="5" r="J39"/>
  <c r="J38"/>
  <c i="1" r="AY99"/>
  <c i="5" r="J37"/>
  <c i="1" r="AX99"/>
  <c i="5"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120"/>
  <c r="E7"/>
  <c r="E114"/>
  <c i="4" r="J39"/>
  <c r="J38"/>
  <c i="1" r="AY98"/>
  <c i="4" r="J37"/>
  <c i="1" r="AX98"/>
  <c i="4"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91"/>
  <c r="E7"/>
  <c r="E85"/>
  <c i="3" r="J39"/>
  <c r="J38"/>
  <c i="1" r="AY97"/>
  <c i="3" r="J37"/>
  <c i="1" r="AX97"/>
  <c i="3" r="BI868"/>
  <c r="BH868"/>
  <c r="BG868"/>
  <c r="BF868"/>
  <c r="T868"/>
  <c r="T867"/>
  <c r="R868"/>
  <c r="R867"/>
  <c r="P868"/>
  <c r="P867"/>
  <c r="BI866"/>
  <c r="BH866"/>
  <c r="BG866"/>
  <c r="BF866"/>
  <c r="T866"/>
  <c r="T865"/>
  <c r="R866"/>
  <c r="R865"/>
  <c r="P866"/>
  <c r="P865"/>
  <c r="BI864"/>
  <c r="BH864"/>
  <c r="BG864"/>
  <c r="BF864"/>
  <c r="T864"/>
  <c r="R864"/>
  <c r="P864"/>
  <c r="BI863"/>
  <c r="BH863"/>
  <c r="BG863"/>
  <c r="BF863"/>
  <c r="T863"/>
  <c r="R863"/>
  <c r="P863"/>
  <c r="BI861"/>
  <c r="BH861"/>
  <c r="BG861"/>
  <c r="BF861"/>
  <c r="T861"/>
  <c r="T860"/>
  <c r="R861"/>
  <c r="R860"/>
  <c r="P861"/>
  <c r="P860"/>
  <c r="BI859"/>
  <c r="BH859"/>
  <c r="BG859"/>
  <c r="BF859"/>
  <c r="T859"/>
  <c r="R859"/>
  <c r="P859"/>
  <c r="BI858"/>
  <c r="BH858"/>
  <c r="BG858"/>
  <c r="BF858"/>
  <c r="T858"/>
  <c r="R858"/>
  <c r="P858"/>
  <c r="BI857"/>
  <c r="BH857"/>
  <c r="BG857"/>
  <c r="BF857"/>
  <c r="T857"/>
  <c r="R857"/>
  <c r="P857"/>
  <c r="BI856"/>
  <c r="BH856"/>
  <c r="BG856"/>
  <c r="BF856"/>
  <c r="T856"/>
  <c r="R856"/>
  <c r="P856"/>
  <c r="BI855"/>
  <c r="BH855"/>
  <c r="BG855"/>
  <c r="BF855"/>
  <c r="T855"/>
  <c r="R855"/>
  <c r="P855"/>
  <c r="BI854"/>
  <c r="BH854"/>
  <c r="BG854"/>
  <c r="BF854"/>
  <c r="T854"/>
  <c r="R854"/>
  <c r="P854"/>
  <c r="BI853"/>
  <c r="BH853"/>
  <c r="BG853"/>
  <c r="BF853"/>
  <c r="T853"/>
  <c r="R853"/>
  <c r="P853"/>
  <c r="BI852"/>
  <c r="BH852"/>
  <c r="BG852"/>
  <c r="BF852"/>
  <c r="T852"/>
  <c r="R852"/>
  <c r="P852"/>
  <c r="BI851"/>
  <c r="BH851"/>
  <c r="BG851"/>
  <c r="BF851"/>
  <c r="T851"/>
  <c r="R851"/>
  <c r="P851"/>
  <c r="BI850"/>
  <c r="BH850"/>
  <c r="BG850"/>
  <c r="BF850"/>
  <c r="T850"/>
  <c r="R850"/>
  <c r="P850"/>
  <c r="BI849"/>
  <c r="BH849"/>
  <c r="BG849"/>
  <c r="BF849"/>
  <c r="T849"/>
  <c r="R849"/>
  <c r="P849"/>
  <c r="BI848"/>
  <c r="BH848"/>
  <c r="BG848"/>
  <c r="BF848"/>
  <c r="T848"/>
  <c r="R848"/>
  <c r="P848"/>
  <c r="BI847"/>
  <c r="BH847"/>
  <c r="BG847"/>
  <c r="BF847"/>
  <c r="T847"/>
  <c r="R847"/>
  <c r="P847"/>
  <c r="BI846"/>
  <c r="BH846"/>
  <c r="BG846"/>
  <c r="BF846"/>
  <c r="T846"/>
  <c r="R846"/>
  <c r="P846"/>
  <c r="BI845"/>
  <c r="BH845"/>
  <c r="BG845"/>
  <c r="BF845"/>
  <c r="T845"/>
  <c r="R845"/>
  <c r="P845"/>
  <c r="BI841"/>
  <c r="BH841"/>
  <c r="BG841"/>
  <c r="BF841"/>
  <c r="T841"/>
  <c r="T840"/>
  <c r="R841"/>
  <c r="R840"/>
  <c r="P841"/>
  <c r="P840"/>
  <c r="BI839"/>
  <c r="BH839"/>
  <c r="BG839"/>
  <c r="BF839"/>
  <c r="T839"/>
  <c r="R839"/>
  <c r="P839"/>
  <c r="BI836"/>
  <c r="BH836"/>
  <c r="BG836"/>
  <c r="BF836"/>
  <c r="T836"/>
  <c r="R836"/>
  <c r="P836"/>
  <c r="BI835"/>
  <c r="BH835"/>
  <c r="BG835"/>
  <c r="BF835"/>
  <c r="T835"/>
  <c r="R835"/>
  <c r="P835"/>
  <c r="BI834"/>
  <c r="BH834"/>
  <c r="BG834"/>
  <c r="BF834"/>
  <c r="T834"/>
  <c r="R834"/>
  <c r="P834"/>
  <c r="BI833"/>
  <c r="BH833"/>
  <c r="BG833"/>
  <c r="BF833"/>
  <c r="T833"/>
  <c r="R833"/>
  <c r="P833"/>
  <c r="BI832"/>
  <c r="BH832"/>
  <c r="BG832"/>
  <c r="BF832"/>
  <c r="T832"/>
  <c r="R832"/>
  <c r="P832"/>
  <c r="BI831"/>
  <c r="BH831"/>
  <c r="BG831"/>
  <c r="BF831"/>
  <c r="T831"/>
  <c r="R831"/>
  <c r="P831"/>
  <c r="BI830"/>
  <c r="BH830"/>
  <c r="BG830"/>
  <c r="BF830"/>
  <c r="T830"/>
  <c r="R830"/>
  <c r="P830"/>
  <c r="BI829"/>
  <c r="BH829"/>
  <c r="BG829"/>
  <c r="BF829"/>
  <c r="T829"/>
  <c r="R829"/>
  <c r="P829"/>
  <c r="BI828"/>
  <c r="BH828"/>
  <c r="BG828"/>
  <c r="BF828"/>
  <c r="T828"/>
  <c r="R828"/>
  <c r="P828"/>
  <c r="BI825"/>
  <c r="BH825"/>
  <c r="BG825"/>
  <c r="BF825"/>
  <c r="T825"/>
  <c r="R825"/>
  <c r="P825"/>
  <c r="BI822"/>
  <c r="BH822"/>
  <c r="BG822"/>
  <c r="BF822"/>
  <c r="T822"/>
  <c r="R822"/>
  <c r="P822"/>
  <c r="BI821"/>
  <c r="BH821"/>
  <c r="BG821"/>
  <c r="BF821"/>
  <c r="T821"/>
  <c r="R821"/>
  <c r="P821"/>
  <c r="BI819"/>
  <c r="BH819"/>
  <c r="BG819"/>
  <c r="BF819"/>
  <c r="T819"/>
  <c r="T818"/>
  <c r="R819"/>
  <c r="R818"/>
  <c r="P819"/>
  <c r="P818"/>
  <c r="BI817"/>
  <c r="BH817"/>
  <c r="BG817"/>
  <c r="BF817"/>
  <c r="T817"/>
  <c r="R817"/>
  <c r="P817"/>
  <c r="BI816"/>
  <c r="BH816"/>
  <c r="BG816"/>
  <c r="BF816"/>
  <c r="T816"/>
  <c r="R816"/>
  <c r="P816"/>
  <c r="BI814"/>
  <c r="BH814"/>
  <c r="BG814"/>
  <c r="BF814"/>
  <c r="T814"/>
  <c r="R814"/>
  <c r="P814"/>
  <c r="BI813"/>
  <c r="BH813"/>
  <c r="BG813"/>
  <c r="BF813"/>
  <c r="T813"/>
  <c r="R813"/>
  <c r="P813"/>
  <c r="BI812"/>
  <c r="BH812"/>
  <c r="BG812"/>
  <c r="BF812"/>
  <c r="T812"/>
  <c r="R812"/>
  <c r="P812"/>
  <c r="BI811"/>
  <c r="BH811"/>
  <c r="BG811"/>
  <c r="BF811"/>
  <c r="T811"/>
  <c r="R811"/>
  <c r="P811"/>
  <c r="BI810"/>
  <c r="BH810"/>
  <c r="BG810"/>
  <c r="BF810"/>
  <c r="T810"/>
  <c r="R810"/>
  <c r="P810"/>
  <c r="BI809"/>
  <c r="BH809"/>
  <c r="BG809"/>
  <c r="BF809"/>
  <c r="T809"/>
  <c r="R809"/>
  <c r="P809"/>
  <c r="BI808"/>
  <c r="BH808"/>
  <c r="BG808"/>
  <c r="BF808"/>
  <c r="T808"/>
  <c r="R808"/>
  <c r="P808"/>
  <c r="BI807"/>
  <c r="BH807"/>
  <c r="BG807"/>
  <c r="BF807"/>
  <c r="T807"/>
  <c r="R807"/>
  <c r="P807"/>
  <c r="BI806"/>
  <c r="BH806"/>
  <c r="BG806"/>
  <c r="BF806"/>
  <c r="T806"/>
  <c r="R806"/>
  <c r="P806"/>
  <c r="BI805"/>
  <c r="BH805"/>
  <c r="BG805"/>
  <c r="BF805"/>
  <c r="T805"/>
  <c r="R805"/>
  <c r="P805"/>
  <c r="BI804"/>
  <c r="BH804"/>
  <c r="BG804"/>
  <c r="BF804"/>
  <c r="T804"/>
  <c r="R804"/>
  <c r="P804"/>
  <c r="BI803"/>
  <c r="BH803"/>
  <c r="BG803"/>
  <c r="BF803"/>
  <c r="T803"/>
  <c r="R803"/>
  <c r="P803"/>
  <c r="BI802"/>
  <c r="BH802"/>
  <c r="BG802"/>
  <c r="BF802"/>
  <c r="T802"/>
  <c r="R802"/>
  <c r="P802"/>
  <c r="BI801"/>
  <c r="BH801"/>
  <c r="BG801"/>
  <c r="BF801"/>
  <c r="T801"/>
  <c r="R801"/>
  <c r="P801"/>
  <c r="BI800"/>
  <c r="BH800"/>
  <c r="BG800"/>
  <c r="BF800"/>
  <c r="T800"/>
  <c r="R800"/>
  <c r="P800"/>
  <c r="BI799"/>
  <c r="BH799"/>
  <c r="BG799"/>
  <c r="BF799"/>
  <c r="T799"/>
  <c r="R799"/>
  <c r="P799"/>
  <c r="BI798"/>
  <c r="BH798"/>
  <c r="BG798"/>
  <c r="BF798"/>
  <c r="T798"/>
  <c r="R798"/>
  <c r="P798"/>
  <c r="BI797"/>
  <c r="BH797"/>
  <c r="BG797"/>
  <c r="BF797"/>
  <c r="T797"/>
  <c r="R797"/>
  <c r="P797"/>
  <c r="BI796"/>
  <c r="BH796"/>
  <c r="BG796"/>
  <c r="BF796"/>
  <c r="T796"/>
  <c r="R796"/>
  <c r="P796"/>
  <c r="BI795"/>
  <c r="BH795"/>
  <c r="BG795"/>
  <c r="BF795"/>
  <c r="T795"/>
  <c r="R795"/>
  <c r="P795"/>
  <c r="BI794"/>
  <c r="BH794"/>
  <c r="BG794"/>
  <c r="BF794"/>
  <c r="T794"/>
  <c r="R794"/>
  <c r="P794"/>
  <c r="BI792"/>
  <c r="BH792"/>
  <c r="BG792"/>
  <c r="BF792"/>
  <c r="T792"/>
  <c r="T791"/>
  <c r="R792"/>
  <c r="R791"/>
  <c r="P792"/>
  <c r="P791"/>
  <c r="BI788"/>
  <c r="BH788"/>
  <c r="BG788"/>
  <c r="BF788"/>
  <c r="T788"/>
  <c r="T787"/>
  <c r="R788"/>
  <c r="R787"/>
  <c r="P788"/>
  <c r="P787"/>
  <c r="BI786"/>
  <c r="BH786"/>
  <c r="BG786"/>
  <c r="BF786"/>
  <c r="T786"/>
  <c r="R786"/>
  <c r="P786"/>
  <c r="BI783"/>
  <c r="BH783"/>
  <c r="BG783"/>
  <c r="BF783"/>
  <c r="T783"/>
  <c r="R783"/>
  <c r="P783"/>
  <c r="BI782"/>
  <c r="BH782"/>
  <c r="BG782"/>
  <c r="BF782"/>
  <c r="T782"/>
  <c r="R782"/>
  <c r="P782"/>
  <c r="BI781"/>
  <c r="BH781"/>
  <c r="BG781"/>
  <c r="BF781"/>
  <c r="T781"/>
  <c r="R781"/>
  <c r="P781"/>
  <c r="BI780"/>
  <c r="BH780"/>
  <c r="BG780"/>
  <c r="BF780"/>
  <c r="T780"/>
  <c r="R780"/>
  <c r="P780"/>
  <c r="BI779"/>
  <c r="BH779"/>
  <c r="BG779"/>
  <c r="BF779"/>
  <c r="T779"/>
  <c r="R779"/>
  <c r="P779"/>
  <c r="BI778"/>
  <c r="BH778"/>
  <c r="BG778"/>
  <c r="BF778"/>
  <c r="T778"/>
  <c r="R778"/>
  <c r="P778"/>
  <c r="BI777"/>
  <c r="BH777"/>
  <c r="BG777"/>
  <c r="BF777"/>
  <c r="T777"/>
  <c r="R777"/>
  <c r="P777"/>
  <c r="BI776"/>
  <c r="BH776"/>
  <c r="BG776"/>
  <c r="BF776"/>
  <c r="T776"/>
  <c r="R776"/>
  <c r="P776"/>
  <c r="BI775"/>
  <c r="BH775"/>
  <c r="BG775"/>
  <c r="BF775"/>
  <c r="T775"/>
  <c r="R775"/>
  <c r="P775"/>
  <c r="BI772"/>
  <c r="BH772"/>
  <c r="BG772"/>
  <c r="BF772"/>
  <c r="T772"/>
  <c r="R772"/>
  <c r="P772"/>
  <c r="BI771"/>
  <c r="BH771"/>
  <c r="BG771"/>
  <c r="BF771"/>
  <c r="T771"/>
  <c r="R771"/>
  <c r="P771"/>
  <c r="BI768"/>
  <c r="BH768"/>
  <c r="BG768"/>
  <c r="BF768"/>
  <c r="T768"/>
  <c r="R768"/>
  <c r="P768"/>
  <c r="BI765"/>
  <c r="BH765"/>
  <c r="BG765"/>
  <c r="BF765"/>
  <c r="T765"/>
  <c r="R765"/>
  <c r="P765"/>
  <c r="BI764"/>
  <c r="BH764"/>
  <c r="BG764"/>
  <c r="BF764"/>
  <c r="T764"/>
  <c r="R764"/>
  <c r="P764"/>
  <c r="BI762"/>
  <c r="BH762"/>
  <c r="BG762"/>
  <c r="BF762"/>
  <c r="T762"/>
  <c r="R762"/>
  <c r="P762"/>
  <c r="BI761"/>
  <c r="BH761"/>
  <c r="BG761"/>
  <c r="BF761"/>
  <c r="T761"/>
  <c r="R761"/>
  <c r="P761"/>
  <c r="BI760"/>
  <c r="BH760"/>
  <c r="BG760"/>
  <c r="BF760"/>
  <c r="T760"/>
  <c r="R760"/>
  <c r="P760"/>
  <c r="BI759"/>
  <c r="BH759"/>
  <c r="BG759"/>
  <c r="BF759"/>
  <c r="T759"/>
  <c r="R759"/>
  <c r="P759"/>
  <c r="BI758"/>
  <c r="BH758"/>
  <c r="BG758"/>
  <c r="BF758"/>
  <c r="T758"/>
  <c r="R758"/>
  <c r="P758"/>
  <c r="BI757"/>
  <c r="BH757"/>
  <c r="BG757"/>
  <c r="BF757"/>
  <c r="T757"/>
  <c r="R757"/>
  <c r="P757"/>
  <c r="BI756"/>
  <c r="BH756"/>
  <c r="BG756"/>
  <c r="BF756"/>
  <c r="T756"/>
  <c r="R756"/>
  <c r="P756"/>
  <c r="BI755"/>
  <c r="BH755"/>
  <c r="BG755"/>
  <c r="BF755"/>
  <c r="T755"/>
  <c r="R755"/>
  <c r="P755"/>
  <c r="BI753"/>
  <c r="BH753"/>
  <c r="BG753"/>
  <c r="BF753"/>
  <c r="T753"/>
  <c r="R753"/>
  <c r="P753"/>
  <c r="BI752"/>
  <c r="BH752"/>
  <c r="BG752"/>
  <c r="BF752"/>
  <c r="T752"/>
  <c r="R752"/>
  <c r="P752"/>
  <c r="BI751"/>
  <c r="BH751"/>
  <c r="BG751"/>
  <c r="BF751"/>
  <c r="T751"/>
  <c r="R751"/>
  <c r="P751"/>
  <c r="BI750"/>
  <c r="BH750"/>
  <c r="BG750"/>
  <c r="BF750"/>
  <c r="T750"/>
  <c r="R750"/>
  <c r="P750"/>
  <c r="BI749"/>
  <c r="BH749"/>
  <c r="BG749"/>
  <c r="BF749"/>
  <c r="T749"/>
  <c r="R749"/>
  <c r="P749"/>
  <c r="BI747"/>
  <c r="BH747"/>
  <c r="BG747"/>
  <c r="BF747"/>
  <c r="T747"/>
  <c r="R747"/>
  <c r="P747"/>
  <c r="BI746"/>
  <c r="BH746"/>
  <c r="BG746"/>
  <c r="BF746"/>
  <c r="T746"/>
  <c r="R746"/>
  <c r="P746"/>
  <c r="BI745"/>
  <c r="BH745"/>
  <c r="BG745"/>
  <c r="BF745"/>
  <c r="T745"/>
  <c r="R745"/>
  <c r="P745"/>
  <c r="BI744"/>
  <c r="BH744"/>
  <c r="BG744"/>
  <c r="BF744"/>
  <c r="T744"/>
  <c r="R744"/>
  <c r="P744"/>
  <c r="BI743"/>
  <c r="BH743"/>
  <c r="BG743"/>
  <c r="BF743"/>
  <c r="T743"/>
  <c r="R743"/>
  <c r="P743"/>
  <c r="BI742"/>
  <c r="BH742"/>
  <c r="BG742"/>
  <c r="BF742"/>
  <c r="T742"/>
  <c r="R742"/>
  <c r="P742"/>
  <c r="BI741"/>
  <c r="BH741"/>
  <c r="BG741"/>
  <c r="BF741"/>
  <c r="T741"/>
  <c r="R741"/>
  <c r="P741"/>
  <c r="BI739"/>
  <c r="BH739"/>
  <c r="BG739"/>
  <c r="BF739"/>
  <c r="T739"/>
  <c r="R739"/>
  <c r="P739"/>
  <c r="BI738"/>
  <c r="BH738"/>
  <c r="BG738"/>
  <c r="BF738"/>
  <c r="T738"/>
  <c r="R738"/>
  <c r="P738"/>
  <c r="BI737"/>
  <c r="BH737"/>
  <c r="BG737"/>
  <c r="BF737"/>
  <c r="T737"/>
  <c r="R737"/>
  <c r="P737"/>
  <c r="BI736"/>
  <c r="BH736"/>
  <c r="BG736"/>
  <c r="BF736"/>
  <c r="T736"/>
  <c r="R736"/>
  <c r="P736"/>
  <c r="BI735"/>
  <c r="BH735"/>
  <c r="BG735"/>
  <c r="BF735"/>
  <c r="T735"/>
  <c r="R735"/>
  <c r="P735"/>
  <c r="BI734"/>
  <c r="BH734"/>
  <c r="BG734"/>
  <c r="BF734"/>
  <c r="T734"/>
  <c r="R734"/>
  <c r="P734"/>
  <c r="BI733"/>
  <c r="BH733"/>
  <c r="BG733"/>
  <c r="BF733"/>
  <c r="T733"/>
  <c r="R733"/>
  <c r="P733"/>
  <c r="BI732"/>
  <c r="BH732"/>
  <c r="BG732"/>
  <c r="BF732"/>
  <c r="T732"/>
  <c r="R732"/>
  <c r="P732"/>
  <c r="BI729"/>
  <c r="BH729"/>
  <c r="BG729"/>
  <c r="BF729"/>
  <c r="T729"/>
  <c r="R729"/>
  <c r="P729"/>
  <c r="BI728"/>
  <c r="BH728"/>
  <c r="BG728"/>
  <c r="BF728"/>
  <c r="T728"/>
  <c r="R728"/>
  <c r="P728"/>
  <c r="BI726"/>
  <c r="BH726"/>
  <c r="BG726"/>
  <c r="BF726"/>
  <c r="T726"/>
  <c r="R726"/>
  <c r="P726"/>
  <c r="BI725"/>
  <c r="BH725"/>
  <c r="BG725"/>
  <c r="BF725"/>
  <c r="T725"/>
  <c r="R725"/>
  <c r="P725"/>
  <c r="BI723"/>
  <c r="BH723"/>
  <c r="BG723"/>
  <c r="BF723"/>
  <c r="T723"/>
  <c r="R723"/>
  <c r="P723"/>
  <c r="BI722"/>
  <c r="BH722"/>
  <c r="BG722"/>
  <c r="BF722"/>
  <c r="T722"/>
  <c r="R722"/>
  <c r="P722"/>
  <c r="BI721"/>
  <c r="BH721"/>
  <c r="BG721"/>
  <c r="BF721"/>
  <c r="T721"/>
  <c r="R721"/>
  <c r="P721"/>
  <c r="BI720"/>
  <c r="BH720"/>
  <c r="BG720"/>
  <c r="BF720"/>
  <c r="T720"/>
  <c r="R720"/>
  <c r="P720"/>
  <c r="BI719"/>
  <c r="BH719"/>
  <c r="BG719"/>
  <c r="BF719"/>
  <c r="T719"/>
  <c r="R719"/>
  <c r="P719"/>
  <c r="BI718"/>
  <c r="BH718"/>
  <c r="BG718"/>
  <c r="BF718"/>
  <c r="T718"/>
  <c r="R718"/>
  <c r="P718"/>
  <c r="BI717"/>
  <c r="BH717"/>
  <c r="BG717"/>
  <c r="BF717"/>
  <c r="T717"/>
  <c r="R717"/>
  <c r="P717"/>
  <c r="BI716"/>
  <c r="BH716"/>
  <c r="BG716"/>
  <c r="BF716"/>
  <c r="T716"/>
  <c r="R716"/>
  <c r="P716"/>
  <c r="BI715"/>
  <c r="BH715"/>
  <c r="BG715"/>
  <c r="BF715"/>
  <c r="T715"/>
  <c r="R715"/>
  <c r="P715"/>
  <c r="BI714"/>
  <c r="BH714"/>
  <c r="BG714"/>
  <c r="BF714"/>
  <c r="T714"/>
  <c r="R714"/>
  <c r="P714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10"/>
  <c r="BH710"/>
  <c r="BG710"/>
  <c r="BF710"/>
  <c r="T710"/>
  <c r="R710"/>
  <c r="P710"/>
  <c r="BI706"/>
  <c r="BH706"/>
  <c r="BG706"/>
  <c r="BF706"/>
  <c r="T706"/>
  <c r="T705"/>
  <c r="R706"/>
  <c r="R705"/>
  <c r="P706"/>
  <c r="P705"/>
  <c r="BI704"/>
  <c r="BH704"/>
  <c r="BG704"/>
  <c r="BF704"/>
  <c r="T704"/>
  <c r="R704"/>
  <c r="P704"/>
  <c r="BI701"/>
  <c r="BH701"/>
  <c r="BG701"/>
  <c r="BF701"/>
  <c r="T701"/>
  <c r="R701"/>
  <c r="P701"/>
  <c r="BI700"/>
  <c r="BH700"/>
  <c r="BG700"/>
  <c r="BF700"/>
  <c r="T700"/>
  <c r="R700"/>
  <c r="P700"/>
  <c r="BI699"/>
  <c r="BH699"/>
  <c r="BG699"/>
  <c r="BF699"/>
  <c r="T699"/>
  <c r="R699"/>
  <c r="P699"/>
  <c r="BI698"/>
  <c r="BH698"/>
  <c r="BG698"/>
  <c r="BF698"/>
  <c r="T698"/>
  <c r="R698"/>
  <c r="P698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4"/>
  <c r="BH694"/>
  <c r="BG694"/>
  <c r="BF694"/>
  <c r="T694"/>
  <c r="R694"/>
  <c r="P694"/>
  <c r="BI693"/>
  <c r="BH693"/>
  <c r="BG693"/>
  <c r="BF693"/>
  <c r="T693"/>
  <c r="R693"/>
  <c r="P693"/>
  <c r="BI690"/>
  <c r="BH690"/>
  <c r="BG690"/>
  <c r="BF690"/>
  <c r="T690"/>
  <c r="R690"/>
  <c r="P690"/>
  <c r="BI689"/>
  <c r="BH689"/>
  <c r="BG689"/>
  <c r="BF689"/>
  <c r="T689"/>
  <c r="R689"/>
  <c r="P689"/>
  <c r="BI686"/>
  <c r="BH686"/>
  <c r="BG686"/>
  <c r="BF686"/>
  <c r="T686"/>
  <c r="R686"/>
  <c r="P686"/>
  <c r="BI683"/>
  <c r="BH683"/>
  <c r="BG683"/>
  <c r="BF683"/>
  <c r="T683"/>
  <c r="T682"/>
  <c r="R683"/>
  <c r="R682"/>
  <c r="P683"/>
  <c r="P682"/>
  <c r="BI681"/>
  <c r="BH681"/>
  <c r="BG681"/>
  <c r="BF681"/>
  <c r="T681"/>
  <c r="T680"/>
  <c r="R681"/>
  <c r="R680"/>
  <c r="P681"/>
  <c r="P680"/>
  <c r="BI679"/>
  <c r="BH679"/>
  <c r="BG679"/>
  <c r="BF679"/>
  <c r="T679"/>
  <c r="T678"/>
  <c r="R679"/>
  <c r="R678"/>
  <c r="P679"/>
  <c r="P678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4"/>
  <c r="BH674"/>
  <c r="BG674"/>
  <c r="BF674"/>
  <c r="T674"/>
  <c r="R674"/>
  <c r="P674"/>
  <c r="BI672"/>
  <c r="BH672"/>
  <c r="BG672"/>
  <c r="BF672"/>
  <c r="T672"/>
  <c r="R672"/>
  <c r="P672"/>
  <c r="BI671"/>
  <c r="BH671"/>
  <c r="BG671"/>
  <c r="BF671"/>
  <c r="T671"/>
  <c r="R671"/>
  <c r="P671"/>
  <c r="BI670"/>
  <c r="BH670"/>
  <c r="BG670"/>
  <c r="BF670"/>
  <c r="T670"/>
  <c r="R670"/>
  <c r="P670"/>
  <c r="BI668"/>
  <c r="BH668"/>
  <c r="BG668"/>
  <c r="BF668"/>
  <c r="T668"/>
  <c r="R668"/>
  <c r="P668"/>
  <c r="BI667"/>
  <c r="BH667"/>
  <c r="BG667"/>
  <c r="BF667"/>
  <c r="T667"/>
  <c r="R667"/>
  <c r="P667"/>
  <c r="BI666"/>
  <c r="BH666"/>
  <c r="BG666"/>
  <c r="BF666"/>
  <c r="T666"/>
  <c r="R666"/>
  <c r="P666"/>
  <c r="BI664"/>
  <c r="BH664"/>
  <c r="BG664"/>
  <c r="BF664"/>
  <c r="T664"/>
  <c r="R664"/>
  <c r="P664"/>
  <c r="BI663"/>
  <c r="BH663"/>
  <c r="BG663"/>
  <c r="BF663"/>
  <c r="T663"/>
  <c r="R663"/>
  <c r="P663"/>
  <c r="BI662"/>
  <c r="BH662"/>
  <c r="BG662"/>
  <c r="BF662"/>
  <c r="T662"/>
  <c r="R662"/>
  <c r="P662"/>
  <c r="BI660"/>
  <c r="BH660"/>
  <c r="BG660"/>
  <c r="BF660"/>
  <c r="T660"/>
  <c r="T659"/>
  <c r="R660"/>
  <c r="R659"/>
  <c r="P660"/>
  <c r="P659"/>
  <c r="BI658"/>
  <c r="BH658"/>
  <c r="BG658"/>
  <c r="BF658"/>
  <c r="T658"/>
  <c r="T657"/>
  <c r="R658"/>
  <c r="R657"/>
  <c r="P658"/>
  <c r="P657"/>
  <c r="BI656"/>
  <c r="BH656"/>
  <c r="BG656"/>
  <c r="BF656"/>
  <c r="T656"/>
  <c r="R656"/>
  <c r="P656"/>
  <c r="BI655"/>
  <c r="BH655"/>
  <c r="BG655"/>
  <c r="BF655"/>
  <c r="T655"/>
  <c r="R655"/>
  <c r="P655"/>
  <c r="BI653"/>
  <c r="BH653"/>
  <c r="BG653"/>
  <c r="BF653"/>
  <c r="T653"/>
  <c r="R653"/>
  <c r="P653"/>
  <c r="BI652"/>
  <c r="BH652"/>
  <c r="BG652"/>
  <c r="BF652"/>
  <c r="T652"/>
  <c r="R652"/>
  <c r="P652"/>
  <c r="BI650"/>
  <c r="BH650"/>
  <c r="BG650"/>
  <c r="BF650"/>
  <c r="T650"/>
  <c r="R650"/>
  <c r="P650"/>
  <c r="BI649"/>
  <c r="BH649"/>
  <c r="BG649"/>
  <c r="BF649"/>
  <c r="T649"/>
  <c r="R649"/>
  <c r="P649"/>
  <c r="BI646"/>
  <c r="BH646"/>
  <c r="BG646"/>
  <c r="BF646"/>
  <c r="T646"/>
  <c r="T645"/>
  <c r="R646"/>
  <c r="R645"/>
  <c r="P646"/>
  <c r="P645"/>
  <c r="BI642"/>
  <c r="BH642"/>
  <c r="BG642"/>
  <c r="BF642"/>
  <c r="T642"/>
  <c r="R642"/>
  <c r="P642"/>
  <c r="BI641"/>
  <c r="BH641"/>
  <c r="BG641"/>
  <c r="BF641"/>
  <c r="T641"/>
  <c r="R641"/>
  <c r="P641"/>
  <c r="BI640"/>
  <c r="BH640"/>
  <c r="BG640"/>
  <c r="BF640"/>
  <c r="T640"/>
  <c r="R640"/>
  <c r="P640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4"/>
  <c r="BH634"/>
  <c r="BG634"/>
  <c r="BF634"/>
  <c r="T634"/>
  <c r="R634"/>
  <c r="P634"/>
  <c r="BI632"/>
  <c r="BH632"/>
  <c r="BG632"/>
  <c r="BF632"/>
  <c r="T632"/>
  <c r="R632"/>
  <c r="P632"/>
  <c r="BI631"/>
  <c r="BH631"/>
  <c r="BG631"/>
  <c r="BF631"/>
  <c r="T631"/>
  <c r="R631"/>
  <c r="P631"/>
  <c r="BI630"/>
  <c r="BH630"/>
  <c r="BG630"/>
  <c r="BF630"/>
  <c r="T630"/>
  <c r="R630"/>
  <c r="P630"/>
  <c r="BI628"/>
  <c r="BH628"/>
  <c r="BG628"/>
  <c r="BF628"/>
  <c r="T628"/>
  <c r="T627"/>
  <c r="R628"/>
  <c r="R627"/>
  <c r="P628"/>
  <c r="P627"/>
  <c r="BI626"/>
  <c r="BH626"/>
  <c r="BG626"/>
  <c r="BF626"/>
  <c r="T626"/>
  <c r="T625"/>
  <c r="R626"/>
  <c r="R625"/>
  <c r="P626"/>
  <c r="P625"/>
  <c r="BI624"/>
  <c r="BH624"/>
  <c r="BG624"/>
  <c r="BF624"/>
  <c r="T624"/>
  <c r="R624"/>
  <c r="P624"/>
  <c r="BI623"/>
  <c r="BH623"/>
  <c r="BG623"/>
  <c r="BF623"/>
  <c r="T623"/>
  <c r="R623"/>
  <c r="P623"/>
  <c r="BI621"/>
  <c r="BH621"/>
  <c r="BG621"/>
  <c r="BF621"/>
  <c r="T621"/>
  <c r="R621"/>
  <c r="P621"/>
  <c r="BI620"/>
  <c r="BH620"/>
  <c r="BG620"/>
  <c r="BF620"/>
  <c r="T620"/>
  <c r="R620"/>
  <c r="P620"/>
  <c r="BI618"/>
  <c r="BH618"/>
  <c r="BG618"/>
  <c r="BF618"/>
  <c r="T618"/>
  <c r="T617"/>
  <c r="R618"/>
  <c r="R617"/>
  <c r="P618"/>
  <c r="P617"/>
  <c r="BI615"/>
  <c r="BH615"/>
  <c r="BG615"/>
  <c r="BF615"/>
  <c r="T615"/>
  <c r="T614"/>
  <c r="R615"/>
  <c r="R614"/>
  <c r="P615"/>
  <c r="P614"/>
  <c r="BI613"/>
  <c r="BH613"/>
  <c r="BG613"/>
  <c r="BF613"/>
  <c r="T613"/>
  <c r="T612"/>
  <c r="R613"/>
  <c r="R612"/>
  <c r="P613"/>
  <c r="P612"/>
  <c r="BI611"/>
  <c r="BH611"/>
  <c r="BG611"/>
  <c r="BF611"/>
  <c r="T611"/>
  <c r="T610"/>
  <c r="R611"/>
  <c r="R610"/>
  <c r="P611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5"/>
  <c r="BH605"/>
  <c r="BG605"/>
  <c r="BF605"/>
  <c r="T605"/>
  <c r="R605"/>
  <c r="P605"/>
  <c r="BI604"/>
  <c r="BH604"/>
  <c r="BG604"/>
  <c r="BF604"/>
  <c r="T604"/>
  <c r="R604"/>
  <c r="P604"/>
  <c r="BI603"/>
  <c r="BH603"/>
  <c r="BG603"/>
  <c r="BF603"/>
  <c r="T603"/>
  <c r="R603"/>
  <c r="P603"/>
  <c r="BI601"/>
  <c r="BH601"/>
  <c r="BG601"/>
  <c r="BF601"/>
  <c r="T601"/>
  <c r="R601"/>
  <c r="P601"/>
  <c r="BI600"/>
  <c r="BH600"/>
  <c r="BG600"/>
  <c r="BF600"/>
  <c r="T600"/>
  <c r="R600"/>
  <c r="P600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2"/>
  <c r="BH592"/>
  <c r="BG592"/>
  <c r="BF592"/>
  <c r="T592"/>
  <c r="R592"/>
  <c r="P592"/>
  <c r="BI591"/>
  <c r="BH591"/>
  <c r="BG591"/>
  <c r="BF591"/>
  <c r="T591"/>
  <c r="R591"/>
  <c r="P591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8"/>
  <c r="BH568"/>
  <c r="BG568"/>
  <c r="BF568"/>
  <c r="T568"/>
  <c r="R568"/>
  <c r="P568"/>
  <c r="BI567"/>
  <c r="BH567"/>
  <c r="BG567"/>
  <c r="BF567"/>
  <c r="T567"/>
  <c r="R567"/>
  <c r="P567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4"/>
  <c r="BH554"/>
  <c r="BG554"/>
  <c r="BF554"/>
  <c r="T554"/>
  <c r="T553"/>
  <c r="R554"/>
  <c r="R553"/>
  <c r="P554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8"/>
  <c r="BH548"/>
  <c r="BG548"/>
  <c r="BF548"/>
  <c r="T548"/>
  <c r="R548"/>
  <c r="P548"/>
  <c r="BI547"/>
  <c r="BH547"/>
  <c r="BG547"/>
  <c r="BF547"/>
  <c r="T547"/>
  <c r="R547"/>
  <c r="P547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7"/>
  <c r="BH537"/>
  <c r="BG537"/>
  <c r="BF537"/>
  <c r="T537"/>
  <c r="T536"/>
  <c r="R537"/>
  <c r="R536"/>
  <c r="P537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1"/>
  <c r="BH521"/>
  <c r="BG521"/>
  <c r="BF521"/>
  <c r="T521"/>
  <c r="T520"/>
  <c r="R521"/>
  <c r="R520"/>
  <c r="P521"/>
  <c r="P520"/>
  <c r="BI519"/>
  <c r="BH519"/>
  <c r="BG519"/>
  <c r="BF519"/>
  <c r="T519"/>
  <c r="R519"/>
  <c r="P519"/>
  <c r="BI518"/>
  <c r="BH518"/>
  <c r="BG518"/>
  <c r="BF518"/>
  <c r="T518"/>
  <c r="R518"/>
  <c r="P518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4"/>
  <c r="BH494"/>
  <c r="BG494"/>
  <c r="BF494"/>
  <c r="T494"/>
  <c r="T493"/>
  <c r="R494"/>
  <c r="R493"/>
  <c r="P494"/>
  <c r="P493"/>
  <c r="BI492"/>
  <c r="BH492"/>
  <c r="BG492"/>
  <c r="BF492"/>
  <c r="T492"/>
  <c r="T491"/>
  <c r="R492"/>
  <c r="R491"/>
  <c r="P492"/>
  <c r="P491"/>
  <c r="BI490"/>
  <c r="BH490"/>
  <c r="BG490"/>
  <c r="BF490"/>
  <c r="T490"/>
  <c r="T489"/>
  <c r="R490"/>
  <c r="R489"/>
  <c r="P490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7"/>
  <c r="BH477"/>
  <c r="BG477"/>
  <c r="BF477"/>
  <c r="T477"/>
  <c r="T476"/>
  <c r="R477"/>
  <c r="R476"/>
  <c r="P477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8"/>
  <c r="BH468"/>
  <c r="BG468"/>
  <c r="BF468"/>
  <c r="T468"/>
  <c r="R468"/>
  <c r="P468"/>
  <c r="BI467"/>
  <c r="BH467"/>
  <c r="BG467"/>
  <c r="BF467"/>
  <c r="T467"/>
  <c r="R467"/>
  <c r="P467"/>
  <c r="BI465"/>
  <c r="BH465"/>
  <c r="BG465"/>
  <c r="BF465"/>
  <c r="T465"/>
  <c r="T464"/>
  <c r="R465"/>
  <c r="R464"/>
  <c r="P465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49"/>
  <c r="BH449"/>
  <c r="BG449"/>
  <c r="BF449"/>
  <c r="T449"/>
  <c r="R449"/>
  <c r="P449"/>
  <c r="BI448"/>
  <c r="BH448"/>
  <c r="BG448"/>
  <c r="BF448"/>
  <c r="T448"/>
  <c r="R448"/>
  <c r="P448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2"/>
  <c r="BH442"/>
  <c r="BG442"/>
  <c r="BF442"/>
  <c r="T442"/>
  <c r="R442"/>
  <c r="P442"/>
  <c r="BI441"/>
  <c r="BH441"/>
  <c r="BG441"/>
  <c r="BF441"/>
  <c r="T441"/>
  <c r="R441"/>
  <c r="P441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1"/>
  <c r="BH431"/>
  <c r="BG431"/>
  <c r="BF431"/>
  <c r="T431"/>
  <c r="R431"/>
  <c r="P431"/>
  <c r="BI430"/>
  <c r="BH430"/>
  <c r="BG430"/>
  <c r="BF430"/>
  <c r="T430"/>
  <c r="R430"/>
  <c r="P430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6"/>
  <c r="BH416"/>
  <c r="BG416"/>
  <c r="BF416"/>
  <c r="T416"/>
  <c r="T415"/>
  <c r="R416"/>
  <c r="R415"/>
  <c r="P416"/>
  <c r="P415"/>
  <c r="BI414"/>
  <c r="BH414"/>
  <c r="BG414"/>
  <c r="BF414"/>
  <c r="T414"/>
  <c r="T413"/>
  <c r="R414"/>
  <c r="R413"/>
  <c r="P414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4"/>
  <c r="BH404"/>
  <c r="BG404"/>
  <c r="BF404"/>
  <c r="T404"/>
  <c r="R404"/>
  <c r="P404"/>
  <c r="BI403"/>
  <c r="BH403"/>
  <c r="BG403"/>
  <c r="BF403"/>
  <c r="T403"/>
  <c r="R403"/>
  <c r="P403"/>
  <c r="BI401"/>
  <c r="BH401"/>
  <c r="BG401"/>
  <c r="BF401"/>
  <c r="T401"/>
  <c r="T400"/>
  <c r="R401"/>
  <c r="R400"/>
  <c r="P401"/>
  <c r="P400"/>
  <c r="BI399"/>
  <c r="BH399"/>
  <c r="BG399"/>
  <c r="BF399"/>
  <c r="T399"/>
  <c r="T398"/>
  <c r="R399"/>
  <c r="R398"/>
  <c r="P399"/>
  <c r="P398"/>
  <c r="BI396"/>
  <c r="BH396"/>
  <c r="BG396"/>
  <c r="BF396"/>
  <c r="T396"/>
  <c r="T395"/>
  <c r="R396"/>
  <c r="R395"/>
  <c r="P396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6"/>
  <c r="BH386"/>
  <c r="BG386"/>
  <c r="BF386"/>
  <c r="T386"/>
  <c r="T385"/>
  <c r="R386"/>
  <c r="R385"/>
  <c r="P386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0"/>
  <c r="BH380"/>
  <c r="BG380"/>
  <c r="BF380"/>
  <c r="T380"/>
  <c r="R380"/>
  <c r="P380"/>
  <c r="BI379"/>
  <c r="BH379"/>
  <c r="BG379"/>
  <c r="BF379"/>
  <c r="T379"/>
  <c r="R379"/>
  <c r="P379"/>
  <c r="BI377"/>
  <c r="BH377"/>
  <c r="BG377"/>
  <c r="BF377"/>
  <c r="T377"/>
  <c r="T376"/>
  <c r="R377"/>
  <c r="R376"/>
  <c r="P377"/>
  <c r="P376"/>
  <c r="BI375"/>
  <c r="BH375"/>
  <c r="BG375"/>
  <c r="BF375"/>
  <c r="T375"/>
  <c r="T374"/>
  <c r="R375"/>
  <c r="R374"/>
  <c r="P375"/>
  <c r="P374"/>
  <c r="BI373"/>
  <c r="BH373"/>
  <c r="BG373"/>
  <c r="BF373"/>
  <c r="T373"/>
  <c r="T372"/>
  <c r="R373"/>
  <c r="R372"/>
  <c r="P373"/>
  <c r="P372"/>
  <c r="BI371"/>
  <c r="BH371"/>
  <c r="BG371"/>
  <c r="BF371"/>
  <c r="T371"/>
  <c r="T370"/>
  <c r="R371"/>
  <c r="R370"/>
  <c r="P371"/>
  <c r="P370"/>
  <c r="BI369"/>
  <c r="BH369"/>
  <c r="BG369"/>
  <c r="BF369"/>
  <c r="T369"/>
  <c r="R369"/>
  <c r="P369"/>
  <c r="BI368"/>
  <c r="BH368"/>
  <c r="BG368"/>
  <c r="BF368"/>
  <c r="T368"/>
  <c r="R368"/>
  <c r="P368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8"/>
  <c r="BH358"/>
  <c r="BG358"/>
  <c r="BF358"/>
  <c r="T358"/>
  <c r="T357"/>
  <c r="R358"/>
  <c r="R357"/>
  <c r="P358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T331"/>
  <c r="R332"/>
  <c r="R331"/>
  <c r="P332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T321"/>
  <c r="R322"/>
  <c r="R321"/>
  <c r="P322"/>
  <c r="P321"/>
  <c r="BI320"/>
  <c r="BH320"/>
  <c r="BG320"/>
  <c r="BF320"/>
  <c r="T320"/>
  <c r="T319"/>
  <c r="R320"/>
  <c r="R319"/>
  <c r="P320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T299"/>
  <c r="R300"/>
  <c r="R299"/>
  <c r="P300"/>
  <c r="P299"/>
  <c r="BI298"/>
  <c r="BH298"/>
  <c r="BG298"/>
  <c r="BF298"/>
  <c r="T298"/>
  <c r="T297"/>
  <c r="R298"/>
  <c r="R297"/>
  <c r="P298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T275"/>
  <c r="R276"/>
  <c r="R275"/>
  <c r="P276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J255"/>
  <c r="J254"/>
  <c r="F254"/>
  <c r="F252"/>
  <c r="E250"/>
  <c r="J94"/>
  <c r="J93"/>
  <c r="F93"/>
  <c r="F91"/>
  <c r="E89"/>
  <c r="J20"/>
  <c r="E20"/>
  <c r="F94"/>
  <c r="J19"/>
  <c r="J14"/>
  <c r="J252"/>
  <c r="E7"/>
  <c r="E246"/>
  <c i="2" r="J39"/>
  <c r="J38"/>
  <c i="1" r="AY96"/>
  <c i="2" r="J37"/>
  <c i="1" r="AX96"/>
  <c i="2" r="BI142"/>
  <c r="BH142"/>
  <c r="BG142"/>
  <c r="BF142"/>
  <c r="T142"/>
  <c r="T141"/>
  <c r="R142"/>
  <c r="R141"/>
  <c r="P142"/>
  <c r="P141"/>
  <c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T134"/>
  <c r="R135"/>
  <c r="R134"/>
  <c r="P135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120"/>
  <c r="E7"/>
  <c r="E85"/>
  <c i="1" r="L90"/>
  <c r="AM90"/>
  <c r="AM89"/>
  <c r="L89"/>
  <c r="AM87"/>
  <c r="L87"/>
  <c r="L85"/>
  <c r="L84"/>
  <c i="7" r="BK174"/>
  <c r="J174"/>
  <c r="BK172"/>
  <c r="J172"/>
  <c r="BK170"/>
  <c r="J170"/>
  <c r="BK169"/>
  <c r="J169"/>
  <c r="BK167"/>
  <c r="J167"/>
  <c r="J160"/>
  <c r="J158"/>
  <c r="BK153"/>
  <c r="J142"/>
  <c r="J141"/>
  <c r="J139"/>
  <c r="BK138"/>
  <c r="J137"/>
  <c r="J136"/>
  <c r="BK131"/>
  <c i="6" r="BK185"/>
  <c r="J180"/>
  <c r="BK179"/>
  <c r="BK175"/>
  <c r="BK174"/>
  <c r="J172"/>
  <c r="BK171"/>
  <c r="J168"/>
  <c r="J165"/>
  <c r="BK162"/>
  <c r="J161"/>
  <c r="BK160"/>
  <c r="J149"/>
  <c r="J145"/>
  <c r="J140"/>
  <c r="BK139"/>
  <c r="J135"/>
  <c i="5" r="J158"/>
  <c r="BK157"/>
  <c r="BK154"/>
  <c r="J148"/>
  <c r="BK141"/>
  <c r="BK140"/>
  <c r="J132"/>
  <c r="BK130"/>
  <c i="4" r="J172"/>
  <c r="BK171"/>
  <c r="J165"/>
  <c r="BK156"/>
  <c r="BK155"/>
  <c r="BK154"/>
  <c r="BK147"/>
  <c r="BK129"/>
  <c i="3" r="BK853"/>
  <c r="J847"/>
  <c r="BK836"/>
  <c r="BK831"/>
  <c r="BK822"/>
  <c r="BK816"/>
  <c r="J813"/>
  <c r="BK811"/>
  <c r="J807"/>
  <c r="BK806"/>
  <c r="BK788"/>
  <c r="BK782"/>
  <c r="J780"/>
  <c r="J771"/>
  <c r="J756"/>
  <c r="J755"/>
  <c r="J752"/>
  <c r="J749"/>
  <c r="J746"/>
  <c r="J745"/>
  <c r="BK741"/>
  <c r="J737"/>
  <c r="J733"/>
  <c r="BK732"/>
  <c r="J729"/>
  <c r="J728"/>
  <c r="BK725"/>
  <c r="BK720"/>
  <c r="BK706"/>
  <c r="BK704"/>
  <c r="J701"/>
  <c r="BK690"/>
  <c r="BK689"/>
  <c r="J683"/>
  <c r="BK681"/>
  <c r="J672"/>
  <c r="BK671"/>
  <c r="J656"/>
  <c r="J652"/>
  <c r="J646"/>
  <c r="J639"/>
  <c r="BK631"/>
  <c r="BK626"/>
  <c r="J620"/>
  <c r="BK611"/>
  <c r="BK595"/>
  <c r="J592"/>
  <c r="J591"/>
  <c r="J588"/>
  <c r="J587"/>
  <c r="J585"/>
  <c r="J583"/>
  <c r="BK581"/>
  <c r="BK579"/>
  <c r="J576"/>
  <c r="BK573"/>
  <c r="BK568"/>
  <c r="J559"/>
  <c r="BK558"/>
  <c r="BK554"/>
  <c r="J547"/>
  <c r="J541"/>
  <c r="J528"/>
  <c r="J523"/>
  <c r="BK518"/>
  <c r="BK516"/>
  <c r="BK513"/>
  <c r="J503"/>
  <c r="BK499"/>
  <c r="BK497"/>
  <c r="BK488"/>
  <c r="BK487"/>
  <c r="BK483"/>
  <c r="BK473"/>
  <c r="J471"/>
  <c r="J467"/>
  <c r="BK463"/>
  <c r="J461"/>
  <c r="BK458"/>
  <c r="BK456"/>
  <c r="BK454"/>
  <c r="J453"/>
  <c r="BK451"/>
  <c r="BK449"/>
  <c r="BK442"/>
  <c r="BK439"/>
  <c r="J437"/>
  <c r="BK430"/>
  <c r="J416"/>
  <c r="J407"/>
  <c r="BK401"/>
  <c r="BK394"/>
  <c r="J386"/>
  <c r="BK383"/>
  <c r="J377"/>
  <c r="BK371"/>
  <c r="BK368"/>
  <c r="J361"/>
  <c r="J360"/>
  <c r="BK355"/>
  <c r="J354"/>
  <c r="BK352"/>
  <c r="BK350"/>
  <c r="J347"/>
  <c r="J335"/>
  <c r="BK325"/>
  <c r="J324"/>
  <c r="BK315"/>
  <c r="BK312"/>
  <c r="J304"/>
  <c r="BK302"/>
  <c r="BK294"/>
  <c r="BK293"/>
  <c r="J291"/>
  <c r="BK290"/>
  <c r="J284"/>
  <c r="BK279"/>
  <c r="J274"/>
  <c r="BK272"/>
  <c r="J270"/>
  <c r="BK265"/>
  <c r="J261"/>
  <c i="2" r="BK135"/>
  <c r="BK132"/>
  <c r="J132"/>
  <c r="BK131"/>
  <c r="J131"/>
  <c r="BK130"/>
  <c r="J130"/>
  <c r="BK129"/>
  <c r="J129"/>
  <c i="7" r="BK165"/>
  <c r="BK164"/>
  <c r="J163"/>
  <c r="J162"/>
  <c r="BK161"/>
  <c r="BK159"/>
  <c r="J157"/>
  <c r="J153"/>
  <c r="BK141"/>
  <c r="J138"/>
  <c r="BK135"/>
  <c r="J134"/>
  <c i="6" r="J174"/>
  <c r="BK170"/>
  <c r="BK167"/>
  <c r="J166"/>
  <c r="J163"/>
  <c r="J162"/>
  <c r="BK157"/>
  <c r="BK149"/>
  <c r="BK146"/>
  <c r="BK145"/>
  <c r="BK143"/>
  <c r="BK140"/>
  <c i="5" r="BK152"/>
  <c r="BK150"/>
  <c r="BK146"/>
  <c r="J142"/>
  <c r="J134"/>
  <c r="BK131"/>
  <c r="BK129"/>
  <c i="4" r="BK172"/>
  <c r="J169"/>
  <c r="J163"/>
  <c r="BK161"/>
  <c r="BK158"/>
  <c r="J156"/>
  <c r="J155"/>
  <c r="J154"/>
  <c r="J141"/>
  <c r="BK138"/>
  <c r="BK133"/>
  <c r="J129"/>
  <c i="3" r="J868"/>
  <c r="J864"/>
  <c r="J863"/>
  <c r="BK861"/>
  <c r="J858"/>
  <c r="J857"/>
  <c r="J855"/>
  <c r="J846"/>
  <c r="J845"/>
  <c r="J841"/>
  <c r="J839"/>
  <c r="BK834"/>
  <c r="J828"/>
  <c r="J825"/>
  <c r="J817"/>
  <c r="BK814"/>
  <c r="BK813"/>
  <c r="J805"/>
  <c r="J802"/>
  <c r="J797"/>
  <c r="BK794"/>
  <c r="BK792"/>
  <c r="J788"/>
  <c r="BK783"/>
  <c r="BK780"/>
  <c r="J775"/>
  <c r="J772"/>
  <c r="BK771"/>
  <c r="BK760"/>
  <c r="J759"/>
  <c r="BK758"/>
  <c r="J753"/>
  <c r="BK745"/>
  <c r="BK742"/>
  <c r="J741"/>
  <c r="BK739"/>
  <c r="BK737"/>
  <c r="BK735"/>
  <c r="BK733"/>
  <c r="J725"/>
  <c r="J721"/>
  <c r="J718"/>
  <c r="BK717"/>
  <c r="J714"/>
  <c r="J713"/>
  <c r="J712"/>
  <c r="J710"/>
  <c r="BK700"/>
  <c r="J699"/>
  <c r="J689"/>
  <c r="BK683"/>
  <c r="J681"/>
  <c r="BK679"/>
  <c r="BK677"/>
  <c r="J676"/>
  <c r="BK666"/>
  <c r="J664"/>
  <c r="BK641"/>
  <c r="BK639"/>
  <c r="BK638"/>
  <c r="J637"/>
  <c r="J634"/>
  <c r="BK632"/>
  <c r="J623"/>
  <c r="BK621"/>
  <c r="BK608"/>
  <c r="BK604"/>
  <c r="BK603"/>
  <c r="J601"/>
  <c r="BK598"/>
  <c r="BK586"/>
  <c r="J580"/>
  <c r="J575"/>
  <c r="J571"/>
  <c r="J570"/>
  <c r="J567"/>
  <c r="BK564"/>
  <c r="J563"/>
  <c r="BK560"/>
  <c r="BK559"/>
  <c r="BK557"/>
  <c r="BK551"/>
  <c r="J550"/>
  <c r="BK547"/>
  <c r="BK545"/>
  <c r="BK544"/>
  <c r="BK540"/>
  <c r="BK537"/>
  <c r="BK535"/>
  <c r="J529"/>
  <c r="BK527"/>
  <c r="BK525"/>
  <c r="J483"/>
  <c r="BK479"/>
  <c r="BK477"/>
  <c r="J474"/>
  <c r="BK468"/>
  <c r="J463"/>
  <c r="J448"/>
  <c r="BK446"/>
  <c r="BK445"/>
  <c r="BK404"/>
  <c r="BK380"/>
  <c r="J379"/>
  <c r="J341"/>
  <c r="J312"/>
  <c r="BK278"/>
  <c r="BK276"/>
  <c i="7" r="J165"/>
  <c r="J164"/>
  <c r="J161"/>
  <c r="BK160"/>
  <c r="BK156"/>
  <c r="J155"/>
  <c r="J154"/>
  <c r="J151"/>
  <c r="J147"/>
  <c r="BK142"/>
  <c r="BK134"/>
  <c i="6" r="J185"/>
  <c r="BK180"/>
  <c r="J179"/>
  <c r="BK177"/>
  <c r="J176"/>
  <c r="BK173"/>
  <c r="BK166"/>
  <c r="BK164"/>
  <c r="J164"/>
  <c r="BK161"/>
  <c r="J157"/>
  <c r="BK155"/>
  <c r="J144"/>
  <c r="J143"/>
  <c r="J139"/>
  <c r="BK138"/>
  <c i="5" r="BK149"/>
  <c r="J147"/>
  <c r="BK144"/>
  <c r="BK142"/>
  <c r="BK139"/>
  <c r="J129"/>
  <c i="4" r="J171"/>
  <c r="BK169"/>
  <c r="J166"/>
  <c r="BK165"/>
  <c r="BK163"/>
  <c r="J158"/>
  <c r="J147"/>
  <c r="BK142"/>
  <c r="BK140"/>
  <c r="BK139"/>
  <c r="J138"/>
  <c r="BK136"/>
  <c r="BK132"/>
  <c i="3" r="BK864"/>
  <c r="J856"/>
  <c r="BK854"/>
  <c r="J853"/>
  <c r="BK851"/>
  <c r="BK850"/>
  <c r="BK839"/>
  <c r="J834"/>
  <c r="J831"/>
  <c r="J830"/>
  <c r="BK828"/>
  <c r="J822"/>
  <c r="BK821"/>
  <c r="BK819"/>
  <c r="J816"/>
  <c r="BK812"/>
  <c r="J811"/>
  <c r="BK810"/>
  <c r="BK809"/>
  <c r="BK808"/>
  <c r="BK805"/>
  <c r="BK797"/>
  <c r="BK795"/>
  <c r="J786"/>
  <c r="J783"/>
  <c r="BK778"/>
  <c r="BK777"/>
  <c r="J768"/>
  <c r="J765"/>
  <c r="BK759"/>
  <c r="BK756"/>
  <c r="BK753"/>
  <c r="BK749"/>
  <c r="J742"/>
  <c r="BK728"/>
  <c r="J723"/>
  <c r="BK722"/>
  <c r="J720"/>
  <c r="BK716"/>
  <c r="BK714"/>
  <c r="BK711"/>
  <c r="BK699"/>
  <c r="J698"/>
  <c r="J697"/>
  <c r="BK695"/>
  <c r="J694"/>
  <c r="J693"/>
  <c r="J686"/>
  <c r="J677"/>
  <c r="BK675"/>
  <c r="BK674"/>
  <c r="J668"/>
  <c r="BK660"/>
  <c r="J658"/>
  <c r="BK656"/>
  <c r="BK655"/>
  <c r="J653"/>
  <c r="BK649"/>
  <c r="BK646"/>
  <c r="BK642"/>
  <c r="J640"/>
  <c r="J638"/>
  <c r="J635"/>
  <c r="J632"/>
  <c r="J630"/>
  <c r="BK628"/>
  <c r="BK609"/>
  <c r="BK605"/>
  <c r="J603"/>
  <c r="J598"/>
  <c r="J596"/>
  <c r="J595"/>
  <c r="J594"/>
  <c r="BK591"/>
  <c r="J589"/>
  <c r="BK584"/>
  <c r="BK576"/>
  <c r="BK575"/>
  <c r="J573"/>
  <c r="J572"/>
  <c r="BK567"/>
  <c r="J565"/>
  <c r="BK563"/>
  <c r="J561"/>
  <c r="J558"/>
  <c r="BK556"/>
  <c r="J554"/>
  <c r="J551"/>
  <c r="J539"/>
  <c r="J535"/>
  <c r="J534"/>
  <c r="BK533"/>
  <c r="BK531"/>
  <c r="J530"/>
  <c r="BK526"/>
  <c r="J524"/>
  <c r="J521"/>
  <c r="BK510"/>
  <c r="BK508"/>
  <c r="J507"/>
  <c r="J506"/>
  <c r="J505"/>
  <c r="BK501"/>
  <c r="BK494"/>
  <c r="BK492"/>
  <c r="BK490"/>
  <c r="BK481"/>
  <c r="BK471"/>
  <c r="J462"/>
  <c r="J456"/>
  <c r="BK455"/>
  <c r="J449"/>
  <c r="BK441"/>
  <c r="J427"/>
  <c r="J426"/>
  <c r="BK424"/>
  <c r="J423"/>
  <c r="J422"/>
  <c r="BK420"/>
  <c r="BK418"/>
  <c r="J412"/>
  <c r="BK410"/>
  <c r="BK406"/>
  <c r="BK396"/>
  <c r="BK393"/>
  <c r="J392"/>
  <c r="BK388"/>
  <c r="BK386"/>
  <c r="J383"/>
  <c r="J382"/>
  <c r="J380"/>
  <c r="J375"/>
  <c r="BK369"/>
  <c r="BK365"/>
  <c r="BK360"/>
  <c r="BK356"/>
  <c r="J355"/>
  <c r="J348"/>
  <c r="BK346"/>
  <c r="BK342"/>
  <c r="BK338"/>
  <c r="BK337"/>
  <c r="BK335"/>
  <c r="BK332"/>
  <c r="BK330"/>
  <c r="J325"/>
  <c r="J318"/>
  <c r="J317"/>
  <c r="J311"/>
  <c r="J307"/>
  <c r="J303"/>
  <c r="J295"/>
  <c r="J287"/>
  <c r="J286"/>
  <c r="BK285"/>
  <c r="J279"/>
  <c r="BK270"/>
  <c r="J269"/>
  <c r="BK262"/>
  <c i="2" r="J137"/>
  <c i="7" r="BK163"/>
  <c r="BK162"/>
  <c r="J159"/>
  <c r="BK157"/>
  <c r="J156"/>
  <c r="J152"/>
  <c r="BK137"/>
  <c r="J131"/>
  <c i="6" r="BK182"/>
  <c r="J177"/>
  <c r="J167"/>
  <c r="BK163"/>
  <c r="J158"/>
  <c r="J151"/>
  <c r="J142"/>
  <c r="BK131"/>
  <c i="5" r="BK158"/>
  <c r="J156"/>
  <c r="J155"/>
  <c r="BK148"/>
  <c r="J144"/>
  <c r="BK133"/>
  <c i="4" r="BK166"/>
  <c r="BK162"/>
  <c r="BK160"/>
  <c r="BK159"/>
  <c r="BK153"/>
  <c r="BK149"/>
  <c i="3" r="J866"/>
  <c r="BK863"/>
  <c r="J861"/>
  <c r="BK857"/>
  <c r="BK856"/>
  <c r="J852"/>
  <c r="BK841"/>
  <c r="BK835"/>
  <c r="J821"/>
  <c r="BK801"/>
  <c r="J794"/>
  <c r="J779"/>
  <c r="J778"/>
  <c r="J762"/>
  <c r="J761"/>
  <c r="J751"/>
  <c r="J744"/>
  <c r="J738"/>
  <c r="BK736"/>
  <c r="BK734"/>
  <c r="J719"/>
  <c r="J717"/>
  <c r="J716"/>
  <c r="BK712"/>
  <c r="J711"/>
  <c r="J696"/>
  <c r="J695"/>
  <c r="BK672"/>
  <c r="BK667"/>
  <c r="J666"/>
  <c r="J663"/>
  <c r="BK662"/>
  <c r="J660"/>
  <c r="J655"/>
  <c r="BK650"/>
  <c r="BK637"/>
  <c r="BK635"/>
  <c r="J626"/>
  <c r="BK623"/>
  <c r="J618"/>
  <c r="J615"/>
  <c r="BK613"/>
  <c r="BK607"/>
  <c r="BK601"/>
  <c r="BK597"/>
  <c r="BK587"/>
  <c r="J577"/>
  <c r="BK572"/>
  <c r="BK570"/>
  <c r="J568"/>
  <c r="J564"/>
  <c r="J560"/>
  <c r="J556"/>
  <c r="J544"/>
  <c r="J543"/>
  <c r="BK542"/>
  <c r="BK541"/>
  <c r="BK539"/>
  <c r="BK515"/>
  <c r="J508"/>
  <c r="BK502"/>
  <c r="BK498"/>
  <c r="J492"/>
  <c r="J487"/>
  <c r="BK484"/>
  <c r="BK482"/>
  <c r="J479"/>
  <c r="J473"/>
  <c r="BK470"/>
  <c r="BK467"/>
  <c r="BK460"/>
  <c r="J458"/>
  <c r="J445"/>
  <c r="J441"/>
  <c r="J439"/>
  <c r="BK438"/>
  <c r="BK434"/>
  <c r="BK431"/>
  <c r="BK427"/>
  <c r="J424"/>
  <c r="BK419"/>
  <c r="BK412"/>
  <c r="J410"/>
  <c r="J408"/>
  <c r="J396"/>
  <c r="J394"/>
  <c r="BK389"/>
  <c r="J388"/>
  <c r="BK382"/>
  <c r="BK379"/>
  <c r="J365"/>
  <c r="J363"/>
  <c r="J362"/>
  <c r="BK361"/>
  <c r="J353"/>
  <c r="J349"/>
  <c r="BK347"/>
  <c r="BK339"/>
  <c r="J336"/>
  <c r="BK334"/>
  <c r="BK328"/>
  <c r="BK324"/>
  <c r="BK318"/>
  <c r="J316"/>
  <c r="J315"/>
  <c r="BK311"/>
  <c r="BK309"/>
  <c r="BK306"/>
  <c r="BK303"/>
  <c r="BK298"/>
  <c r="J293"/>
  <c r="J292"/>
  <c r="J285"/>
  <c r="BK284"/>
  <c r="J280"/>
  <c r="J273"/>
  <c r="BK271"/>
  <c r="J267"/>
  <c r="BK266"/>
  <c r="J264"/>
  <c r="BK261"/>
  <c i="2" r="BK142"/>
  <c r="J138"/>
  <c i="1" r="AS95"/>
  <c i="7" r="BK140"/>
  <c r="BK139"/>
  <c r="J135"/>
  <c i="6" r="J170"/>
  <c r="BK169"/>
  <c r="J160"/>
  <c r="J155"/>
  <c r="BK141"/>
  <c r="BK134"/>
  <c i="5" r="BK138"/>
  <c r="J136"/>
  <c r="J135"/>
  <c i="4" r="J143"/>
  <c i="3" r="J854"/>
  <c r="J849"/>
  <c r="BK848"/>
  <c r="BK846"/>
  <c r="J836"/>
  <c r="J835"/>
  <c r="J832"/>
  <c r="J829"/>
  <c r="J814"/>
  <c r="J808"/>
  <c r="J803"/>
  <c r="J801"/>
  <c r="BK798"/>
  <c r="J792"/>
  <c r="J781"/>
  <c r="J776"/>
  <c r="BK775"/>
  <c r="BK768"/>
  <c r="BK762"/>
  <c r="J760"/>
  <c r="J758"/>
  <c r="BK755"/>
  <c r="BK752"/>
  <c r="BK751"/>
  <c r="J747"/>
  <c r="J726"/>
  <c r="J722"/>
  <c r="BK693"/>
  <c r="J674"/>
  <c r="J671"/>
  <c r="BK670"/>
  <c r="BK652"/>
  <c r="J641"/>
  <c r="BK634"/>
  <c r="BK630"/>
  <c r="BK580"/>
  <c r="BK574"/>
  <c r="BK561"/>
  <c r="BK530"/>
  <c i="7" r="BK158"/>
  <c r="BK155"/>
  <c r="BK154"/>
  <c r="BK151"/>
  <c r="J145"/>
  <c r="BK136"/>
  <c i="6" r="BK184"/>
  <c r="J173"/>
  <c r="BK172"/>
  <c r="J169"/>
  <c r="BK168"/>
  <c r="BK165"/>
  <c r="BK159"/>
  <c r="J146"/>
  <c r="BK142"/>
  <c r="BK135"/>
  <c r="J134"/>
  <c i="5" r="J157"/>
  <c r="J152"/>
  <c r="J150"/>
  <c r="BK147"/>
  <c r="J145"/>
  <c r="J141"/>
  <c r="J140"/>
  <c r="J139"/>
  <c r="J138"/>
  <c r="BK135"/>
  <c r="J133"/>
  <c r="J130"/>
  <c i="4" r="BK168"/>
  <c r="BK164"/>
  <c r="J162"/>
  <c r="J157"/>
  <c r="J149"/>
  <c r="BK144"/>
  <c r="J142"/>
  <c r="J137"/>
  <c r="J133"/>
  <c i="3" r="BK859"/>
  <c r="BK858"/>
  <c r="BK855"/>
  <c r="BK852"/>
  <c r="J851"/>
  <c r="J850"/>
  <c r="BK847"/>
  <c r="BK845"/>
  <c r="BK833"/>
  <c r="BK832"/>
  <c r="BK830"/>
  <c r="BK829"/>
  <c r="BK825"/>
  <c r="J819"/>
  <c r="BK817"/>
  <c r="J806"/>
  <c r="J804"/>
  <c r="BK803"/>
  <c r="BK800"/>
  <c r="BK799"/>
  <c r="J798"/>
  <c r="J796"/>
  <c r="J795"/>
  <c r="BK786"/>
  <c r="BK781"/>
  <c r="J777"/>
  <c r="BK776"/>
  <c r="BK772"/>
  <c r="J764"/>
  <c r="BK761"/>
  <c r="J757"/>
  <c r="BK750"/>
  <c r="BK747"/>
  <c r="BK746"/>
  <c r="BK743"/>
  <c r="J739"/>
  <c r="J736"/>
  <c r="J732"/>
  <c r="BK721"/>
  <c r="BK718"/>
  <c r="BK715"/>
  <c r="BK713"/>
  <c r="J700"/>
  <c r="BK696"/>
  <c r="BK686"/>
  <c r="J679"/>
  <c r="J670"/>
  <c r="BK663"/>
  <c r="J662"/>
  <c r="BK658"/>
  <c r="J649"/>
  <c r="BK640"/>
  <c r="J636"/>
  <c r="J631"/>
  <c r="J624"/>
  <c r="BK618"/>
  <c r="BK615"/>
  <c r="J613"/>
  <c r="J611"/>
  <c r="J609"/>
  <c r="J608"/>
  <c r="J607"/>
  <c r="J600"/>
  <c r="BK592"/>
  <c r="BK588"/>
  <c r="J584"/>
  <c r="BK582"/>
  <c r="J581"/>
  <c r="BK577"/>
  <c r="BK565"/>
  <c r="J557"/>
  <c r="J552"/>
  <c r="BK548"/>
  <c r="J545"/>
  <c r="BK543"/>
  <c r="J542"/>
  <c r="J540"/>
  <c r="J537"/>
  <c r="BK534"/>
  <c r="J532"/>
  <c r="BK529"/>
  <c r="BK528"/>
  <c r="J526"/>
  <c r="J525"/>
  <c r="BK523"/>
  <c r="BK519"/>
  <c r="J516"/>
  <c r="J514"/>
  <c r="J513"/>
  <c r="J512"/>
  <c r="J509"/>
  <c r="BK506"/>
  <c r="BK503"/>
  <c r="J498"/>
  <c r="J494"/>
  <c r="BK486"/>
  <c r="J482"/>
  <c r="BK480"/>
  <c r="BK475"/>
  <c r="BK472"/>
  <c r="BK459"/>
  <c r="J452"/>
  <c r="BK448"/>
  <c r="J446"/>
  <c r="BK444"/>
  <c r="J438"/>
  <c r="BK437"/>
  <c r="BK435"/>
  <c r="J434"/>
  <c r="J431"/>
  <c r="J430"/>
  <c r="J425"/>
  <c r="BK421"/>
  <c r="J418"/>
  <c r="BK408"/>
  <c r="J406"/>
  <c r="BK399"/>
  <c r="J393"/>
  <c r="BK392"/>
  <c r="J389"/>
  <c r="J384"/>
  <c r="BK377"/>
  <c r="BK373"/>
  <c r="J358"/>
  <c r="J350"/>
  <c r="BK348"/>
  <c r="BK341"/>
  <c r="J339"/>
  <c r="J332"/>
  <c r="J330"/>
  <c r="J327"/>
  <c r="BK326"/>
  <c r="J322"/>
  <c r="BK317"/>
  <c r="J310"/>
  <c r="J309"/>
  <c r="J308"/>
  <c r="BK307"/>
  <c r="J300"/>
  <c r="J296"/>
  <c r="BK287"/>
  <c r="J283"/>
  <c r="BK274"/>
  <c r="J271"/>
  <c r="J266"/>
  <c r="BK264"/>
  <c i="2" r="BK140"/>
  <c r="BK137"/>
  <c r="J135"/>
  <c r="BK133"/>
  <c i="7" r="BK152"/>
  <c r="BK147"/>
  <c r="BK145"/>
  <c r="J140"/>
  <c i="6" r="J184"/>
  <c r="J182"/>
  <c r="BK176"/>
  <c r="J175"/>
  <c r="J171"/>
  <c r="J159"/>
  <c r="BK158"/>
  <c r="BK151"/>
  <c r="BK144"/>
  <c r="J141"/>
  <c r="J138"/>
  <c r="J131"/>
  <c i="5" r="BK156"/>
  <c r="BK155"/>
  <c r="J154"/>
  <c r="J149"/>
  <c r="J146"/>
  <c r="BK145"/>
  <c r="BK136"/>
  <c r="BK134"/>
  <c r="BK132"/>
  <c r="J131"/>
  <c i="4" r="J168"/>
  <c r="J164"/>
  <c r="J161"/>
  <c r="J160"/>
  <c r="J159"/>
  <c r="BK157"/>
  <c r="J153"/>
  <c r="J144"/>
  <c r="BK143"/>
  <c r="BK141"/>
  <c r="J140"/>
  <c r="J139"/>
  <c r="BK137"/>
  <c r="J136"/>
  <c r="J132"/>
  <c i="3" r="BK868"/>
  <c r="BK866"/>
  <c r="J859"/>
  <c r="BK849"/>
  <c r="J848"/>
  <c r="J833"/>
  <c r="J812"/>
  <c r="J810"/>
  <c r="J809"/>
  <c r="BK807"/>
  <c r="BK804"/>
  <c r="BK802"/>
  <c r="J800"/>
  <c r="J799"/>
  <c r="BK796"/>
  <c r="J782"/>
  <c r="BK779"/>
  <c r="BK765"/>
  <c r="BK764"/>
  <c r="BK757"/>
  <c r="J750"/>
  <c r="BK744"/>
  <c r="J743"/>
  <c r="BK738"/>
  <c r="J735"/>
  <c r="J734"/>
  <c r="BK729"/>
  <c r="BK726"/>
  <c r="BK723"/>
  <c r="BK719"/>
  <c r="J715"/>
  <c r="BK710"/>
  <c r="J706"/>
  <c r="J704"/>
  <c r="BK701"/>
  <c r="BK698"/>
  <c r="BK697"/>
  <c r="BK694"/>
  <c r="J690"/>
  <c r="BK676"/>
  <c r="J675"/>
  <c r="BK668"/>
  <c r="J667"/>
  <c r="BK664"/>
  <c r="BK653"/>
  <c r="J650"/>
  <c r="J642"/>
  <c r="BK636"/>
  <c r="J628"/>
  <c r="BK624"/>
  <c r="J621"/>
  <c r="BK620"/>
  <c r="J605"/>
  <c r="J604"/>
  <c r="BK600"/>
  <c r="J597"/>
  <c r="BK596"/>
  <c r="BK594"/>
  <c r="BK589"/>
  <c r="J586"/>
  <c r="BK585"/>
  <c r="BK583"/>
  <c r="J582"/>
  <c r="J579"/>
  <c r="J574"/>
  <c r="BK571"/>
  <c r="BK552"/>
  <c r="BK550"/>
  <c r="J548"/>
  <c r="J533"/>
  <c r="BK532"/>
  <c r="J531"/>
  <c r="J527"/>
  <c r="BK524"/>
  <c r="BK521"/>
  <c r="J518"/>
  <c r="BK512"/>
  <c r="J510"/>
  <c r="BK507"/>
  <c r="BK505"/>
  <c r="J497"/>
  <c r="J490"/>
  <c r="J486"/>
  <c r="J477"/>
  <c r="J475"/>
  <c r="J468"/>
  <c r="J465"/>
  <c r="BK462"/>
  <c r="J460"/>
  <c r="BK453"/>
  <c r="J451"/>
  <c r="J444"/>
  <c r="J435"/>
  <c r="BK433"/>
  <c r="J428"/>
  <c r="BK425"/>
  <c r="J421"/>
  <c r="J420"/>
  <c r="BK414"/>
  <c r="J411"/>
  <c r="BK403"/>
  <c r="J399"/>
  <c r="J390"/>
  <c r="J371"/>
  <c r="BK364"/>
  <c r="BK358"/>
  <c r="J356"/>
  <c r="BK354"/>
  <c r="J352"/>
  <c r="J345"/>
  <c r="J340"/>
  <c r="J334"/>
  <c r="J329"/>
  <c r="J328"/>
  <c r="BK327"/>
  <c r="J326"/>
  <c r="J320"/>
  <c r="BK316"/>
  <c r="BK310"/>
  <c r="J306"/>
  <c r="J302"/>
  <c r="BK296"/>
  <c r="BK295"/>
  <c r="BK291"/>
  <c r="J290"/>
  <c r="BK282"/>
  <c r="J276"/>
  <c r="BK273"/>
  <c r="J265"/>
  <c r="J263"/>
  <c i="2" r="J142"/>
  <c r="J140"/>
  <c r="BK138"/>
  <c i="3" r="J519"/>
  <c r="J515"/>
  <c r="BK514"/>
  <c r="BK509"/>
  <c r="J502"/>
  <c r="J501"/>
  <c r="J499"/>
  <c r="J488"/>
  <c r="J484"/>
  <c r="J481"/>
  <c r="J480"/>
  <c r="BK474"/>
  <c r="J472"/>
  <c r="J470"/>
  <c r="BK465"/>
  <c r="BK461"/>
  <c r="J459"/>
  <c r="J455"/>
  <c r="J454"/>
  <c r="BK452"/>
  <c r="J442"/>
  <c r="J433"/>
  <c r="BK428"/>
  <c r="BK426"/>
  <c r="BK423"/>
  <c r="BK422"/>
  <c r="J419"/>
  <c r="BK416"/>
  <c r="J414"/>
  <c r="BK411"/>
  <c r="BK407"/>
  <c r="J404"/>
  <c r="J403"/>
  <c r="J401"/>
  <c r="BK390"/>
  <c r="BK384"/>
  <c r="BK375"/>
  <c r="J373"/>
  <c r="J369"/>
  <c r="J368"/>
  <c r="J364"/>
  <c r="BK363"/>
  <c r="BK362"/>
  <c r="BK353"/>
  <c r="BK349"/>
  <c r="J346"/>
  <c r="BK345"/>
  <c r="J342"/>
  <c r="BK340"/>
  <c r="J338"/>
  <c r="J337"/>
  <c r="BK336"/>
  <c r="BK329"/>
  <c r="BK322"/>
  <c r="BK320"/>
  <c r="BK308"/>
  <c r="BK304"/>
  <c r="BK300"/>
  <c r="J298"/>
  <c r="J294"/>
  <c r="BK292"/>
  <c r="BK286"/>
  <c r="BK283"/>
  <c r="J282"/>
  <c r="BK280"/>
  <c r="J278"/>
  <c r="J272"/>
  <c r="BK269"/>
  <c r="BK267"/>
  <c r="BK263"/>
  <c r="J262"/>
  <c i="2" r="J133"/>
  <c l="1" r="R128"/>
  <c r="R127"/>
  <c r="R126"/>
  <c r="R136"/>
  <c r="BK128"/>
  <c r="J128"/>
  <c r="J100"/>
  <c r="P136"/>
  <c i="3" r="BK260"/>
  <c r="R268"/>
  <c r="R277"/>
  <c r="R289"/>
  <c r="BK305"/>
  <c r="J305"/>
  <c r="J110"/>
  <c r="R333"/>
  <c r="R351"/>
  <c r="R359"/>
  <c r="R387"/>
  <c r="BK391"/>
  <c r="J391"/>
  <c r="J133"/>
  <c r="R402"/>
  <c r="R397"/>
  <c r="BK440"/>
  <c r="J440"/>
  <c r="J147"/>
  <c r="T443"/>
  <c r="R457"/>
  <c r="BK469"/>
  <c r="J469"/>
  <c r="J154"/>
  <c r="T478"/>
  <c r="R500"/>
  <c r="P511"/>
  <c r="BK522"/>
  <c r="J522"/>
  <c r="J168"/>
  <c r="T538"/>
  <c r="P549"/>
  <c r="P562"/>
  <c r="R566"/>
  <c r="T569"/>
  <c r="BK590"/>
  <c r="J590"/>
  <c r="J179"/>
  <c r="R593"/>
  <c r="BK602"/>
  <c r="J602"/>
  <c r="J182"/>
  <c r="R606"/>
  <c r="T619"/>
  <c r="T616"/>
  <c r="T629"/>
  <c r="T648"/>
  <c r="T651"/>
  <c r="T665"/>
  <c r="R669"/>
  <c r="R685"/>
  <c r="R709"/>
  <c r="T724"/>
  <c r="BK731"/>
  <c r="J731"/>
  <c r="J216"/>
  <c r="R740"/>
  <c r="T754"/>
  <c r="T763"/>
  <c r="BK793"/>
  <c r="J793"/>
  <c r="J225"/>
  <c r="P815"/>
  <c r="P824"/>
  <c r="T862"/>
  <c i="4" r="BK167"/>
  <c r="J167"/>
  <c r="J103"/>
  <c r="T170"/>
  <c i="5" r="P128"/>
  <c r="P143"/>
  <c i="6" r="BK156"/>
  <c r="J156"/>
  <c r="J103"/>
  <c r="T178"/>
  <c i="2" r="P128"/>
  <c r="P127"/>
  <c r="P126"/>
  <c i="1" r="AU96"/>
  <c i="3" r="T268"/>
  <c r="T281"/>
  <c r="P301"/>
  <c r="R305"/>
  <c r="P314"/>
  <c r="BK333"/>
  <c r="J333"/>
  <c r="J117"/>
  <c r="R344"/>
  <c r="R343"/>
  <c r="BK359"/>
  <c r="J359"/>
  <c r="J122"/>
  <c r="T367"/>
  <c r="R378"/>
  <c r="T381"/>
  <c r="T391"/>
  <c r="T402"/>
  <c r="T397"/>
  <c r="BK405"/>
  <c r="J405"/>
  <c r="J139"/>
  <c r="P405"/>
  <c r="R405"/>
  <c r="T405"/>
  <c r="BK409"/>
  <c r="J409"/>
  <c r="J140"/>
  <c r="P409"/>
  <c r="R409"/>
  <c r="T409"/>
  <c r="BK417"/>
  <c r="J417"/>
  <c r="J143"/>
  <c r="P417"/>
  <c r="R417"/>
  <c r="T417"/>
  <c r="BK429"/>
  <c r="J429"/>
  <c r="J144"/>
  <c r="P429"/>
  <c r="R429"/>
  <c r="T429"/>
  <c r="BK432"/>
  <c r="J432"/>
  <c r="J145"/>
  <c r="P432"/>
  <c r="R432"/>
  <c r="T432"/>
  <c r="BK436"/>
  <c r="J436"/>
  <c r="J146"/>
  <c r="T440"/>
  <c r="BK447"/>
  <c r="J447"/>
  <c r="J149"/>
  <c r="P450"/>
  <c r="P469"/>
  <c r="R478"/>
  <c r="T496"/>
  <c r="BK504"/>
  <c r="J504"/>
  <c r="J164"/>
  <c r="R511"/>
  <c r="T517"/>
  <c r="BK538"/>
  <c r="J538"/>
  <c r="J170"/>
  <c r="T546"/>
  <c r="T555"/>
  <c r="BK569"/>
  <c r="J569"/>
  <c r="J177"/>
  <c r="T578"/>
  <c r="T590"/>
  <c r="T599"/>
  <c r="BK606"/>
  <c r="J606"/>
  <c r="J183"/>
  <c r="P619"/>
  <c r="P616"/>
  <c r="BK629"/>
  <c r="J629"/>
  <c r="J193"/>
  <c r="T633"/>
  <c r="P648"/>
  <c r="T654"/>
  <c r="BK665"/>
  <c r="J665"/>
  <c r="J203"/>
  <c r="T669"/>
  <c r="BK709"/>
  <c r="J709"/>
  <c r="J212"/>
  <c r="R724"/>
  <c r="BK740"/>
  <c r="J740"/>
  <c r="J217"/>
  <c r="BK754"/>
  <c r="J754"/>
  <c r="J219"/>
  <c r="R767"/>
  <c r="R793"/>
  <c r="R820"/>
  <c r="R824"/>
  <c r="BK862"/>
  <c r="J862"/>
  <c r="J234"/>
  <c i="4" r="BK152"/>
  <c r="J152"/>
  <c r="J102"/>
  <c r="BK170"/>
  <c r="J170"/>
  <c r="J104"/>
  <c i="5" r="BK128"/>
  <c r="T137"/>
  <c r="T153"/>
  <c i="6" r="R130"/>
  <c r="T156"/>
  <c r="R183"/>
  <c i="3" r="T260"/>
  <c r="P277"/>
  <c r="P289"/>
  <c r="R314"/>
  <c r="BK323"/>
  <c r="J323"/>
  <c r="J115"/>
  <c r="T344"/>
  <c r="P378"/>
  <c r="P391"/>
  <c r="R440"/>
  <c r="R450"/>
  <c r="P478"/>
  <c r="T500"/>
  <c r="P517"/>
  <c r="P546"/>
  <c r="P569"/>
  <c r="BK593"/>
  <c r="J593"/>
  <c r="J180"/>
  <c r="P606"/>
  <c r="BK622"/>
  <c r="J622"/>
  <c r="J190"/>
  <c r="R629"/>
  <c r="P654"/>
  <c r="R673"/>
  <c r="P724"/>
  <c r="BK767"/>
  <c r="BK820"/>
  <c r="J820"/>
  <c r="J228"/>
  <c r="T844"/>
  <c i="4" r="BK128"/>
  <c r="J128"/>
  <c r="J100"/>
  <c r="P170"/>
  <c i="5" r="T143"/>
  <c i="2" r="BK136"/>
  <c r="J136"/>
  <c r="J102"/>
  <c i="3" r="P268"/>
  <c r="T277"/>
  <c r="P305"/>
  <c r="T314"/>
  <c r="P333"/>
  <c r="T351"/>
  <c r="R367"/>
  <c r="BK378"/>
  <c r="J378"/>
  <c r="J129"/>
  <c r="P381"/>
  <c r="T387"/>
  <c r="P402"/>
  <c r="P397"/>
  <c r="P440"/>
  <c r="R447"/>
  <c r="T450"/>
  <c r="BK466"/>
  <c r="J466"/>
  <c r="J153"/>
  <c r="R466"/>
  <c r="BK478"/>
  <c r="J478"/>
  <c r="J156"/>
  <c r="T485"/>
  <c r="BK496"/>
  <c r="P500"/>
  <c r="BK511"/>
  <c r="J511"/>
  <c r="J165"/>
  <c r="R517"/>
  <c r="R546"/>
  <c r="BK555"/>
  <c r="J555"/>
  <c r="J174"/>
  <c r="T562"/>
  <c r="R569"/>
  <c r="P590"/>
  <c r="R599"/>
  <c r="T602"/>
  <c r="P622"/>
  <c r="P629"/>
  <c r="P651"/>
  <c r="R654"/>
  <c r="T661"/>
  <c r="P673"/>
  <c r="BK724"/>
  <c r="J724"/>
  <c r="J213"/>
  <c r="R727"/>
  <c r="P740"/>
  <c r="R748"/>
  <c r="BK763"/>
  <c r="J763"/>
  <c r="J220"/>
  <c r="R763"/>
  <c r="R815"/>
  <c r="BK824"/>
  <c r="J824"/>
  <c r="J230"/>
  <c r="BK844"/>
  <c r="J844"/>
  <c r="J232"/>
  <c r="P862"/>
  <c i="4" r="R128"/>
  <c r="R152"/>
  <c r="R167"/>
  <c i="5" r="R137"/>
  <c r="R153"/>
  <c i="6" r="BK130"/>
  <c r="J130"/>
  <c r="J100"/>
  <c r="P156"/>
  <c r="P183"/>
  <c i="2" r="T128"/>
  <c i="3" r="P260"/>
  <c r="BK277"/>
  <c r="J277"/>
  <c r="J103"/>
  <c r="R281"/>
  <c r="T305"/>
  <c r="T323"/>
  <c r="P344"/>
  <c r="T359"/>
  <c r="BK381"/>
  <c r="J381"/>
  <c r="J130"/>
  <c r="P387"/>
  <c r="R391"/>
  <c r="T436"/>
  <c r="P443"/>
  <c r="BK450"/>
  <c r="J450"/>
  <c r="J150"/>
  <c r="T457"/>
  <c r="P466"/>
  <c r="T469"/>
  <c r="BK485"/>
  <c r="J485"/>
  <c r="J157"/>
  <c r="BK500"/>
  <c r="J500"/>
  <c r="J163"/>
  <c r="R504"/>
  <c r="BK517"/>
  <c r="J517"/>
  <c r="J166"/>
  <c r="P522"/>
  <c r="P538"/>
  <c r="BK549"/>
  <c r="J549"/>
  <c r="J172"/>
  <c r="P555"/>
  <c r="R562"/>
  <c r="T566"/>
  <c r="R578"/>
  <c r="R590"/>
  <c r="BK599"/>
  <c r="J599"/>
  <c r="J181"/>
  <c r="P602"/>
  <c r="T622"/>
  <c r="BK633"/>
  <c r="J633"/>
  <c r="J194"/>
  <c r="R648"/>
  <c r="R651"/>
  <c r="P661"/>
  <c r="P665"/>
  <c r="P669"/>
  <c r="BK685"/>
  <c r="J685"/>
  <c r="J210"/>
  <c r="P709"/>
  <c r="T727"/>
  <c r="T731"/>
  <c r="P748"/>
  <c r="R754"/>
  <c r="P763"/>
  <c r="BK815"/>
  <c r="J815"/>
  <c r="J226"/>
  <c r="R844"/>
  <c i="4" r="T128"/>
  <c r="P167"/>
  <c i="5" r="T128"/>
  <c r="T127"/>
  <c r="T126"/>
  <c r="P137"/>
  <c r="BK153"/>
  <c r="J153"/>
  <c r="J104"/>
  <c i="6" r="T130"/>
  <c r="T129"/>
  <c r="T128"/>
  <c r="P178"/>
  <c r="T183"/>
  <c i="3" r="BK268"/>
  <c r="J268"/>
  <c r="J101"/>
  <c r="P281"/>
  <c r="BK289"/>
  <c r="BK301"/>
  <c r="J301"/>
  <c r="J109"/>
  <c r="R301"/>
  <c r="P323"/>
  <c r="BK344"/>
  <c r="P351"/>
  <c r="BK367"/>
  <c r="R381"/>
  <c r="R436"/>
  <c r="BK443"/>
  <c r="J443"/>
  <c r="J148"/>
  <c r="P447"/>
  <c r="BK457"/>
  <c r="J457"/>
  <c r="J151"/>
  <c r="T466"/>
  <c r="P485"/>
  <c r="P496"/>
  <c r="P504"/>
  <c r="T511"/>
  <c r="R522"/>
  <c r="R538"/>
  <c r="T549"/>
  <c r="BK562"/>
  <c r="J562"/>
  <c r="J175"/>
  <c r="BK566"/>
  <c r="J566"/>
  <c r="J176"/>
  <c r="BK578"/>
  <c r="J578"/>
  <c r="J178"/>
  <c r="P593"/>
  <c r="P599"/>
  <c r="R602"/>
  <c r="R619"/>
  <c r="R616"/>
  <c r="R633"/>
  <c r="BK651"/>
  <c r="J651"/>
  <c r="J198"/>
  <c r="BK661"/>
  <c r="J661"/>
  <c r="J202"/>
  <c r="R665"/>
  <c r="BK673"/>
  <c r="J673"/>
  <c r="J205"/>
  <c r="T685"/>
  <c r="BK727"/>
  <c r="J727"/>
  <c r="J214"/>
  <c r="P731"/>
  <c r="P730"/>
  <c r="T740"/>
  <c r="P754"/>
  <c r="P767"/>
  <c r="P766"/>
  <c r="P793"/>
  <c r="T815"/>
  <c r="P820"/>
  <c r="T824"/>
  <c r="T823"/>
  <c r="R862"/>
  <c i="4" r="T152"/>
  <c r="T167"/>
  <c i="5" r="R128"/>
  <c r="R127"/>
  <c r="R126"/>
  <c r="R143"/>
  <c i="6" r="P130"/>
  <c r="P129"/>
  <c r="P128"/>
  <c i="1" r="AU100"/>
  <c i="6" r="BK178"/>
  <c r="J178"/>
  <c r="J104"/>
  <c r="BK183"/>
  <c r="J183"/>
  <c r="J106"/>
  <c i="2" r="T136"/>
  <c i="3" r="R260"/>
  <c r="R259"/>
  <c r="BK281"/>
  <c r="J281"/>
  <c r="J104"/>
  <c r="T289"/>
  <c r="T288"/>
  <c r="T301"/>
  <c r="BK314"/>
  <c r="R323"/>
  <c r="T333"/>
  <c r="BK351"/>
  <c r="J351"/>
  <c r="J120"/>
  <c r="P359"/>
  <c r="P367"/>
  <c r="P366"/>
  <c r="T378"/>
  <c r="BK387"/>
  <c r="J387"/>
  <c r="J132"/>
  <c r="BK402"/>
  <c r="J402"/>
  <c r="J138"/>
  <c r="P436"/>
  <c r="R443"/>
  <c r="T447"/>
  <c r="P457"/>
  <c r="R469"/>
  <c r="R485"/>
  <c r="R496"/>
  <c r="R495"/>
  <c r="T504"/>
  <c r="T522"/>
  <c r="BK546"/>
  <c r="J546"/>
  <c r="J171"/>
  <c r="R549"/>
  <c r="R555"/>
  <c r="P566"/>
  <c r="P578"/>
  <c r="T593"/>
  <c r="T606"/>
  <c r="BK619"/>
  <c r="J619"/>
  <c r="J189"/>
  <c r="R622"/>
  <c r="P633"/>
  <c r="BK648"/>
  <c r="J648"/>
  <c r="J197"/>
  <c r="BK654"/>
  <c r="J654"/>
  <c r="J199"/>
  <c r="R661"/>
  <c r="BK669"/>
  <c r="J669"/>
  <c r="J204"/>
  <c r="T673"/>
  <c r="P685"/>
  <c r="P684"/>
  <c r="T709"/>
  <c r="P727"/>
  <c r="R731"/>
  <c r="R730"/>
  <c r="BK748"/>
  <c r="J748"/>
  <c r="J218"/>
  <c r="T748"/>
  <c r="T767"/>
  <c r="T766"/>
  <c r="T793"/>
  <c r="T820"/>
  <c r="P844"/>
  <c i="4" r="P128"/>
  <c r="P127"/>
  <c r="P126"/>
  <c i="1" r="AU98"/>
  <c i="4" r="P152"/>
  <c r="R170"/>
  <c i="5" r="BK137"/>
  <c r="J137"/>
  <c r="J101"/>
  <c r="BK143"/>
  <c r="J143"/>
  <c r="J102"/>
  <c r="P153"/>
  <c i="6" r="R156"/>
  <c r="R178"/>
  <c i="7" r="BK130"/>
  <c r="J130"/>
  <c r="J100"/>
  <c r="P130"/>
  <c r="R130"/>
  <c r="T130"/>
  <c r="BK150"/>
  <c r="J150"/>
  <c r="J102"/>
  <c r="P150"/>
  <c r="R150"/>
  <c r="T150"/>
  <c r="BK168"/>
  <c r="J168"/>
  <c r="J104"/>
  <c r="P168"/>
  <c r="R168"/>
  <c r="T168"/>
  <c i="2" r="J91"/>
  <c r="E114"/>
  <c i="3" r="BE276"/>
  <c r="BE285"/>
  <c r="BE287"/>
  <c r="BE293"/>
  <c r="BE307"/>
  <c r="BE309"/>
  <c r="BE325"/>
  <c r="BE326"/>
  <c r="BE348"/>
  <c r="BE371"/>
  <c r="BE393"/>
  <c r="BE399"/>
  <c r="BE406"/>
  <c r="BE410"/>
  <c r="BE412"/>
  <c r="BE418"/>
  <c r="BE421"/>
  <c r="BE427"/>
  <c r="BE435"/>
  <c r="BE438"/>
  <c r="BE439"/>
  <c r="BE453"/>
  <c r="BE456"/>
  <c r="BE458"/>
  <c r="BE460"/>
  <c r="BE468"/>
  <c r="BE471"/>
  <c r="BE473"/>
  <c r="BE482"/>
  <c r="BE483"/>
  <c r="BE486"/>
  <c r="BE508"/>
  <c r="BE513"/>
  <c r="BE516"/>
  <c r="BE518"/>
  <c i="2" r="F94"/>
  <c i="3" r="E85"/>
  <c r="BE274"/>
  <c r="BE292"/>
  <c r="BE294"/>
  <c r="BE318"/>
  <c r="BE322"/>
  <c r="BE337"/>
  <c r="BE341"/>
  <c r="BE342"/>
  <c r="BE355"/>
  <c r="BE361"/>
  <c r="BE362"/>
  <c r="BE363"/>
  <c r="BE369"/>
  <c r="BE384"/>
  <c r="BE386"/>
  <c r="BE389"/>
  <c r="BE422"/>
  <c r="BE423"/>
  <c r="BE424"/>
  <c r="BE442"/>
  <c r="BE449"/>
  <c r="BE463"/>
  <c r="BE467"/>
  <c r="BE488"/>
  <c r="BE503"/>
  <c r="BE509"/>
  <c r="BE514"/>
  <c r="BE529"/>
  <c r="BE530"/>
  <c r="BE537"/>
  <c r="BE545"/>
  <c r="BE547"/>
  <c r="BE559"/>
  <c r="BE563"/>
  <c r="BE568"/>
  <c r="BE570"/>
  <c r="BE584"/>
  <c r="BE592"/>
  <c r="BE607"/>
  <c r="BE615"/>
  <c r="BE641"/>
  <c r="BE666"/>
  <c r="BE674"/>
  <c r="BE693"/>
  <c r="BE696"/>
  <c r="BE713"/>
  <c r="BE718"/>
  <c r="BE722"/>
  <c r="BE725"/>
  <c r="BE728"/>
  <c r="BE733"/>
  <c r="BE736"/>
  <c r="BE737"/>
  <c r="BE739"/>
  <c r="BE751"/>
  <c r="BE756"/>
  <c r="BE761"/>
  <c r="BE772"/>
  <c r="BE778"/>
  <c r="BE780"/>
  <c r="BE795"/>
  <c r="BE803"/>
  <c r="BE857"/>
  <c r="BE861"/>
  <c r="BK319"/>
  <c r="J319"/>
  <c r="J113"/>
  <c r="BK374"/>
  <c r="J374"/>
  <c r="J127"/>
  <c r="BK385"/>
  <c r="J385"/>
  <c r="J131"/>
  <c r="BK553"/>
  <c r="J553"/>
  <c r="J173"/>
  <c r="BK627"/>
  <c r="J627"/>
  <c r="J192"/>
  <c r="BK678"/>
  <c r="J678"/>
  <c r="J206"/>
  <c r="BK840"/>
  <c r="J840"/>
  <c r="J231"/>
  <c i="4" r="J120"/>
  <c r="BE138"/>
  <c r="BE156"/>
  <c r="BE158"/>
  <c r="BK148"/>
  <c r="J148"/>
  <c r="J101"/>
  <c i="5" r="BE130"/>
  <c r="BE133"/>
  <c r="BE144"/>
  <c r="BE148"/>
  <c r="BK151"/>
  <c r="J151"/>
  <c r="J103"/>
  <c i="6" r="F94"/>
  <c r="BE140"/>
  <c r="BE143"/>
  <c r="BE164"/>
  <c r="BE168"/>
  <c r="BE169"/>
  <c r="BE170"/>
  <c r="BE185"/>
  <c i="7" r="E116"/>
  <c r="BE136"/>
  <c r="BE142"/>
  <c r="BE154"/>
  <c i="2" r="BE138"/>
  <c i="3" r="BE263"/>
  <c r="BE272"/>
  <c r="BE273"/>
  <c r="BE278"/>
  <c r="BE279"/>
  <c r="BE280"/>
  <c r="BE282"/>
  <c r="BE298"/>
  <c r="BE302"/>
  <c r="BE304"/>
  <c r="BE306"/>
  <c r="BE315"/>
  <c r="BE316"/>
  <c r="BE328"/>
  <c r="BE335"/>
  <c r="BE336"/>
  <c r="BE340"/>
  <c r="BE347"/>
  <c r="BE360"/>
  <c r="BE382"/>
  <c r="BE383"/>
  <c r="BE388"/>
  <c r="BE394"/>
  <c r="BE396"/>
  <c r="BE401"/>
  <c r="BE420"/>
  <c r="BE428"/>
  <c r="BE433"/>
  <c r="BE454"/>
  <c r="BE455"/>
  <c r="BE477"/>
  <c r="BE479"/>
  <c r="BE481"/>
  <c r="BE484"/>
  <c r="BE487"/>
  <c r="BE492"/>
  <c r="BE497"/>
  <c r="BE505"/>
  <c r="BE515"/>
  <c r="BE533"/>
  <c r="BE541"/>
  <c r="BE551"/>
  <c r="BE564"/>
  <c r="BE585"/>
  <c r="BE620"/>
  <c r="BE621"/>
  <c r="BE623"/>
  <c r="BE630"/>
  <c r="BE635"/>
  <c r="BE655"/>
  <c r="BE656"/>
  <c r="BE660"/>
  <c r="BE664"/>
  <c r="BE695"/>
  <c r="BE710"/>
  <c r="BE714"/>
  <c r="BE719"/>
  <c r="BE720"/>
  <c r="BE745"/>
  <c r="BE749"/>
  <c r="BE753"/>
  <c r="BE755"/>
  <c r="BE762"/>
  <c r="BE768"/>
  <c r="BE771"/>
  <c r="BE775"/>
  <c r="BE783"/>
  <c r="BE792"/>
  <c r="BE794"/>
  <c r="BE801"/>
  <c r="BE808"/>
  <c r="BE810"/>
  <c r="BE816"/>
  <c r="BE846"/>
  <c r="BE866"/>
  <c r="BK297"/>
  <c r="J297"/>
  <c r="J107"/>
  <c r="BK376"/>
  <c r="J376"/>
  <c r="J128"/>
  <c r="BK413"/>
  <c r="J413"/>
  <c r="J141"/>
  <c r="BK415"/>
  <c r="J415"/>
  <c r="J142"/>
  <c r="BK612"/>
  <c r="J612"/>
  <c r="J185"/>
  <c r="BK659"/>
  <c r="J659"/>
  <c r="J201"/>
  <c r="BK860"/>
  <c r="J860"/>
  <c r="J233"/>
  <c r="BK865"/>
  <c r="J865"/>
  <c r="J235"/>
  <c i="4" r="F94"/>
  <c r="BE141"/>
  <c r="BE143"/>
  <c r="BE169"/>
  <c r="BE172"/>
  <c i="5" r="E85"/>
  <c r="BE131"/>
  <c r="BE146"/>
  <c r="BE154"/>
  <c r="BE158"/>
  <c i="6" r="J91"/>
  <c r="BE141"/>
  <c r="BE160"/>
  <c r="BE163"/>
  <c r="BE166"/>
  <c r="BE167"/>
  <c i="7" r="J91"/>
  <c r="F125"/>
  <c r="BE134"/>
  <c r="BE135"/>
  <c r="BE137"/>
  <c i="3" r="BE531"/>
  <c r="BE539"/>
  <c r="BE544"/>
  <c r="BE575"/>
  <c r="BE577"/>
  <c r="BE586"/>
  <c r="BE591"/>
  <c r="BE598"/>
  <c r="BE603"/>
  <c r="BE663"/>
  <c r="BE672"/>
  <c r="BE675"/>
  <c r="BE699"/>
  <c r="BE717"/>
  <c r="BE734"/>
  <c r="BE746"/>
  <c r="BE750"/>
  <c r="BE757"/>
  <c r="BE777"/>
  <c r="BE788"/>
  <c r="BE797"/>
  <c r="BE807"/>
  <c r="BE813"/>
  <c r="BE819"/>
  <c r="BE821"/>
  <c r="BE822"/>
  <c r="BE825"/>
  <c r="BE828"/>
  <c r="BE831"/>
  <c r="BE834"/>
  <c r="BE839"/>
  <c r="BE841"/>
  <c r="BE845"/>
  <c r="BK299"/>
  <c r="J299"/>
  <c r="J108"/>
  <c r="BK370"/>
  <c r="J370"/>
  <c r="J125"/>
  <c r="BK491"/>
  <c r="J491"/>
  <c r="J159"/>
  <c r="BK791"/>
  <c r="J791"/>
  <c r="J224"/>
  <c i="4" r="E114"/>
  <c r="BE139"/>
  <c r="BE144"/>
  <c r="BE155"/>
  <c r="BE159"/>
  <c r="BE162"/>
  <c i="5" r="BE140"/>
  <c i="6" r="BE145"/>
  <c r="BE161"/>
  <c r="BE162"/>
  <c r="BE173"/>
  <c r="BE179"/>
  <c r="BE184"/>
  <c i="7" r="BE147"/>
  <c r="BE153"/>
  <c r="BE160"/>
  <c r="BE162"/>
  <c i="2" r="BE133"/>
  <c r="BK139"/>
  <c r="J139"/>
  <c r="J103"/>
  <c i="3" r="J91"/>
  <c r="BE270"/>
  <c r="BE291"/>
  <c r="BE296"/>
  <c r="BE308"/>
  <c r="BE312"/>
  <c r="BE317"/>
  <c r="BE327"/>
  <c r="BE330"/>
  <c r="BE332"/>
  <c r="BE338"/>
  <c r="BE352"/>
  <c r="BE375"/>
  <c r="BE377"/>
  <c r="BE407"/>
  <c r="BE426"/>
  <c r="BE444"/>
  <c r="BE451"/>
  <c r="BE474"/>
  <c r="BE475"/>
  <c r="BE490"/>
  <c r="BE507"/>
  <c r="BE521"/>
  <c r="BE524"/>
  <c r="BE525"/>
  <c r="BE532"/>
  <c r="BE534"/>
  <c r="BE535"/>
  <c r="BE554"/>
  <c r="BE565"/>
  <c r="BE571"/>
  <c r="BE573"/>
  <c r="BE576"/>
  <c r="BE581"/>
  <c r="BE582"/>
  <c r="BE611"/>
  <c r="BE632"/>
  <c r="BE634"/>
  <c r="BE638"/>
  <c r="BE646"/>
  <c r="BE652"/>
  <c r="BE658"/>
  <c r="BE694"/>
  <c r="BE729"/>
  <c r="BE732"/>
  <c r="BE735"/>
  <c r="BE759"/>
  <c r="BE798"/>
  <c r="BE806"/>
  <c r="BE811"/>
  <c r="BE829"/>
  <c r="BE833"/>
  <c r="BE836"/>
  <c r="BE847"/>
  <c r="BE850"/>
  <c r="BE854"/>
  <c r="BE855"/>
  <c r="BE864"/>
  <c r="BE868"/>
  <c r="BK321"/>
  <c r="J321"/>
  <c r="J114"/>
  <c r="BK395"/>
  <c r="J395"/>
  <c r="J134"/>
  <c r="BK520"/>
  <c r="J520"/>
  <c r="J167"/>
  <c r="BK617"/>
  <c r="BK625"/>
  <c r="J625"/>
  <c r="J191"/>
  <c r="BK645"/>
  <c r="J645"/>
  <c r="J195"/>
  <c r="BK680"/>
  <c r="J680"/>
  <c r="J207"/>
  <c r="BK682"/>
  <c r="J682"/>
  <c r="J208"/>
  <c r="BK705"/>
  <c r="J705"/>
  <c r="J211"/>
  <c i="4" r="BE129"/>
  <c r="BE142"/>
  <c r="BE147"/>
  <c r="BE154"/>
  <c r="BE161"/>
  <c r="BE163"/>
  <c r="BE165"/>
  <c i="5" r="F94"/>
  <c r="BE129"/>
  <c r="BE142"/>
  <c r="BE145"/>
  <c r="BE147"/>
  <c r="BE157"/>
  <c i="6" r="E116"/>
  <c r="BE135"/>
  <c r="BE138"/>
  <c r="BE139"/>
  <c r="BE149"/>
  <c r="BE157"/>
  <c r="BE176"/>
  <c r="BE180"/>
  <c i="7" r="BE131"/>
  <c r="BE139"/>
  <c r="BE140"/>
  <c r="BE145"/>
  <c r="BE151"/>
  <c r="BE161"/>
  <c i="2" r="BE132"/>
  <c r="BE135"/>
  <c r="BE142"/>
  <c i="3" r="BE261"/>
  <c r="BE264"/>
  <c r="BE265"/>
  <c r="BE266"/>
  <c r="BE267"/>
  <c r="BE284"/>
  <c r="BE320"/>
  <c r="BE345"/>
  <c r="BE354"/>
  <c r="BE368"/>
  <c r="BE373"/>
  <c r="BE379"/>
  <c r="BE403"/>
  <c r="BE404"/>
  <c r="BE408"/>
  <c r="BE437"/>
  <c r="BE445"/>
  <c r="BE452"/>
  <c r="BE459"/>
  <c r="BE461"/>
  <c r="BE480"/>
  <c r="BE499"/>
  <c r="BE523"/>
  <c r="BE528"/>
  <c r="BE550"/>
  <c r="BE552"/>
  <c r="BE557"/>
  <c r="BE560"/>
  <c r="BE574"/>
  <c r="BE583"/>
  <c r="BE587"/>
  <c r="BE588"/>
  <c r="BE597"/>
  <c r="BE600"/>
  <c r="BE601"/>
  <c r="BE604"/>
  <c r="BE608"/>
  <c r="BE631"/>
  <c r="BE636"/>
  <c r="BE637"/>
  <c r="BE639"/>
  <c r="BE667"/>
  <c r="BE671"/>
  <c r="BE681"/>
  <c r="BE683"/>
  <c r="BE689"/>
  <c r="BE706"/>
  <c r="BE715"/>
  <c r="BE721"/>
  <c r="BE726"/>
  <c r="BE741"/>
  <c r="BE758"/>
  <c r="BE760"/>
  <c r="BE764"/>
  <c r="BE776"/>
  <c r="BE796"/>
  <c r="BE802"/>
  <c r="BE804"/>
  <c r="BE817"/>
  <c r="BE849"/>
  <c r="BE852"/>
  <c r="BE858"/>
  <c r="BE859"/>
  <c r="BK331"/>
  <c r="J331"/>
  <c r="J116"/>
  <c r="BK400"/>
  <c r="J400"/>
  <c r="J137"/>
  <c r="BK489"/>
  <c r="J489"/>
  <c r="J158"/>
  <c r="BK787"/>
  <c r="J787"/>
  <c r="J223"/>
  <c i="4" r="BE157"/>
  <c i="5" r="BE138"/>
  <c i="6" r="BE131"/>
  <c r="BE165"/>
  <c r="BE172"/>
  <c r="BE174"/>
  <c r="BE175"/>
  <c r="BE182"/>
  <c r="BK154"/>
  <c r="J154"/>
  <c r="J102"/>
  <c r="BK181"/>
  <c r="J181"/>
  <c r="J105"/>
  <c i="7" r="BE138"/>
  <c r="BE141"/>
  <c r="BE155"/>
  <c r="BE164"/>
  <c i="2" r="BE137"/>
  <c r="BK134"/>
  <c r="J134"/>
  <c r="J101"/>
  <c i="3" r="F255"/>
  <c r="BE262"/>
  <c r="BE286"/>
  <c r="BE290"/>
  <c r="BE310"/>
  <c r="BE324"/>
  <c r="BE334"/>
  <c r="BE339"/>
  <c r="BE346"/>
  <c r="BE350"/>
  <c r="BE364"/>
  <c r="BE392"/>
  <c r="BE411"/>
  <c r="BE416"/>
  <c r="BE419"/>
  <c r="BE430"/>
  <c r="BE434"/>
  <c r="BE494"/>
  <c r="BE501"/>
  <c r="BE510"/>
  <c r="BE519"/>
  <c r="BE542"/>
  <c r="BE543"/>
  <c r="BE556"/>
  <c r="BE558"/>
  <c r="BE561"/>
  <c r="BE579"/>
  <c r="BE595"/>
  <c r="BE596"/>
  <c r="BE613"/>
  <c r="BE626"/>
  <c r="BE628"/>
  <c r="BE640"/>
  <c r="BE650"/>
  <c r="BE653"/>
  <c r="BE690"/>
  <c r="BE697"/>
  <c r="BE698"/>
  <c r="BE701"/>
  <c r="BE704"/>
  <c r="BE716"/>
  <c r="BE723"/>
  <c r="BE752"/>
  <c r="BE765"/>
  <c r="BE782"/>
  <c r="BE800"/>
  <c r="BE809"/>
  <c r="BE812"/>
  <c r="BE832"/>
  <c r="BE851"/>
  <c r="BE853"/>
  <c r="BE856"/>
  <c r="BE863"/>
  <c r="BK275"/>
  <c r="J275"/>
  <c r="J102"/>
  <c r="BK357"/>
  <c r="J357"/>
  <c r="J121"/>
  <c r="BK372"/>
  <c r="J372"/>
  <c r="J126"/>
  <c r="BK398"/>
  <c r="BK476"/>
  <c r="J476"/>
  <c r="J155"/>
  <c r="BK493"/>
  <c r="J493"/>
  <c r="J160"/>
  <c r="BK610"/>
  <c r="J610"/>
  <c r="J184"/>
  <c i="4" r="BE132"/>
  <c r="BE137"/>
  <c r="BE140"/>
  <c r="BE160"/>
  <c r="BE168"/>
  <c r="BE171"/>
  <c i="5" r="J91"/>
  <c r="BE135"/>
  <c r="BE136"/>
  <c r="BE141"/>
  <c r="BE149"/>
  <c i="6" r="BE142"/>
  <c r="BE144"/>
  <c r="BE151"/>
  <c r="BE155"/>
  <c r="BE159"/>
  <c r="BE171"/>
  <c r="BK150"/>
  <c r="J150"/>
  <c r="J101"/>
  <c i="7" r="BE152"/>
  <c r="BE156"/>
  <c i="2" r="BE129"/>
  <c r="BE130"/>
  <c r="BE131"/>
  <c r="BE140"/>
  <c r="BK141"/>
  <c r="J141"/>
  <c r="J104"/>
  <c i="3" r="BE269"/>
  <c r="BE271"/>
  <c r="BE283"/>
  <c r="BE295"/>
  <c r="BE300"/>
  <c r="BE303"/>
  <c r="BE311"/>
  <c r="BE329"/>
  <c r="BE349"/>
  <c r="BE353"/>
  <c r="BE356"/>
  <c r="BE358"/>
  <c r="BE365"/>
  <c r="BE380"/>
  <c r="BE390"/>
  <c r="BE414"/>
  <c r="BE425"/>
  <c r="BE431"/>
  <c r="BE441"/>
  <c r="BE446"/>
  <c r="BE448"/>
  <c r="BE462"/>
  <c r="BE465"/>
  <c r="BE470"/>
  <c r="BE472"/>
  <c r="BE498"/>
  <c r="BE502"/>
  <c r="BE506"/>
  <c r="BE512"/>
  <c r="BE526"/>
  <c r="BE527"/>
  <c r="BE540"/>
  <c r="BE548"/>
  <c r="BE567"/>
  <c r="BE572"/>
  <c r="BE580"/>
  <c r="BE589"/>
  <c r="BE594"/>
  <c r="BE605"/>
  <c r="BE609"/>
  <c r="BE618"/>
  <c r="BE624"/>
  <c r="BE642"/>
  <c r="BE649"/>
  <c r="BE662"/>
  <c r="BE668"/>
  <c r="BE670"/>
  <c r="BE676"/>
  <c r="BE677"/>
  <c r="BE679"/>
  <c r="BE686"/>
  <c r="BE700"/>
  <c r="BE711"/>
  <c r="BE712"/>
  <c r="BE738"/>
  <c r="BE742"/>
  <c r="BE743"/>
  <c r="BE744"/>
  <c r="BE747"/>
  <c r="BE779"/>
  <c r="BE781"/>
  <c r="BE786"/>
  <c r="BE799"/>
  <c r="BE805"/>
  <c r="BE814"/>
  <c r="BE830"/>
  <c r="BE835"/>
  <c r="BE848"/>
  <c r="BK464"/>
  <c r="J464"/>
  <c r="J152"/>
  <c r="BK536"/>
  <c r="J536"/>
  <c r="J169"/>
  <c r="BK614"/>
  <c r="J614"/>
  <c r="J186"/>
  <c r="BK657"/>
  <c r="J657"/>
  <c r="J200"/>
  <c r="BK818"/>
  <c r="J818"/>
  <c r="J227"/>
  <c r="BK867"/>
  <c r="J867"/>
  <c r="J236"/>
  <c i="4" r="BE133"/>
  <c r="BE136"/>
  <c r="BE149"/>
  <c r="BE153"/>
  <c r="BE164"/>
  <c r="BE166"/>
  <c i="5" r="BE132"/>
  <c r="BE134"/>
  <c r="BE139"/>
  <c r="BE150"/>
  <c r="BE152"/>
  <c r="BE155"/>
  <c r="BE156"/>
  <c i="6" r="BE134"/>
  <c r="BE146"/>
  <c r="BE158"/>
  <c r="BE177"/>
  <c i="7" r="BE157"/>
  <c r="BE158"/>
  <c r="BE159"/>
  <c r="BE163"/>
  <c r="BE165"/>
  <c r="BE167"/>
  <c r="BE169"/>
  <c r="BE170"/>
  <c r="BE172"/>
  <c r="BE174"/>
  <c r="BK146"/>
  <c r="J146"/>
  <c r="J101"/>
  <c r="BK166"/>
  <c r="J166"/>
  <c r="J103"/>
  <c r="BK171"/>
  <c r="J171"/>
  <c r="J105"/>
  <c r="BK173"/>
  <c r="J173"/>
  <c r="J106"/>
  <c i="2" r="F37"/>
  <c i="1" r="BB96"/>
  <c i="3" r="F39"/>
  <c i="1" r="BD97"/>
  <c i="6" r="J36"/>
  <c i="1" r="AW100"/>
  <c i="7" r="F38"/>
  <c i="1" r="BC101"/>
  <c i="6" r="F38"/>
  <c i="1" r="BC100"/>
  <c i="4" r="J36"/>
  <c i="1" r="AW98"/>
  <c i="2" r="F39"/>
  <c i="1" r="BD96"/>
  <c r="AS94"/>
  <c i="2" r="F38"/>
  <c i="1" r="BC96"/>
  <c i="4" r="F37"/>
  <c i="1" r="BB98"/>
  <c i="6" r="F39"/>
  <c i="1" r="BD100"/>
  <c i="5" r="F36"/>
  <c i="1" r="BA99"/>
  <c i="5" r="F37"/>
  <c i="1" r="BB99"/>
  <c i="3" r="J36"/>
  <c i="1" r="AW97"/>
  <c i="7" r="J36"/>
  <c i="1" r="AW101"/>
  <c i="5" r="J36"/>
  <c i="1" r="AW99"/>
  <c i="3" r="F38"/>
  <c i="1" r="BC97"/>
  <c i="6" r="F37"/>
  <c i="1" r="BB100"/>
  <c i="6" r="F36"/>
  <c i="1" r="BA100"/>
  <c i="5" r="F39"/>
  <c i="1" r="BD99"/>
  <c i="7" r="F39"/>
  <c i="1" r="BD101"/>
  <c i="2" r="F36"/>
  <c i="1" r="BA96"/>
  <c i="3" r="F37"/>
  <c i="1" r="BB97"/>
  <c i="4" r="F36"/>
  <c i="1" r="BA98"/>
  <c i="5" r="F38"/>
  <c i="1" r="BC99"/>
  <c i="7" r="F36"/>
  <c i="1" r="BA101"/>
  <c i="3" r="F36"/>
  <c i="1" r="BA97"/>
  <c i="7" r="F37"/>
  <c i="1" r="BB101"/>
  <c i="2" r="J36"/>
  <c i="1" r="AW96"/>
  <c i="4" r="F38"/>
  <c i="1" r="BC98"/>
  <c i="4" r="F39"/>
  <c i="1" r="BD98"/>
  <c i="7" l="1" r="P129"/>
  <c r="P128"/>
  <c i="1" r="AU101"/>
  <c i="3" r="BK397"/>
  <c r="J397"/>
  <c r="J135"/>
  <c i="7" r="T129"/>
  <c r="T128"/>
  <c i="3" r="T684"/>
  <c r="BK343"/>
  <c r="J343"/>
  <c r="J118"/>
  <c r="BK288"/>
  <c r="J288"/>
  <c r="J105"/>
  <c i="4" r="T127"/>
  <c r="T126"/>
  <c i="3" r="BK313"/>
  <c r="J313"/>
  <c r="J111"/>
  <c r="P495"/>
  <c r="BK366"/>
  <c r="J366"/>
  <c r="J123"/>
  <c i="5" r="BK127"/>
  <c r="BK126"/>
  <c r="J126"/>
  <c r="J98"/>
  <c r="P127"/>
  <c r="P126"/>
  <c i="1" r="AU99"/>
  <c i="3" r="T647"/>
  <c r="T259"/>
  <c r="R766"/>
  <c r="T366"/>
  <c r="P313"/>
  <c r="BK616"/>
  <c r="J616"/>
  <c r="J187"/>
  <c r="T730"/>
  <c r="P259"/>
  <c i="4" r="R127"/>
  <c r="R126"/>
  <c i="3" r="BK766"/>
  <c r="J766"/>
  <c r="J221"/>
  <c r="T343"/>
  <c r="R313"/>
  <c i="7" r="R129"/>
  <c r="R128"/>
  <c i="3" r="R647"/>
  <c r="P343"/>
  <c i="2" r="T127"/>
  <c r="T126"/>
  <c i="3" r="BK495"/>
  <c r="J495"/>
  <c r="J161"/>
  <c r="R684"/>
  <c r="BK259"/>
  <c r="J259"/>
  <c r="J99"/>
  <c r="R366"/>
  <c r="T313"/>
  <c r="P288"/>
  <c i="6" r="R129"/>
  <c r="R128"/>
  <c i="3" r="R823"/>
  <c r="P647"/>
  <c r="T495"/>
  <c r="P823"/>
  <c r="R288"/>
  <c r="R258"/>
  <c r="J314"/>
  <c r="J112"/>
  <c r="J367"/>
  <c r="J124"/>
  <c r="J496"/>
  <c r="J162"/>
  <c r="J617"/>
  <c r="J188"/>
  <c r="J260"/>
  <c r="J100"/>
  <c r="J289"/>
  <c r="J106"/>
  <c r="BK684"/>
  <c r="J684"/>
  <c r="J209"/>
  <c r="J398"/>
  <c r="J136"/>
  <c r="BK647"/>
  <c r="J647"/>
  <c r="J196"/>
  <c r="BK730"/>
  <c r="J730"/>
  <c r="J215"/>
  <c r="J344"/>
  <c r="J119"/>
  <c r="J767"/>
  <c r="J222"/>
  <c i="5" r="J128"/>
  <c r="J100"/>
  <c i="2" r="BK127"/>
  <c r="BK126"/>
  <c r="J126"/>
  <c r="J98"/>
  <c i="4" r="BK127"/>
  <c r="BK126"/>
  <c r="J126"/>
  <c r="J98"/>
  <c i="3" r="BK823"/>
  <c r="J823"/>
  <c r="J229"/>
  <c i="6" r="BK129"/>
  <c r="BK128"/>
  <c r="J128"/>
  <c r="J98"/>
  <c i="7" r="BK129"/>
  <c r="J129"/>
  <c r="J99"/>
  <c i="6" r="F35"/>
  <c i="1" r="AZ100"/>
  <c i="7" r="F35"/>
  <c i="1" r="AZ101"/>
  <c i="2" r="F35"/>
  <c i="1" r="AZ96"/>
  <c i="6" r="J35"/>
  <c i="1" r="AV100"/>
  <c r="AT100"/>
  <c i="3" r="F35"/>
  <c i="1" r="AZ97"/>
  <c i="5" r="F35"/>
  <c i="1" r="AZ99"/>
  <c i="4" r="F35"/>
  <c i="1" r="AZ98"/>
  <c r="BB95"/>
  <c r="AX95"/>
  <c i="5" r="J35"/>
  <c i="1" r="AV99"/>
  <c r="AT99"/>
  <c r="BA95"/>
  <c r="BA94"/>
  <c r="AW94"/>
  <c r="AK30"/>
  <c i="2" r="J35"/>
  <c i="1" r="AV96"/>
  <c r="AT96"/>
  <c i="3" r="J35"/>
  <c i="1" r="AV97"/>
  <c r="AT97"/>
  <c r="BC95"/>
  <c r="AY95"/>
  <c i="4" r="J35"/>
  <c i="1" r="AV98"/>
  <c r="AT98"/>
  <c r="BD95"/>
  <c r="BD94"/>
  <c r="W33"/>
  <c i="7" r="J35"/>
  <c i="1" r="AV101"/>
  <c r="AT101"/>
  <c i="3" l="1" r="P258"/>
  <c i="1" r="AU97"/>
  <c i="3" r="T258"/>
  <c i="2" r="J127"/>
  <c r="J99"/>
  <c i="4" r="J127"/>
  <c r="J99"/>
  <c i="5" r="J127"/>
  <c r="J99"/>
  <c i="6" r="J129"/>
  <c r="J99"/>
  <c i="3" r="BK258"/>
  <c r="J258"/>
  <c i="7" r="BK128"/>
  <c r="J128"/>
  <c r="J98"/>
  <c i="1" r="AU95"/>
  <c r="AU94"/>
  <c r="BC94"/>
  <c r="AY94"/>
  <c r="BB94"/>
  <c r="W31"/>
  <c r="W30"/>
  <c r="AW95"/>
  <c i="2" r="J32"/>
  <c i="1" r="AG96"/>
  <c r="AN96"/>
  <c i="4" r="J32"/>
  <c i="1" r="AG98"/>
  <c r="AN98"/>
  <c i="3" r="J32"/>
  <c i="1" r="AG97"/>
  <c r="AN97"/>
  <c r="AZ95"/>
  <c r="AV95"/>
  <c i="5" r="J32"/>
  <c i="1" r="AG99"/>
  <c r="AN99"/>
  <c i="6" r="J32"/>
  <c i="1" r="AG100"/>
  <c r="AN100"/>
  <c i="6" l="1" r="J41"/>
  <c i="3" r="J98"/>
  <c i="4" r="J41"/>
  <c i="3" r="J41"/>
  <c i="5" r="J41"/>
  <c i="2" r="J41"/>
  <c i="1" r="AX94"/>
  <c r="W32"/>
  <c r="AZ94"/>
  <c r="W29"/>
  <c i="7" r="J32"/>
  <c i="1" r="AG101"/>
  <c r="AN101"/>
  <c r="AT95"/>
  <c i="7" l="1" r="J41"/>
  <c i="1" r="AV94"/>
  <c r="AK29"/>
  <c r="AG95"/>
  <c r="AN95"/>
  <c l="1"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<sst xmlns="http://schemas.openxmlformats.org/spreadsheetml/2006/main">
  <si>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</si>
  <si>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</si>
  <si>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</si>
  <si>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</si>
  <si>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</si>
  <si>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{6666ee39-f5ab-47a2-ae53-06646a4d3cf8}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</si>
  <si>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</si>
  <si>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</si>
  <si>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</si>
  <si>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</si>
  <si>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</si>
  <si>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</si>
  <si>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</si>
  <si>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</si>
  <si>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R2019060-2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</si>
  <si>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</si>
  <si>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</si>
  <si>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Úpravy veřejného parteru a zahrady objektů - 2.etapa</t>
  </si>
  <si>
    <t>KSO:</t>
  </si>
  <si>
    <t>CC-CZ:</t>
  </si>
  <si>
    <t>Místo:</t>
  </si>
  <si>
    <t>Husova 69 a 110-113</t>
  </si>
  <si>
    <t>Datum:</t>
  </si>
  <si>
    <t>11. 9. 2020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</si>
  <si>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</si>
  <si>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</si>
  <si>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</si>
  <si>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</si>
  <si>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</si>
  <si>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</si>
  <si>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</si>
  <si>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sporadical architektonická kancelář</t>
  </si>
  <si>
    <t>True</t>
  </si>
  <si>
    <t>Zpracovatel:</t>
  </si>
  <si>
    <t>QSB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</si>
  <si>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</si>
  <si>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</si>
  <si>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</si>
  <si>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</si>
  <si>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</si>
  <si>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</si>
  <si>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</si>
  <si>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</si>
  <si>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</si>
  <si>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</si>
  <si>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</si>
  <si>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</si>
  <si>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</si>
  <si>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</si>
  <si>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</si>
  <si>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</si>
  <si>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</si>
  <si>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</si>
  <si>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</si>
  <si>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</si>
  <si>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</si>
  <si>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</si>
  <si>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</si>
  <si>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</si>
  <si>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</si>
  <si>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</si>
  <si>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</si>
  <si>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</si>
  <si>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</si>
  <si>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</si>
  <si>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</si>
  <si>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</si>
  <si>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</si>
  <si>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</si>
  <si>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</si>
  <si>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</si>
  <si>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</si>
  <si>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</si>
  <si>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</si>
  <si>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</si>
  <si>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</si>
  <si>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</si>
  <si>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</si>
  <si>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</si>
  <si>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</si>
  <si>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02</t>
  </si>
  <si>
    <t>Etapa II.</t>
  </si>
  <si>
    <t>STA</t>
  </si>
  <si>
    <t>1</t>
  </si>
  <si>
    <t>{f2c04ee4-6466-412a-ba13-8dcc2cf41267}</t>
  </si>
  <si>
    <t>2</t>
  </si>
  <si>
    <t>/</t>
  </si>
  <si>
    <t>000</t>
  </si>
  <si>
    <t>Vedlejší a ostatní rozpočtové náklady</t>
  </si>
  <si>
    <t>Soupis</t>
  </si>
  <si>
    <t>{3745dfce-6275-40e6-961a-ba3fa1ba8dd0}</t>
  </si>
  <si>
    <t>D.1.1</t>
  </si>
  <si>
    <t>Architektonicko-stavební část</t>
  </si>
  <si>
    <t>{1e987284-6d14-49cd-823f-aba2353db1c0}</t>
  </si>
  <si>
    <t>D.1.4.a</t>
  </si>
  <si>
    <t>Zdravotně technické instalace</t>
  </si>
  <si>
    <t>{23e9615c-22b4-4b50-ae39-6f86ba853952}</t>
  </si>
  <si>
    <t>D.1.4.d</t>
  </si>
  <si>
    <t xml:space="preserve">Veřejné a venkovní osvětlení </t>
  </si>
  <si>
    <t>{66aed232-9cc5-4e27-9c83-64b18890a16d}</t>
  </si>
  <si>
    <t>IO.01</t>
  </si>
  <si>
    <t>Vodovodní a kanalizační přípojka</t>
  </si>
  <si>
    <t>{c5642a47-9ff4-4243-b09a-fbe69e4baef6}</t>
  </si>
  <si>
    <t>IO.02</t>
  </si>
  <si>
    <t>Přeložka plynovodu</t>
  </si>
  <si>
    <t>{85f8d564-7512-4cf0-ab55-d162a66dc16b}</t>
  </si>
  <si>
    <t>KRYCÍ LIST SOUPISU PRACÍ</t>
  </si>
  <si>
    <t>Objekt:</t>
  </si>
  <si>
    <t>02 - Etapa II.</t>
  </si>
  <si>
    <t>Soupis:</t>
  </si>
  <si>
    <t>000 - Vedlejší a ostatní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</si>
  <si>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</si>
  <si>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</si>
  <si>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</si>
  <si>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</si>
  <si>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</si>
  <si>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</si>
  <si>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D3 - VRN1: Průzkumné, geodetické a projektové práce</t>
  </si>
  <si>
    <t xml:space="preserve">    D4 - VRN3: Zařízení staveniště</t>
  </si>
  <si>
    <t xml:space="preserve">    D5 - VRN4: Inženýrská činnost</t>
  </si>
  <si>
    <t xml:space="preserve">    D6 - VRN6: Územní vlivy</t>
  </si>
  <si>
    <t xml:space="preserve">    D7 - VRN7: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</si>
  <si>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</si>
  <si>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</si>
  <si>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</si>
  <si>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</si>
  <si>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</si>
  <si>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</si>
  <si>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</si>
  <si>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</si>
  <si>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</si>
  <si>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</si>
  <si>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</si>
  <si>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</si>
  <si>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</si>
  <si>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</si>
  <si>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</si>
  <si>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</si>
  <si>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</si>
  <si>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D3</t>
  </si>
  <si>
    <t>VRN1: Průzkumné, geodetické a projektové práce</t>
  </si>
  <si>
    <t>K</t>
  </si>
  <si>
    <t>012203000</t>
  </si>
  <si>
    <t>Geodetické práce při provádění stavby, vytyčení jednotlivých stav. a inžen.objektů, zpracování geometrického plánu</t>
  </si>
  <si>
    <t>SOUB</t>
  </si>
  <si>
    <t>4</t>
  </si>
  <si>
    <t>1238887991</t>
  </si>
  <si>
    <t>0122030</t>
  </si>
  <si>
    <t>Geologický dohled při provádění stavby</t>
  </si>
  <si>
    <t>1472405807</t>
  </si>
  <si>
    <t>3</t>
  </si>
  <si>
    <t>013244000</t>
  </si>
  <si>
    <t>Dokumentace výrobní a dílenská, technologické postupy</t>
  </si>
  <si>
    <t>1457250054</t>
  </si>
  <si>
    <t>013254000</t>
  </si>
  <si>
    <t>Dokumentace skutečného provedení kompletní stavby pro účely kolaudace a pro účely správy objektu</t>
  </si>
  <si>
    <t>2063767006</t>
  </si>
  <si>
    <t>013R1</t>
  </si>
  <si>
    <t>Pasportizace stávajícího objektu a okolních objektů před zahájením stavebních prací</t>
  </si>
  <si>
    <t>537012845</t>
  </si>
  <si>
    <t>D4</t>
  </si>
  <si>
    <t>VRN3: Zařízení staveniště</t>
  </si>
  <si>
    <t>6</t>
  </si>
  <si>
    <t>030001000</t>
  </si>
  <si>
    <t>Zařízení staveniště vč. nákladů na energie, průběžný úklid, odstraňování odpadu</t>
  </si>
  <si>
    <t>-907710957</t>
  </si>
  <si>
    <t>D5</t>
  </si>
  <si>
    <t>VRN4: Inženýrská činnost</t>
  </si>
  <si>
    <t>7</t>
  </si>
  <si>
    <t>043002000</t>
  </si>
  <si>
    <t>Zkoušky a ostatní měření</t>
  </si>
  <si>
    <t>-1318309643</t>
  </si>
  <si>
    <t>8</t>
  </si>
  <si>
    <t>045002000</t>
  </si>
  <si>
    <t>Kompletační a koordinační činnost</t>
  </si>
  <si>
    <t>-473069955</t>
  </si>
  <si>
    <t>D6</t>
  </si>
  <si>
    <t>VRN6: Územní vlivy</t>
  </si>
  <si>
    <t>9</t>
  </si>
  <si>
    <t>060001000</t>
  </si>
  <si>
    <t>Územní vlivy, zábory, DIO, DIR</t>
  </si>
  <si>
    <t>-501641121</t>
  </si>
  <si>
    <t>D7</t>
  </si>
  <si>
    <t>VRN7: Provozní vlivy</t>
  </si>
  <si>
    <t>10</t>
  </si>
  <si>
    <t>070001000</t>
  </si>
  <si>
    <t>Provozní vlivy - práce v uzavřeném areálu</t>
  </si>
  <si>
    <t>1086119493</t>
  </si>
  <si>
    <t>D.1.1 - Architektonicko-stavební část</t>
  </si>
  <si>
    <t>D60 - D04: Bourání, demolice Náměstí 1</t>
  </si>
  <si>
    <t xml:space="preserve">    D10 - 11: Přípravné a přidružené práce</t>
  </si>
  <si>
    <t xml:space="preserve">    D21 - 16: Přemístění výkopku</t>
  </si>
  <si>
    <t xml:space="preserve">    D11 - 767: Konstrukce doplňkové stavební (zámečnické)</t>
  </si>
  <si>
    <t xml:space="preserve">    D12 - 96: Bourání konstrukcí</t>
  </si>
  <si>
    <t xml:space="preserve">    D14 - S: Přesuny sutí</t>
  </si>
  <si>
    <t>D61 - D05: Bourání ,demolice Náměstí jih</t>
  </si>
  <si>
    <t xml:space="preserve">    D43 - 762: Konstrukce tesařské</t>
  </si>
  <si>
    <t>D62 - D06: Bourání, demolice Schody do č.113,plochy k opěrné</t>
  </si>
  <si>
    <t xml:space="preserve">    D37 - 97: Prorážení otvorů a ostatní bourací práce</t>
  </si>
  <si>
    <t>D63 - D07: Bourání, demolice Opěrné zdi, železniční zeď</t>
  </si>
  <si>
    <t>D64 - D08: SO 02 ZP podchody č.112/111</t>
  </si>
  <si>
    <t xml:space="preserve">    D22 - 17: Konstrukce ze zemin</t>
  </si>
  <si>
    <t xml:space="preserve">    D23 - 18: Povrchové úpravy terénu</t>
  </si>
  <si>
    <t xml:space="preserve">    D65 - 28: Zpevňování hornin a konstrukcí</t>
  </si>
  <si>
    <t xml:space="preserve">    D30 - 56: Podkladní vrstvy komunikací, letišť a ploch</t>
  </si>
  <si>
    <t xml:space="preserve">    D31 - 59: Kryty pozemních komunikací, letišť a ploch dlážděných (předlažby)</t>
  </si>
  <si>
    <t xml:space="preserve">    D34 - 711: Izolace proti vodě</t>
  </si>
  <si>
    <t xml:space="preserve">    D66 - 91: Doplňující konstrukce a práce na pozemních komunikacích a zpevněných plochách</t>
  </si>
  <si>
    <t xml:space="preserve">    D36 - 95: Různé dokončovací konstrukce a práce na pozemních stavbách</t>
  </si>
  <si>
    <t xml:space="preserve">    D40 - H22: Komunikace pozemní a letiště</t>
  </si>
  <si>
    <t>D67 - D09: SO 03 Náměstí</t>
  </si>
  <si>
    <t xml:space="preserve">    D68 - 1: Zemní práce</t>
  </si>
  <si>
    <t xml:space="preserve">    D19 - 12: Odkopávky a prokopávky</t>
  </si>
  <si>
    <t xml:space="preserve">    D20 - 13: Hloubené vykopávky</t>
  </si>
  <si>
    <t xml:space="preserve">    D25 - 27: Základy</t>
  </si>
  <si>
    <t xml:space="preserve">    D26 - 31: Zdi podpěrné a volné</t>
  </si>
  <si>
    <t xml:space="preserve">    D27 - 41: Stropy a stropní konstrukce (pro pozemní stavby)</t>
  </si>
  <si>
    <t xml:space="preserve">    D28 - 43: Schodiště</t>
  </si>
  <si>
    <t xml:space="preserve">    D32 - 62: Úprava povrchů vnější</t>
  </si>
  <si>
    <t xml:space="preserve">    D33 - 63: Podlahy a podlahové konstrukce</t>
  </si>
  <si>
    <t xml:space="preserve">    D35 - 721: Vnitřní kanalizace</t>
  </si>
  <si>
    <t xml:space="preserve">    D45 - 766: Konstrukce truhlářské</t>
  </si>
  <si>
    <t xml:space="preserve">    D46 - 783: Nátěry</t>
  </si>
  <si>
    <t xml:space="preserve">    D38 - D10: Ostatní materiál</t>
  </si>
  <si>
    <t xml:space="preserve">    D39 - H15: Objekty pozemní zvláštní</t>
  </si>
  <si>
    <t>D69 - D12: SO 05 Parkán</t>
  </si>
  <si>
    <t xml:space="preserve">    D24 - 21: Úprava podloží a základové spáry</t>
  </si>
  <si>
    <t xml:space="preserve">    D29 - 45: Podkladní a vedlejší konstrukce (kromě vozovek a železničního svršku)</t>
  </si>
  <si>
    <t xml:space="preserve">    D47 - 94: Lešení a stavební výtahy</t>
  </si>
  <si>
    <t>D41 - D13: SO 06 Oplocení</t>
  </si>
  <si>
    <t>D70 - D16: SO 09 ZP průchod budova A,parkov. mezi č.110-113</t>
  </si>
  <si>
    <t>D71 - D.1.4a: Zdravotně technické instalace</t>
  </si>
  <si>
    <t xml:space="preserve">    D73 - 4: Vodorovné konstrukce</t>
  </si>
  <si>
    <t xml:space="preserve">    D74 - 8: Trubní vedení</t>
  </si>
  <si>
    <t xml:space="preserve">    D75 - 998: Přesun hmot</t>
  </si>
  <si>
    <t xml:space="preserve">    D5 - Zkoušky</t>
  </si>
  <si>
    <t xml:space="preserve">D52 - D.1.4d: Veřejné a venkovní osvětlení </t>
  </si>
  <si>
    <t xml:space="preserve">    D55 - Kabeláž: Kabeláž :</t>
  </si>
  <si>
    <t xml:space="preserve">    D56 - Ostatní náklady: Ostatní náklady :</t>
  </si>
  <si>
    <t xml:space="preserve">    D76 - Rozváděč R40: Rozváděč R40</t>
  </si>
  <si>
    <t xml:space="preserve">    D57 - Svítidla,: Svítidla, stropní vývody, apod… :</t>
  </si>
  <si>
    <t xml:space="preserve">    D58 - Zásuvky,: Zásuvky, spínače, krabice, elektroinstalační materiál :</t>
  </si>
  <si>
    <t>D77 - IO.01: IO.O1 - Vodovodní a kanal...</t>
  </si>
  <si>
    <t xml:space="preserve">    D79 - 722: Zdravotechnika - vnitřní vodovod</t>
  </si>
  <si>
    <t xml:space="preserve">    D80 - HZS: Hodinové zúčtovací sazby</t>
  </si>
  <si>
    <t>D81 - IO.02: IO.O2 - přeložka plynovodu</t>
  </si>
  <si>
    <t xml:space="preserve">    D83 - 9: Ostatní konstrukce a práce, bourání</t>
  </si>
  <si>
    <t xml:space="preserve">    D84 - VRN9: Ostatní náklady</t>
  </si>
  <si>
    <t>D60</t>
  </si>
  <si>
    <t>D04: Bourání, demolice Náměstí 1</t>
  </si>
  <si>
    <t>D10</t>
  </si>
  <si>
    <t>11: Přípravné a přidružené práce</t>
  </si>
  <si>
    <t>111201101</t>
  </si>
  <si>
    <t>Odstranění křovin i s kořeny na ploše do 1000 m2</t>
  </si>
  <si>
    <t>M2</t>
  </si>
  <si>
    <t>680</t>
  </si>
  <si>
    <t>111201401</t>
  </si>
  <si>
    <t>Spálení křovin a stromů o průměru do 100 mm</t>
  </si>
  <si>
    <t>682</t>
  </si>
  <si>
    <t>112101121</t>
  </si>
  <si>
    <t>Odstranění stromů jehličnatých průměru kmene do 300 mm</t>
  </si>
  <si>
    <t>kus</t>
  </si>
  <si>
    <t>684</t>
  </si>
  <si>
    <t>112201101</t>
  </si>
  <si>
    <t>Odstranění pařezů pod úrovní, o průměru 10 - 30 cm</t>
  </si>
  <si>
    <t>KUS</t>
  </si>
  <si>
    <t>686</t>
  </si>
  <si>
    <t>113106111</t>
  </si>
  <si>
    <t>Rozebrání dlažeb z mozaiky komunikací pro pěší ručně</t>
  </si>
  <si>
    <t>m2</t>
  </si>
  <si>
    <t>688</t>
  </si>
  <si>
    <t>113106121</t>
  </si>
  <si>
    <t>Rozebrání dlažeb z betonových nebo kamenných dlaždic komunikací pro pěší ručně</t>
  </si>
  <si>
    <t>690</t>
  </si>
  <si>
    <t>113107620</t>
  </si>
  <si>
    <t>Odstranění podkladu nad 50 m2,kam.drcené tl.20 cm</t>
  </si>
  <si>
    <t>692</t>
  </si>
  <si>
    <t>D21</t>
  </si>
  <si>
    <t>16: Přemístění výkopku</t>
  </si>
  <si>
    <t>167101101</t>
  </si>
  <si>
    <t xml:space="preserve">Nakládání výkopku z hor.1-4 v množství do 100 m3 </t>
  </si>
  <si>
    <t>M3</t>
  </si>
  <si>
    <t>694</t>
  </si>
  <si>
    <t>111220170</t>
  </si>
  <si>
    <t>Poplatek za skládku zeminy</t>
  </si>
  <si>
    <t>696</t>
  </si>
  <si>
    <t>162301405</t>
  </si>
  <si>
    <t xml:space="preserve">Vod.přemístění větví jehlič., D 30cm  do 5000 m</t>
  </si>
  <si>
    <t>698</t>
  </si>
  <si>
    <t>11</t>
  </si>
  <si>
    <t>162301415</t>
  </si>
  <si>
    <t xml:space="preserve">Vod.přemístění kmenů jehlič., D 30cm  do 5000 m</t>
  </si>
  <si>
    <t>700</t>
  </si>
  <si>
    <t>12</t>
  </si>
  <si>
    <t>162301421</t>
  </si>
  <si>
    <t xml:space="preserve">Vodorovné přemístění pařezů  D 30 cm do 5000 m</t>
  </si>
  <si>
    <t>702</t>
  </si>
  <si>
    <t>13</t>
  </si>
  <si>
    <t>162601102</t>
  </si>
  <si>
    <t>Vodorovné přemístění výkopku z hor.1-4 do 5000 m</t>
  </si>
  <si>
    <t>704</t>
  </si>
  <si>
    <t>D11</t>
  </si>
  <si>
    <t>767: Konstrukce doplňkové stavební (zámečnické)</t>
  </si>
  <si>
    <t>14</t>
  </si>
  <si>
    <t>767910110</t>
  </si>
  <si>
    <t>Demontáž dřev. laviček-ocel. kotvení</t>
  </si>
  <si>
    <t>M</t>
  </si>
  <si>
    <t>706</t>
  </si>
  <si>
    <t>D12</t>
  </si>
  <si>
    <t>96: Bourání konstrukcí</t>
  </si>
  <si>
    <t>963042819</t>
  </si>
  <si>
    <t>Bourání schodišťových stupňů betonových zhotovených na místě</t>
  </si>
  <si>
    <t>m</t>
  </si>
  <si>
    <t>708</t>
  </si>
  <si>
    <t>16</t>
  </si>
  <si>
    <t>962042321</t>
  </si>
  <si>
    <t>Bourání zdiva nadzákladového z betonu prostého přes 1 m3</t>
  </si>
  <si>
    <t>m3</t>
  </si>
  <si>
    <t>710</t>
  </si>
  <si>
    <t>17</t>
  </si>
  <si>
    <t>961044111</t>
  </si>
  <si>
    <t>Bourání základů z betonu prostého</t>
  </si>
  <si>
    <t>712</t>
  </si>
  <si>
    <t>D14</t>
  </si>
  <si>
    <t>S: Přesuny sutí</t>
  </si>
  <si>
    <t>18</t>
  </si>
  <si>
    <t>997013111</t>
  </si>
  <si>
    <t>Vnitrostaveništní doprava suti a vybouraných hmot pro budovy v do 6 m s použitím mechanizace</t>
  </si>
  <si>
    <t>t</t>
  </si>
  <si>
    <t>714</t>
  </si>
  <si>
    <t>19</t>
  </si>
  <si>
    <t>997013511</t>
  </si>
  <si>
    <t>Odvoz suti a vybouraných hmot z meziskládky na skládku do 1 km s naložením a se složením</t>
  </si>
  <si>
    <t>716</t>
  </si>
  <si>
    <t>20</t>
  </si>
  <si>
    <t>997013509</t>
  </si>
  <si>
    <t>Příplatek k odvozu suti a vybouraných hmot na skládku ZKD 1 km přes 1 km</t>
  </si>
  <si>
    <t>718</t>
  </si>
  <si>
    <t>979086112</t>
  </si>
  <si>
    <t>Nakládání nebo překládání suti a vybouraných hmot</t>
  </si>
  <si>
    <t>T</t>
  </si>
  <si>
    <t>720</t>
  </si>
  <si>
    <t>22</t>
  </si>
  <si>
    <t>722</t>
  </si>
  <si>
    <t>23</t>
  </si>
  <si>
    <t>997013802</t>
  </si>
  <si>
    <t>Poplatek za uložení na skládce (skládkovné) stavebního odpadu železobetonového kód odpadu 170 101</t>
  </si>
  <si>
    <t>724</t>
  </si>
  <si>
    <t>D61</t>
  </si>
  <si>
    <t>D05: Bourání ,demolice Náměstí jih</t>
  </si>
  <si>
    <t>24</t>
  </si>
  <si>
    <t>726</t>
  </si>
  <si>
    <t>25</t>
  </si>
  <si>
    <t>113109315</t>
  </si>
  <si>
    <t>Odstranění podkladu pl.50 m2, bet.prostý tl.15 cm Odstranění podkladu pl.50 m2, bet.prostý tl.15 cm</t>
  </si>
  <si>
    <t>728</t>
  </si>
  <si>
    <t>26</t>
  </si>
  <si>
    <t>730</t>
  </si>
  <si>
    <t>27</t>
  </si>
  <si>
    <t>732</t>
  </si>
  <si>
    <t>28</t>
  </si>
  <si>
    <t>113203111</t>
  </si>
  <si>
    <t>Vytrhání obrub z dlažebních kostek</t>
  </si>
  <si>
    <t>734</t>
  </si>
  <si>
    <t>29</t>
  </si>
  <si>
    <t>736</t>
  </si>
  <si>
    <t>30</t>
  </si>
  <si>
    <t>113105112</t>
  </si>
  <si>
    <t>Rozebrání dlažeb z lomového kamene kladených na sucho vyspárované MC</t>
  </si>
  <si>
    <t>738</t>
  </si>
  <si>
    <t>D43</t>
  </si>
  <si>
    <t>762: Konstrukce tesařské</t>
  </si>
  <si>
    <t>31</t>
  </si>
  <si>
    <t>762331812</t>
  </si>
  <si>
    <t>Demontáž vázaných kcí krovů z hranolů průřezové plochy do 224 cm2</t>
  </si>
  <si>
    <t>740</t>
  </si>
  <si>
    <t>32</t>
  </si>
  <si>
    <t>742</t>
  </si>
  <si>
    <t>33</t>
  </si>
  <si>
    <t>744</t>
  </si>
  <si>
    <t>34</t>
  </si>
  <si>
    <t>746</t>
  </si>
  <si>
    <t>35</t>
  </si>
  <si>
    <t>96120149</t>
  </si>
  <si>
    <t>Vybourání kovových zábradlí trubkových Vybourání kovových zábradlí trubkových</t>
  </si>
  <si>
    <t>748</t>
  </si>
  <si>
    <t>36</t>
  </si>
  <si>
    <t>750</t>
  </si>
  <si>
    <t>37</t>
  </si>
  <si>
    <t>997013219</t>
  </si>
  <si>
    <t>Příplatek k vnitrostaveništní dopravě suti a vybouraných hmot za zvětšenou dopravu suti ZKD 10 m</t>
  </si>
  <si>
    <t>752</t>
  </si>
  <si>
    <t>38</t>
  </si>
  <si>
    <t>754</t>
  </si>
  <si>
    <t>39</t>
  </si>
  <si>
    <t>756</t>
  </si>
  <si>
    <t>40</t>
  </si>
  <si>
    <t>758</t>
  </si>
  <si>
    <t>41</t>
  </si>
  <si>
    <t>760</t>
  </si>
  <si>
    <t>42</t>
  </si>
  <si>
    <t>979951111</t>
  </si>
  <si>
    <t>Výkup kovů - železný šrot tl. do 4 mm Výkup kovů - železný šrot tl. do 4 mm</t>
  </si>
  <si>
    <t>762</t>
  </si>
  <si>
    <t>D62</t>
  </si>
  <si>
    <t>D06: Bourání, demolice Schody do č.113,plochy k opěrné</t>
  </si>
  <si>
    <t>43</t>
  </si>
  <si>
    <t>764</t>
  </si>
  <si>
    <t>44</t>
  </si>
  <si>
    <t>766</t>
  </si>
  <si>
    <t>45</t>
  </si>
  <si>
    <t>768</t>
  </si>
  <si>
    <t>46</t>
  </si>
  <si>
    <t>770</t>
  </si>
  <si>
    <t>47</t>
  </si>
  <si>
    <t>772</t>
  </si>
  <si>
    <t>48</t>
  </si>
  <si>
    <t>774</t>
  </si>
  <si>
    <t>49</t>
  </si>
  <si>
    <t>776</t>
  </si>
  <si>
    <t>50</t>
  </si>
  <si>
    <t>778</t>
  </si>
  <si>
    <t>51</t>
  </si>
  <si>
    <t>780</t>
  </si>
  <si>
    <t>52</t>
  </si>
  <si>
    <t>782</t>
  </si>
  <si>
    <t>53</t>
  </si>
  <si>
    <t>966210333</t>
  </si>
  <si>
    <t>Bourání desek zákrytových Bourání desek zákrytových</t>
  </si>
  <si>
    <t>784</t>
  </si>
  <si>
    <t>54</t>
  </si>
  <si>
    <t>962032432</t>
  </si>
  <si>
    <t>Bourání zdiva cihelných z dutých nebo plných cihel pálených i nepálených na MV nebo MVC přes 1 m3</t>
  </si>
  <si>
    <t>786</t>
  </si>
  <si>
    <t>55</t>
  </si>
  <si>
    <t>965042221</t>
  </si>
  <si>
    <t>Bourání podkladů pod dlažby nebo mazanin betonových nebo z litého asfaltu tl přes 100 mm pl do 1 m2</t>
  </si>
  <si>
    <t>788</t>
  </si>
  <si>
    <t>D37</t>
  </si>
  <si>
    <t>97: Prorážení otvorů a ostatní bourací práce</t>
  </si>
  <si>
    <t>56</t>
  </si>
  <si>
    <t>976083141</t>
  </si>
  <si>
    <t>Vybourání škrabáků, stoupacích želez nebo komínových konzol ze zdiva betonového</t>
  </si>
  <si>
    <t>790</t>
  </si>
  <si>
    <t>57</t>
  </si>
  <si>
    <t>792</t>
  </si>
  <si>
    <t>58</t>
  </si>
  <si>
    <t>794</t>
  </si>
  <si>
    <t>59</t>
  </si>
  <si>
    <t>796</t>
  </si>
  <si>
    <t>60</t>
  </si>
  <si>
    <t>798</t>
  </si>
  <si>
    <t>61</t>
  </si>
  <si>
    <t>800</t>
  </si>
  <si>
    <t>62</t>
  </si>
  <si>
    <t>802</t>
  </si>
  <si>
    <t>63</t>
  </si>
  <si>
    <t>804</t>
  </si>
  <si>
    <t>64</t>
  </si>
  <si>
    <t>806</t>
  </si>
  <si>
    <t>65</t>
  </si>
  <si>
    <t>997013803</t>
  </si>
  <si>
    <t>Poplatek za uložení na skládce (skládkovné) stavebního odpadu cihelného kód odpadu 170 102</t>
  </si>
  <si>
    <t>808</t>
  </si>
  <si>
    <t>D63</t>
  </si>
  <si>
    <t>D07: Bourání, demolice Opěrné zdi, železniční zeď</t>
  </si>
  <si>
    <t>66</t>
  </si>
  <si>
    <t>810</t>
  </si>
  <si>
    <t>67</t>
  </si>
  <si>
    <t>812</t>
  </si>
  <si>
    <t>68</t>
  </si>
  <si>
    <t>112101101</t>
  </si>
  <si>
    <t>Odstranění stromů listnatých průměru kmene do 300 mm</t>
  </si>
  <si>
    <t>814</t>
  </si>
  <si>
    <t>69</t>
  </si>
  <si>
    <t>112103121</t>
  </si>
  <si>
    <t>Kácení ve ztíž.podmínkách prům. do 20 cm, svah 1:5</t>
  </si>
  <si>
    <t>816</t>
  </si>
  <si>
    <t>70</t>
  </si>
  <si>
    <t>818</t>
  </si>
  <si>
    <t>71</t>
  </si>
  <si>
    <t>112203211</t>
  </si>
  <si>
    <t>Odstranění pařezů, ztíž. pod.,D do 20 cm, svah 1:5</t>
  </si>
  <si>
    <t>820</t>
  </si>
  <si>
    <t>72</t>
  </si>
  <si>
    <t>962032314</t>
  </si>
  <si>
    <t>Bourání pilířů cihelných z dutých nebo plných cihel pálených i nepálených na jakoukoli maltu</t>
  </si>
  <si>
    <t>822</t>
  </si>
  <si>
    <t>73</t>
  </si>
  <si>
    <t>962032231</t>
  </si>
  <si>
    <t>Bourání zdiva z cihel pálených nebo vápenopískových na MV nebo MVC přes 1 m3</t>
  </si>
  <si>
    <t>824</t>
  </si>
  <si>
    <t>74</t>
  </si>
  <si>
    <t>826</t>
  </si>
  <si>
    <t>75</t>
  </si>
  <si>
    <t>828</t>
  </si>
  <si>
    <t>76</t>
  </si>
  <si>
    <t>830</t>
  </si>
  <si>
    <t>77</t>
  </si>
  <si>
    <t>976071111</t>
  </si>
  <si>
    <t>Vybourání kovových madel a zábradlí</t>
  </si>
  <si>
    <t>832</t>
  </si>
  <si>
    <t>78</t>
  </si>
  <si>
    <t>834</t>
  </si>
  <si>
    <t>79</t>
  </si>
  <si>
    <t>836</t>
  </si>
  <si>
    <t>80</t>
  </si>
  <si>
    <t>838</t>
  </si>
  <si>
    <t>81</t>
  </si>
  <si>
    <t>979093111</t>
  </si>
  <si>
    <t>Uložení suti na skládku bez zhutnění</t>
  </si>
  <si>
    <t>840</t>
  </si>
  <si>
    <t>82</t>
  </si>
  <si>
    <t>842</t>
  </si>
  <si>
    <t>83</t>
  </si>
  <si>
    <t>844</t>
  </si>
  <si>
    <t>D64</t>
  </si>
  <si>
    <t>D08: SO 02 ZP podchody č.112/111</t>
  </si>
  <si>
    <t>84</t>
  </si>
  <si>
    <t>846</t>
  </si>
  <si>
    <t>85</t>
  </si>
  <si>
    <t>162201102</t>
  </si>
  <si>
    <t>Vodorovné přemístění výkopku z hor.1-4 do 50 m</t>
  </si>
  <si>
    <t>848</t>
  </si>
  <si>
    <t>D22</t>
  </si>
  <si>
    <t>17: Konstrukce ze zemin</t>
  </si>
  <si>
    <t>86</t>
  </si>
  <si>
    <t>174101101</t>
  </si>
  <si>
    <t xml:space="preserve">Zásyp jam, rýh, šachet se zhutněním </t>
  </si>
  <si>
    <t>850</t>
  </si>
  <si>
    <t>D23</t>
  </si>
  <si>
    <t>18: Povrchové úpravy terénu</t>
  </si>
  <si>
    <t>87</t>
  </si>
  <si>
    <t>181201111</t>
  </si>
  <si>
    <t xml:space="preserve">Úprava pláně na násypech se zhutněním - ručně </t>
  </si>
  <si>
    <t>852</t>
  </si>
  <si>
    <t>D65</t>
  </si>
  <si>
    <t>28: Zpevňování hornin a konstrukcí</t>
  </si>
  <si>
    <t>88</t>
  </si>
  <si>
    <t>289970111</t>
  </si>
  <si>
    <t>Vrstva geotextilie Geofiltex 300g/m2</t>
  </si>
  <si>
    <t>854</t>
  </si>
  <si>
    <t>D30</t>
  </si>
  <si>
    <t>56: Podkladní vrstvy komunikací, letišť a ploch</t>
  </si>
  <si>
    <t>89</t>
  </si>
  <si>
    <t>564751114</t>
  </si>
  <si>
    <t>Podklad z kameniva hrubého drceného vel. 32-63 mm tl 180 mm</t>
  </si>
  <si>
    <t>856</t>
  </si>
  <si>
    <t>D31</t>
  </si>
  <si>
    <t>59: Kryty pozemních komunikací, letišť a ploch dlážděných (předlažby)</t>
  </si>
  <si>
    <t>90</t>
  </si>
  <si>
    <t>591211111</t>
  </si>
  <si>
    <t>Kladení dlažby z kostek drobných z kamene do lože z kameniva těženého tl 50 mm</t>
  </si>
  <si>
    <t>858</t>
  </si>
  <si>
    <t>91</t>
  </si>
  <si>
    <t>58380121</t>
  </si>
  <si>
    <t>Kostka žulová dlažební štípaná drobná (1t=8m2)</t>
  </si>
  <si>
    <t>860</t>
  </si>
  <si>
    <t>D34</t>
  </si>
  <si>
    <t>711: Izolace proti vodě</t>
  </si>
  <si>
    <t>92</t>
  </si>
  <si>
    <t>711111001</t>
  </si>
  <si>
    <t>Provedení izolace proti zemní vlhkosti vodorovné za studena nátěrem penetračním</t>
  </si>
  <si>
    <t>862</t>
  </si>
  <si>
    <t>93</t>
  </si>
  <si>
    <t>711141559</t>
  </si>
  <si>
    <t>Provedení izolace proti zemní vlhkosti pásy přitavením vodorovné NAIP</t>
  </si>
  <si>
    <t>864</t>
  </si>
  <si>
    <t>94</t>
  </si>
  <si>
    <t>998711101</t>
  </si>
  <si>
    <t>Přesun hmot tonážní pro izolace proti vodě, vlhkosti a plynům v objektech výšky do 6 m</t>
  </si>
  <si>
    <t>866</t>
  </si>
  <si>
    <t>95</t>
  </si>
  <si>
    <t>767220141</t>
  </si>
  <si>
    <t>Demontáž a zpětná montáž ocel. zábradlí</t>
  </si>
  <si>
    <t>KOMPL</t>
  </si>
  <si>
    <t>868</t>
  </si>
  <si>
    <t>D66</t>
  </si>
  <si>
    <t>91: Doplňující konstrukce a práce na pozemních komunikacích a zpevněných plochách</t>
  </si>
  <si>
    <t>96</t>
  </si>
  <si>
    <t>916661111</t>
  </si>
  <si>
    <t xml:space="preserve">Osazení park. obrubníků do lože z C 12/15 s opěrou </t>
  </si>
  <si>
    <t>870</t>
  </si>
  <si>
    <t>97</t>
  </si>
  <si>
    <t>915900117</t>
  </si>
  <si>
    <t>Odstranění stáv. lavičky</t>
  </si>
  <si>
    <t>KS</t>
  </si>
  <si>
    <t>872</t>
  </si>
  <si>
    <t>98</t>
  </si>
  <si>
    <t>919126300</t>
  </si>
  <si>
    <t xml:space="preserve">Demontáž pororoštu angl. dvorku, očištění, nástřik </t>
  </si>
  <si>
    <t>874</t>
  </si>
  <si>
    <t>D36</t>
  </si>
  <si>
    <t>95: Různé dokončovací konstrukce a práce na pozemních stavbách</t>
  </si>
  <si>
    <t>99</t>
  </si>
  <si>
    <t>952901411</t>
  </si>
  <si>
    <t>Vyčištění ostatních objektů (kanálů, zásobníků, kůlen) při jakékoliv výšce podlaží</t>
  </si>
  <si>
    <t>876</t>
  </si>
  <si>
    <t>100</t>
  </si>
  <si>
    <t>955120370</t>
  </si>
  <si>
    <t>Osazení lavičky</t>
  </si>
  <si>
    <t>878</t>
  </si>
  <si>
    <t>101</t>
  </si>
  <si>
    <t>593126300</t>
  </si>
  <si>
    <t>Lavička NISHA</t>
  </si>
  <si>
    <t>880</t>
  </si>
  <si>
    <t>D40</t>
  </si>
  <si>
    <t>H22: Komunikace pozemní a letiště</t>
  </si>
  <si>
    <t>102</t>
  </si>
  <si>
    <t>998223011</t>
  </si>
  <si>
    <t>Přesun hmot pro pozemní komunikace s krytem dlážděným</t>
  </si>
  <si>
    <t>882</t>
  </si>
  <si>
    <t>D67</t>
  </si>
  <si>
    <t>D09: SO 03 Náměstí</t>
  </si>
  <si>
    <t>D68</t>
  </si>
  <si>
    <t>1: Zemní práce</t>
  </si>
  <si>
    <t>103</t>
  </si>
  <si>
    <t>10096031</t>
  </si>
  <si>
    <t>Vytýčení stáv. inž. sítí Vytýčení stáv. inž. sítí</t>
  </si>
  <si>
    <t>884</t>
  </si>
  <si>
    <t>104</t>
  </si>
  <si>
    <t>110960710</t>
  </si>
  <si>
    <t>Zabezpečení, ochrana,zakrytí stáv. inž. podz. sítí Zabezpečení, ochrana,zakrytí stáv. inž. podz. sítí</t>
  </si>
  <si>
    <t>886</t>
  </si>
  <si>
    <t>D19</t>
  </si>
  <si>
    <t>12: Odkopávky a prokopávky</t>
  </si>
  <si>
    <t>105</t>
  </si>
  <si>
    <t>122202201</t>
  </si>
  <si>
    <t>Odkopávky pro silnice v hor. 3 do 100 m3</t>
  </si>
  <si>
    <t>888</t>
  </si>
  <si>
    <t>106</t>
  </si>
  <si>
    <t>122202209</t>
  </si>
  <si>
    <t>Příplatek za lepivost - odkop. pro silnice v hor.3</t>
  </si>
  <si>
    <t>890</t>
  </si>
  <si>
    <t>D20</t>
  </si>
  <si>
    <t>13: Hloubené vykopávky</t>
  </si>
  <si>
    <t>107</t>
  </si>
  <si>
    <t>132201110</t>
  </si>
  <si>
    <t>Hloubení rýh š.do 60 cm v hor.3 do 50 m3, STROJNĚ</t>
  </si>
  <si>
    <t>892</t>
  </si>
  <si>
    <t>108</t>
  </si>
  <si>
    <t>132201119</t>
  </si>
  <si>
    <t>Přípl.za lepivost,hloubení rýh 60 cm,hor.3,STROJNĚ</t>
  </si>
  <si>
    <t>894</t>
  </si>
  <si>
    <t>109</t>
  </si>
  <si>
    <t>139601102</t>
  </si>
  <si>
    <t>Ruční výkop jam, rýh a šachet v hornině tř. 3</t>
  </si>
  <si>
    <t>896</t>
  </si>
  <si>
    <t>110</t>
  </si>
  <si>
    <t>898</t>
  </si>
  <si>
    <t>111</t>
  </si>
  <si>
    <t>900</t>
  </si>
  <si>
    <t>112</t>
  </si>
  <si>
    <t>902</t>
  </si>
  <si>
    <t>113</t>
  </si>
  <si>
    <t>171201101</t>
  </si>
  <si>
    <t>Uložení sypaniny do násypů nezhutněných</t>
  </si>
  <si>
    <t>904</t>
  </si>
  <si>
    <t>114</t>
  </si>
  <si>
    <t>181201102</t>
  </si>
  <si>
    <t>Úprava pláně v násypech v hor. 1-4, se zhutněním</t>
  </si>
  <si>
    <t>906</t>
  </si>
  <si>
    <t>D25</t>
  </si>
  <si>
    <t>27: Základy</t>
  </si>
  <si>
    <t>115</t>
  </si>
  <si>
    <t>274313611</t>
  </si>
  <si>
    <t>Základové pásy z betonu tř. C 16/20</t>
  </si>
  <si>
    <t>908</t>
  </si>
  <si>
    <t>116</t>
  </si>
  <si>
    <t>274272150</t>
  </si>
  <si>
    <t>Zdivo základové z bednicích tvárnic, tl. 40 cm</t>
  </si>
  <si>
    <t>910</t>
  </si>
  <si>
    <t>117</t>
  </si>
  <si>
    <t>274361721</t>
  </si>
  <si>
    <t>Výztuž základových pasů z oceli BSt 500 S</t>
  </si>
  <si>
    <t>912</t>
  </si>
  <si>
    <t>118</t>
  </si>
  <si>
    <t>273313711</t>
  </si>
  <si>
    <t>Základové desky z betonu tř. C 20/25</t>
  </si>
  <si>
    <t>914</t>
  </si>
  <si>
    <t>119</t>
  </si>
  <si>
    <t>273351215</t>
  </si>
  <si>
    <t>Bednění stěn základových desek - zřízení</t>
  </si>
  <si>
    <t>916</t>
  </si>
  <si>
    <t>120</t>
  </si>
  <si>
    <t>273351216</t>
  </si>
  <si>
    <t>Bednění stěn základových desek - odstranění</t>
  </si>
  <si>
    <t>918</t>
  </si>
  <si>
    <t>121</t>
  </si>
  <si>
    <t>273361921</t>
  </si>
  <si>
    <t>Výztuž základových desek ze svařovaných sítí</t>
  </si>
  <si>
    <t>920</t>
  </si>
  <si>
    <t>122</t>
  </si>
  <si>
    <t>274313811</t>
  </si>
  <si>
    <t>Základové pásy z betonu tř. C 25/30</t>
  </si>
  <si>
    <t>922</t>
  </si>
  <si>
    <t>123</t>
  </si>
  <si>
    <t>274351215</t>
  </si>
  <si>
    <t>Bednění stěn základových pasů - zřízení</t>
  </si>
  <si>
    <t>924</t>
  </si>
  <si>
    <t>124</t>
  </si>
  <si>
    <t>274351216</t>
  </si>
  <si>
    <t>Bednění stěn základových pasů - odstranění</t>
  </si>
  <si>
    <t>926</t>
  </si>
  <si>
    <t>125</t>
  </si>
  <si>
    <t>271531113</t>
  </si>
  <si>
    <t>Polštář základu z kameniva hr. drceného 16-32 mm</t>
  </si>
  <si>
    <t>928</t>
  </si>
  <si>
    <t>D26</t>
  </si>
  <si>
    <t>31: Zdi podpěrné a volné</t>
  </si>
  <si>
    <t>126</t>
  </si>
  <si>
    <t>311112140</t>
  </si>
  <si>
    <t xml:space="preserve">Stěna z tvárnic ztraceného bednění, tl. 40 cm </t>
  </si>
  <si>
    <t>930</t>
  </si>
  <si>
    <t>127</t>
  </si>
  <si>
    <t>311112315</t>
  </si>
  <si>
    <t>Stěna z tvárnic ztraceného bednění Best, tl. 15 cm</t>
  </si>
  <si>
    <t>932</t>
  </si>
  <si>
    <t>D27</t>
  </si>
  <si>
    <t>41: Stropy a stropní konstrukce (pro pozemní stavby)</t>
  </si>
  <si>
    <t>128</t>
  </si>
  <si>
    <t>411121221</t>
  </si>
  <si>
    <t>Montáž prefabrikovaných ŽB stropů ze stropních desek dl do 900 mm</t>
  </si>
  <si>
    <t>934</t>
  </si>
  <si>
    <t>129</t>
  </si>
  <si>
    <t>59241180</t>
  </si>
  <si>
    <t xml:space="preserve">Deska zákrytová průběžná ZD 1-40  80x50x8 cm</t>
  </si>
  <si>
    <t>936</t>
  </si>
  <si>
    <t>130</t>
  </si>
  <si>
    <t>592411310</t>
  </si>
  <si>
    <t>Deska zákrytová průběžná ZDP 2-13 500x200x50</t>
  </si>
  <si>
    <t>938</t>
  </si>
  <si>
    <t>D28</t>
  </si>
  <si>
    <t>43: Schodiště</t>
  </si>
  <si>
    <t>131</t>
  </si>
  <si>
    <t>434311116</t>
  </si>
  <si>
    <t>Stupně dusané na terén, na desku, z betonu C 25/30</t>
  </si>
  <si>
    <t>940</t>
  </si>
  <si>
    <t>132</t>
  </si>
  <si>
    <t>434351141</t>
  </si>
  <si>
    <t>Zřízení bednění stupňů přímočarých schodišť</t>
  </si>
  <si>
    <t>942</t>
  </si>
  <si>
    <t>133</t>
  </si>
  <si>
    <t>434351142</t>
  </si>
  <si>
    <t>Odstranění bednění stupňů přímočarých schodišť</t>
  </si>
  <si>
    <t>944</t>
  </si>
  <si>
    <t>134</t>
  </si>
  <si>
    <t>564731112</t>
  </si>
  <si>
    <t>Podklad z kameniva hrubého drceného vel. 32-63 mm tl 110 mm</t>
  </si>
  <si>
    <t>946</t>
  </si>
  <si>
    <t>135</t>
  </si>
  <si>
    <t>564761111</t>
  </si>
  <si>
    <t>Podklad z kameniva hrubého drceného vel. 32-63 mm tl 200 mm</t>
  </si>
  <si>
    <t>948</t>
  </si>
  <si>
    <t>136</t>
  </si>
  <si>
    <t>950</t>
  </si>
  <si>
    <t>137</t>
  </si>
  <si>
    <t>596132111</t>
  </si>
  <si>
    <t>Kladení dlažby mozaika 2barvy, lože kamen. do 4 cm, příměs cementu</t>
  </si>
  <si>
    <t>952</t>
  </si>
  <si>
    <t>138</t>
  </si>
  <si>
    <t>954</t>
  </si>
  <si>
    <t>D32</t>
  </si>
  <si>
    <t>62: Úprava povrchů vnější</t>
  </si>
  <si>
    <t>139</t>
  </si>
  <si>
    <t>622471317</t>
  </si>
  <si>
    <t>Nátěr nebo nástřik stěn vnějších, složitost 1 - 2</t>
  </si>
  <si>
    <t>956</t>
  </si>
  <si>
    <t>140</t>
  </si>
  <si>
    <t>622421121</t>
  </si>
  <si>
    <t>Omítka vnější stěn, MVC, hrubá zatřená</t>
  </si>
  <si>
    <t>958</t>
  </si>
  <si>
    <t>D33</t>
  </si>
  <si>
    <t>63: Podlahy a podlahové konstrukce</t>
  </si>
  <si>
    <t>141</t>
  </si>
  <si>
    <t>631313711</t>
  </si>
  <si>
    <t>Mazanina betonová tl. 8 - 12 cm C 25/30</t>
  </si>
  <si>
    <t>960</t>
  </si>
  <si>
    <t>142</t>
  </si>
  <si>
    <t>631361921</t>
  </si>
  <si>
    <t>Výztuž mazanin svařovanou sítí</t>
  </si>
  <si>
    <t>962</t>
  </si>
  <si>
    <t>143</t>
  </si>
  <si>
    <t>631319173</t>
  </si>
  <si>
    <t>Příplatek k mazanině tl do 120 mm za stržení povrchu spodní vrstvy před vložením výztuže</t>
  </si>
  <si>
    <t>964</t>
  </si>
  <si>
    <t>144</t>
  </si>
  <si>
    <t>631313511</t>
  </si>
  <si>
    <t xml:space="preserve">Mazanina betonová tl. 8 - 12 cm C 12/15 </t>
  </si>
  <si>
    <t>966</t>
  </si>
  <si>
    <t>145</t>
  </si>
  <si>
    <t>631319183</t>
  </si>
  <si>
    <t>Příplatek k mazanině tl do 120 mm za sklon do 35°</t>
  </si>
  <si>
    <t>968</t>
  </si>
  <si>
    <t>146</t>
  </si>
  <si>
    <t>631319151</t>
  </si>
  <si>
    <t>Příplatek za přehlaz. mazanin -schody</t>
  </si>
  <si>
    <t>970</t>
  </si>
  <si>
    <t>147</t>
  </si>
  <si>
    <t>711112002</t>
  </si>
  <si>
    <t>Provedení izolace proti zemní vlhkosti svislé za studena lakem asfaltovým</t>
  </si>
  <si>
    <t>972</t>
  </si>
  <si>
    <t>148</t>
  </si>
  <si>
    <t>974</t>
  </si>
  <si>
    <t>149</t>
  </si>
  <si>
    <t>711823121</t>
  </si>
  <si>
    <t>Montáž nopové fólie svisle</t>
  </si>
  <si>
    <t>976</t>
  </si>
  <si>
    <t>150</t>
  </si>
  <si>
    <t>711823129</t>
  </si>
  <si>
    <t>Montáž ukončovací lišty k nopové fólii</t>
  </si>
  <si>
    <t>978</t>
  </si>
  <si>
    <t>151</t>
  </si>
  <si>
    <t>711401111</t>
  </si>
  <si>
    <t>Izolace a dilatace rohoží DITRAA</t>
  </si>
  <si>
    <t>980</t>
  </si>
  <si>
    <t>152</t>
  </si>
  <si>
    <t>982</t>
  </si>
  <si>
    <t>D35</t>
  </si>
  <si>
    <t>721: Vnitřní kanalizace</t>
  </si>
  <si>
    <t>153</t>
  </si>
  <si>
    <t>721176103</t>
  </si>
  <si>
    <t>Potrubí HT připojovací D 50 x 1,8 mm -odvodnění zdí</t>
  </si>
  <si>
    <t>984</t>
  </si>
  <si>
    <t>D45</t>
  </si>
  <si>
    <t>766: Konstrukce truhlářské</t>
  </si>
  <si>
    <t>154</t>
  </si>
  <si>
    <t>766230144</t>
  </si>
  <si>
    <t xml:space="preserve">D+M lavička š.45cm dubové hranolky 30/50 na podkl. hranolky 60/40,nátěry </t>
  </si>
  <si>
    <t>986</t>
  </si>
  <si>
    <t>155</t>
  </si>
  <si>
    <t>998766201</t>
  </si>
  <si>
    <t>Přesun hmot procentní pro konstrukce truhlářské v objektech v do 6 m</t>
  </si>
  <si>
    <t>%</t>
  </si>
  <si>
    <t>988</t>
  </si>
  <si>
    <t>156</t>
  </si>
  <si>
    <t>767995104</t>
  </si>
  <si>
    <t>Výroba a montáž kov. atypických konstr. do 50 kg</t>
  </si>
  <si>
    <t>KG</t>
  </si>
  <si>
    <t>990</t>
  </si>
  <si>
    <t>157</t>
  </si>
  <si>
    <t>13335591</t>
  </si>
  <si>
    <t>Úhelník nerovnoramenný 80/60/8 (8,36kg/m)</t>
  </si>
  <si>
    <t>992</t>
  </si>
  <si>
    <t>158</t>
  </si>
  <si>
    <t>767800199</t>
  </si>
  <si>
    <t>Příplatek na zinkování</t>
  </si>
  <si>
    <t>994</t>
  </si>
  <si>
    <t>159</t>
  </si>
  <si>
    <t>767780160</t>
  </si>
  <si>
    <t xml:space="preserve">Zábradlí  ocelové, úprava zinkováním D+M</t>
  </si>
  <si>
    <t>996</t>
  </si>
  <si>
    <t>160</t>
  </si>
  <si>
    <t>767780156</t>
  </si>
  <si>
    <t>Zábradlí ocel. schod. jakl. prof. kotveno z boku ramene D+M</t>
  </si>
  <si>
    <t>998</t>
  </si>
  <si>
    <t>161</t>
  </si>
  <si>
    <t>998767201</t>
  </si>
  <si>
    <t>Přesun hmot procentní pro zámečnické konstrukce v objektech v do 6 m</t>
  </si>
  <si>
    <t>1000</t>
  </si>
  <si>
    <t>D46</t>
  </si>
  <si>
    <t>783: Nátěry</t>
  </si>
  <si>
    <t>162</t>
  </si>
  <si>
    <t>783124121</t>
  </si>
  <si>
    <t>Nátěr syntetický OK "B" dvojnásobný, Paulín</t>
  </si>
  <si>
    <t>1002</t>
  </si>
  <si>
    <t>163</t>
  </si>
  <si>
    <t>914001125</t>
  </si>
  <si>
    <t>Osazení svislé dopr.značky na sloupek nebo konzolu</t>
  </si>
  <si>
    <t>1004</t>
  </si>
  <si>
    <t>164</t>
  </si>
  <si>
    <t>40445159</t>
  </si>
  <si>
    <t>sloupek směrový dálniční plastový 1,5m</t>
  </si>
  <si>
    <t>1006</t>
  </si>
  <si>
    <t>165</t>
  </si>
  <si>
    <t>40445343</t>
  </si>
  <si>
    <t>Značka dopr.informat.IP8a-IP13d 500x700mm,poz.,tř2</t>
  </si>
  <si>
    <t>1008</t>
  </si>
  <si>
    <t>166</t>
  </si>
  <si>
    <t>40445161</t>
  </si>
  <si>
    <t>Značka dopr dodat E 9,10 500/500 fól 1, EG 7 letá</t>
  </si>
  <si>
    <t>1010</t>
  </si>
  <si>
    <t>167</t>
  </si>
  <si>
    <t>915721111</t>
  </si>
  <si>
    <t>Vodorovné značení střík.barvou stopčar,zeber atd.</t>
  </si>
  <si>
    <t>1012</t>
  </si>
  <si>
    <t>168</t>
  </si>
  <si>
    <t>914001121</t>
  </si>
  <si>
    <t>Osaz.sloupku dopr.značky vč. bet.základu+Al patka</t>
  </si>
  <si>
    <t>1014</t>
  </si>
  <si>
    <t>169</t>
  </si>
  <si>
    <t>955120360</t>
  </si>
  <si>
    <t>Osazení a montáž pítka</t>
  </si>
  <si>
    <t>1016</t>
  </si>
  <si>
    <t>170</t>
  </si>
  <si>
    <t>594120600</t>
  </si>
  <si>
    <t>Pítko beton. SLANTO 3 ( umývadlo, podstavec)120/96/60</t>
  </si>
  <si>
    <t>1018</t>
  </si>
  <si>
    <t>171</t>
  </si>
  <si>
    <t>593130144</t>
  </si>
  <si>
    <t>Květináč pohl. beton 200/60/60</t>
  </si>
  <si>
    <t>1024</t>
  </si>
  <si>
    <t>D38</t>
  </si>
  <si>
    <t>D10: Ostatní materiál</t>
  </si>
  <si>
    <t>172</t>
  </si>
  <si>
    <t>593131265</t>
  </si>
  <si>
    <t>Koš beton./ocel</t>
  </si>
  <si>
    <t>1026</t>
  </si>
  <si>
    <t>D39</t>
  </si>
  <si>
    <t>H15: Objekty pozemní zvláštní</t>
  </si>
  <si>
    <t>173</t>
  </si>
  <si>
    <t>998153131</t>
  </si>
  <si>
    <t>Přesun hmot pro samostatné zdi a valy zděné z cihel, kamene, tvárnic nebo monolitické v do 12 m</t>
  </si>
  <si>
    <t>1028</t>
  </si>
  <si>
    <t>174</t>
  </si>
  <si>
    <t>1030</t>
  </si>
  <si>
    <t>D69</t>
  </si>
  <si>
    <t>D12: SO 05 Parkán</t>
  </si>
  <si>
    <t>175</t>
  </si>
  <si>
    <t>122101101</t>
  </si>
  <si>
    <t xml:space="preserve">Odkopávky nezapažené v hor. 2 do 100 m3 </t>
  </si>
  <si>
    <t>1036</t>
  </si>
  <si>
    <t>176</t>
  </si>
  <si>
    <t>122201102</t>
  </si>
  <si>
    <t>Odkopávky nezapažené v hor. 3 do 1000 m3</t>
  </si>
  <si>
    <t>1038</t>
  </si>
  <si>
    <t>177</t>
  </si>
  <si>
    <t>122201109</t>
  </si>
  <si>
    <t>Příplatek za lepivost - odkopávky v hor. 3</t>
  </si>
  <si>
    <t>1040</t>
  </si>
  <si>
    <t>178</t>
  </si>
  <si>
    <t>1042</t>
  </si>
  <si>
    <t>179</t>
  </si>
  <si>
    <t>1044</t>
  </si>
  <si>
    <t>180</t>
  </si>
  <si>
    <t>1046</t>
  </si>
  <si>
    <t>181</t>
  </si>
  <si>
    <t>1048</t>
  </si>
  <si>
    <t>182</t>
  </si>
  <si>
    <t>1050</t>
  </si>
  <si>
    <t>183</t>
  </si>
  <si>
    <t>1052</t>
  </si>
  <si>
    <t>184</t>
  </si>
  <si>
    <t>167101102</t>
  </si>
  <si>
    <t>Nakládání výkopku z hor.1-4 v množství nad 100 m3</t>
  </si>
  <si>
    <t>1054</t>
  </si>
  <si>
    <t>185</t>
  </si>
  <si>
    <t>1056</t>
  </si>
  <si>
    <t>186</t>
  </si>
  <si>
    <t>1058</t>
  </si>
  <si>
    <t>187</t>
  </si>
  <si>
    <t>1060</t>
  </si>
  <si>
    <t>188</t>
  </si>
  <si>
    <t>1062</t>
  </si>
  <si>
    <t>189</t>
  </si>
  <si>
    <t>583318004.1</t>
  </si>
  <si>
    <t xml:space="preserve">Kamenivo těžené frakce  16/32 Jihomor. </t>
  </si>
  <si>
    <t>1064</t>
  </si>
  <si>
    <t>190</t>
  </si>
  <si>
    <t>1066</t>
  </si>
  <si>
    <t>191</t>
  </si>
  <si>
    <t>100004212</t>
  </si>
  <si>
    <t>Hutnění sypaniny vrstvy tl. do 30 cm</t>
  </si>
  <si>
    <t>1068</t>
  </si>
  <si>
    <t>192</t>
  </si>
  <si>
    <t>1070</t>
  </si>
  <si>
    <t>193</t>
  </si>
  <si>
    <t>1072</t>
  </si>
  <si>
    <t>D24</t>
  </si>
  <si>
    <t>21: Úprava podloží a základové spáry</t>
  </si>
  <si>
    <t>194</t>
  </si>
  <si>
    <t>212810010</t>
  </si>
  <si>
    <t>Trativody z PVC drenážních flexibilních trubek Trativody z PVC drenážních flexibilních trubek</t>
  </si>
  <si>
    <t>1074</t>
  </si>
  <si>
    <t>195</t>
  </si>
  <si>
    <t>271531114</t>
  </si>
  <si>
    <t>Polštář základu z kameniva drceného 8-16 mm</t>
  </si>
  <si>
    <t>1076</t>
  </si>
  <si>
    <t>196</t>
  </si>
  <si>
    <t>274321411</t>
  </si>
  <si>
    <t>Základové pasy ze ŽB bez zvýšených nároků na prostředí tř. C 20/25</t>
  </si>
  <si>
    <t>1088</t>
  </si>
  <si>
    <t>197</t>
  </si>
  <si>
    <t>1080</t>
  </si>
  <si>
    <t>198</t>
  </si>
  <si>
    <t>1082</t>
  </si>
  <si>
    <t>199</t>
  </si>
  <si>
    <t>274272160</t>
  </si>
  <si>
    <t>Zdivo základové z bednicích tvárnic, tl. 50 cm</t>
  </si>
  <si>
    <t>1084</t>
  </si>
  <si>
    <t>200</t>
  </si>
  <si>
    <t>273321411</t>
  </si>
  <si>
    <t>Základové desky ze ŽB bez zvýšených nároků na prostředí tř. C 20/25</t>
  </si>
  <si>
    <t>1086</t>
  </si>
  <si>
    <t>201</t>
  </si>
  <si>
    <t>274313621</t>
  </si>
  <si>
    <t>Beton základových pasů prostý C 20/25</t>
  </si>
  <si>
    <t>1078</t>
  </si>
  <si>
    <t>202</t>
  </si>
  <si>
    <t>1090</t>
  </si>
  <si>
    <t>203</t>
  </si>
  <si>
    <t>1092</t>
  </si>
  <si>
    <t>204</t>
  </si>
  <si>
    <t>272600330</t>
  </si>
  <si>
    <t>Dilatace základů a žb. stěn</t>
  </si>
  <si>
    <t>1096</t>
  </si>
  <si>
    <t>205</t>
  </si>
  <si>
    <t>275313621</t>
  </si>
  <si>
    <t xml:space="preserve">Beton základových patek prostý C 20/25 </t>
  </si>
  <si>
    <t>1098</t>
  </si>
  <si>
    <t>206</t>
  </si>
  <si>
    <t>275354111</t>
  </si>
  <si>
    <t>Bednění základových patek - zřízení</t>
  </si>
  <si>
    <t>1100</t>
  </si>
  <si>
    <t>207</t>
  </si>
  <si>
    <t>275354211</t>
  </si>
  <si>
    <t>Bednění základových patek - odstranění</t>
  </si>
  <si>
    <t>1102</t>
  </si>
  <si>
    <t>208</t>
  </si>
  <si>
    <t>1104</t>
  </si>
  <si>
    <t>209</t>
  </si>
  <si>
    <t>1106</t>
  </si>
  <si>
    <t>210</t>
  </si>
  <si>
    <t>311361721</t>
  </si>
  <si>
    <t>Výztuž nadzákladových zdí z ocel BSt 500 S</t>
  </si>
  <si>
    <t>1108</t>
  </si>
  <si>
    <t>211</t>
  </si>
  <si>
    <t>311321411</t>
  </si>
  <si>
    <t>Nosná zeď ze ŽB tř. C 25/30 bez výztuže</t>
  </si>
  <si>
    <t>1110</t>
  </si>
  <si>
    <t>212</t>
  </si>
  <si>
    <t>311351105</t>
  </si>
  <si>
    <t>Bednění nadzákladových zdí oboustranné - zřízení</t>
  </si>
  <si>
    <t>1112</t>
  </si>
  <si>
    <t>213</t>
  </si>
  <si>
    <t>311351106</t>
  </si>
  <si>
    <t>Bednění nadzákladových zdí oboustranné-odstranění</t>
  </si>
  <si>
    <t>1114</t>
  </si>
  <si>
    <t>214</t>
  </si>
  <si>
    <t>1116</t>
  </si>
  <si>
    <t>215</t>
  </si>
  <si>
    <t>311112020</t>
  </si>
  <si>
    <t>Uložení tvárnic ztraceného bednění, tl. 20 cm</t>
  </si>
  <si>
    <t>1118</t>
  </si>
  <si>
    <t>216</t>
  </si>
  <si>
    <t>1120</t>
  </si>
  <si>
    <t>217</t>
  </si>
  <si>
    <t>1122</t>
  </si>
  <si>
    <t>218</t>
  </si>
  <si>
    <t>1124</t>
  </si>
  <si>
    <t>219</t>
  </si>
  <si>
    <t>1126</t>
  </si>
  <si>
    <t>220</t>
  </si>
  <si>
    <t>1128</t>
  </si>
  <si>
    <t>D29</t>
  </si>
  <si>
    <t>45: Podkladní a vedlejší konstrukce (kromě vozovek a železničního svršku)</t>
  </si>
  <si>
    <t>221</t>
  </si>
  <si>
    <t>451971112</t>
  </si>
  <si>
    <t>Položení podkladní vrstvy z geotextilie s uchycením v terénu sponami</t>
  </si>
  <si>
    <t>1130</t>
  </si>
  <si>
    <t>222</t>
  </si>
  <si>
    <t>564922104.1</t>
  </si>
  <si>
    <t>Mlatový kryt z mech.zpevněného kameniva tl. 4 cm</t>
  </si>
  <si>
    <t>1132</t>
  </si>
  <si>
    <t>223</t>
  </si>
  <si>
    <t>564721111</t>
  </si>
  <si>
    <t>Podklad z kameniva hrubého drceného vel. 32-63 mm tl 80 mm</t>
  </si>
  <si>
    <t>1134</t>
  </si>
  <si>
    <t>224</t>
  </si>
  <si>
    <t>564731111</t>
  </si>
  <si>
    <t>Podklad z kameniva hrubého drceného vel. 32-63 mm tl 100 mm</t>
  </si>
  <si>
    <t>1136</t>
  </si>
  <si>
    <t>225</t>
  </si>
  <si>
    <t>1138</t>
  </si>
  <si>
    <t>226</t>
  </si>
  <si>
    <t>1140</t>
  </si>
  <si>
    <t>227</t>
  </si>
  <si>
    <t>1142</t>
  </si>
  <si>
    <t>228</t>
  </si>
  <si>
    <t>1144</t>
  </si>
  <si>
    <t>229</t>
  </si>
  <si>
    <t>1146</t>
  </si>
  <si>
    <t>230</t>
  </si>
  <si>
    <t>596132111.1</t>
  </si>
  <si>
    <t xml:space="preserve">Kladení dlažby mozaika 2barvy, lože kamen. do 4 cm, příměs cementem </t>
  </si>
  <si>
    <t>1148</t>
  </si>
  <si>
    <t>231</t>
  </si>
  <si>
    <t>1150</t>
  </si>
  <si>
    <t>232</t>
  </si>
  <si>
    <t>1152</t>
  </si>
  <si>
    <t>233</t>
  </si>
  <si>
    <t>1154</t>
  </si>
  <si>
    <t>234</t>
  </si>
  <si>
    <t>631313611</t>
  </si>
  <si>
    <t>Mazanina betonová tl. 8 - 12 cm C 16/20</t>
  </si>
  <si>
    <t>1156</t>
  </si>
  <si>
    <t>235</t>
  </si>
  <si>
    <t>631571003</t>
  </si>
  <si>
    <t xml:space="preserve">Násyp ze štěrkopísku 0 - 32,  zpevňující</t>
  </si>
  <si>
    <t>1158</t>
  </si>
  <si>
    <t>236</t>
  </si>
  <si>
    <t>631315811</t>
  </si>
  <si>
    <t>Mazanina betonová tl. 12 - 24 cm C 30/37</t>
  </si>
  <si>
    <t>1160</t>
  </si>
  <si>
    <t>237</t>
  </si>
  <si>
    <t>631319175</t>
  </si>
  <si>
    <t>Příplatek k mazanině tl do 240 mm za stržení povrchu spodní vrstvy před vložením výztuže</t>
  </si>
  <si>
    <t>1162</t>
  </si>
  <si>
    <t>238</t>
  </si>
  <si>
    <t>1164</t>
  </si>
  <si>
    <t>239</t>
  </si>
  <si>
    <t>631319185</t>
  </si>
  <si>
    <t>Příplatek k mazanině tl do 240 mm za sklon do 35°</t>
  </si>
  <si>
    <t>1166</t>
  </si>
  <si>
    <t>240</t>
  </si>
  <si>
    <t>632125630</t>
  </si>
  <si>
    <t xml:space="preserve">Příplatek za zdrsnění povrchu křemennou drtí </t>
  </si>
  <si>
    <t>1168</t>
  </si>
  <si>
    <t>241</t>
  </si>
  <si>
    <t>711112001</t>
  </si>
  <si>
    <t>Provedení izolace proti zemní vlhkosti svislé za studena nátěrem penetračním</t>
  </si>
  <si>
    <t>1170</t>
  </si>
  <si>
    <t>242</t>
  </si>
  <si>
    <t>711142559</t>
  </si>
  <si>
    <t>Provedení izolace proti zemní vlhkosti pásy přitavením svislé NAIP</t>
  </si>
  <si>
    <t>1172</t>
  </si>
  <si>
    <t>243</t>
  </si>
  <si>
    <t>1174</t>
  </si>
  <si>
    <t>244</t>
  </si>
  <si>
    <t>1176</t>
  </si>
  <si>
    <t>245</t>
  </si>
  <si>
    <t>1178</t>
  </si>
  <si>
    <t>246</t>
  </si>
  <si>
    <t>1180</t>
  </si>
  <si>
    <t>247</t>
  </si>
  <si>
    <t>1182</t>
  </si>
  <si>
    <t>248</t>
  </si>
  <si>
    <t>1184</t>
  </si>
  <si>
    <t>249</t>
  </si>
  <si>
    <t>1186</t>
  </si>
  <si>
    <t>250</t>
  </si>
  <si>
    <t>1188</t>
  </si>
  <si>
    <t>251</t>
  </si>
  <si>
    <t>998711201</t>
  </si>
  <si>
    <t>Přesun hmot procentní pro izolace proti vodě, vlhkosti a plynům v objektech v do 6 m</t>
  </si>
  <si>
    <t>1190</t>
  </si>
  <si>
    <t>252</t>
  </si>
  <si>
    <t>721176103.1</t>
  </si>
  <si>
    <t xml:space="preserve">Potrubí HT připojovací D 50 x 1,8 mm </t>
  </si>
  <si>
    <t>1192</t>
  </si>
  <si>
    <t>253</t>
  </si>
  <si>
    <t>998721201</t>
  </si>
  <si>
    <t>Přesun hmot procentní pro vnitřní kanalizace v objektech v do 6 m</t>
  </si>
  <si>
    <t>1194</t>
  </si>
  <si>
    <t>254</t>
  </si>
  <si>
    <t>767160142.1</t>
  </si>
  <si>
    <t xml:space="preserve">Madlo trubkové žárově pozink. D+M </t>
  </si>
  <si>
    <t>1196</t>
  </si>
  <si>
    <t>255</t>
  </si>
  <si>
    <t>767995106</t>
  </si>
  <si>
    <t>Výroba a montáž kov. atypických konstr. do 250 kg</t>
  </si>
  <si>
    <t>1198</t>
  </si>
  <si>
    <t>256</t>
  </si>
  <si>
    <t>553470120</t>
  </si>
  <si>
    <t>Pororošt podlahový svařovaný pozink.1000x1000/30x2</t>
  </si>
  <si>
    <t>1200</t>
  </si>
  <si>
    <t>257</t>
  </si>
  <si>
    <t>13233662</t>
  </si>
  <si>
    <t xml:space="preserve">Úhelník nerovnoramenný L jakost S235  50x30x4 mm</t>
  </si>
  <si>
    <t>1202</t>
  </si>
  <si>
    <t>258</t>
  </si>
  <si>
    <t>13224798.1</t>
  </si>
  <si>
    <t xml:space="preserve">Tyč ocelová plochá jakost S235  30x 4 mm</t>
  </si>
  <si>
    <t>1204</t>
  </si>
  <si>
    <t>259</t>
  </si>
  <si>
    <t>1206</t>
  </si>
  <si>
    <t>260</t>
  </si>
  <si>
    <t>1208</t>
  </si>
  <si>
    <t>D47</t>
  </si>
  <si>
    <t>94: Lešení a stavební výtahy</t>
  </si>
  <si>
    <t>261</t>
  </si>
  <si>
    <t>941955001</t>
  </si>
  <si>
    <t>Lešení lehké pomocné, výška podlahy do 1,2 m</t>
  </si>
  <si>
    <t>1210</t>
  </si>
  <si>
    <t>262</t>
  </si>
  <si>
    <t>941941041</t>
  </si>
  <si>
    <t>Montáž lešení leh.řad.s podlahami,š.1,2 m, H 10 m</t>
  </si>
  <si>
    <t>1212</t>
  </si>
  <si>
    <t>263</t>
  </si>
  <si>
    <t>941955002</t>
  </si>
  <si>
    <t>Lešení lehké pomocné, výška podlahy do 1,9 m</t>
  </si>
  <si>
    <t>1214</t>
  </si>
  <si>
    <t>264</t>
  </si>
  <si>
    <t>1216</t>
  </si>
  <si>
    <t>265</t>
  </si>
  <si>
    <t>1218</t>
  </si>
  <si>
    <t>266</t>
  </si>
  <si>
    <t>953941211</t>
  </si>
  <si>
    <t>Osazování kovových konzol nebo kotev</t>
  </si>
  <si>
    <t>1220</t>
  </si>
  <si>
    <t>267</t>
  </si>
  <si>
    <t>1222</t>
  </si>
  <si>
    <t>268</t>
  </si>
  <si>
    <t>1224</t>
  </si>
  <si>
    <t>269</t>
  </si>
  <si>
    <t>1226</t>
  </si>
  <si>
    <t>D41</t>
  </si>
  <si>
    <t>D13: SO 06 Oplocení</t>
  </si>
  <si>
    <t>270</t>
  </si>
  <si>
    <t>1228</t>
  </si>
  <si>
    <t>271</t>
  </si>
  <si>
    <t>122201101</t>
  </si>
  <si>
    <t>Odkopávky nezapažené v hor. 3 do 100 m3</t>
  </si>
  <si>
    <t>1232</t>
  </si>
  <si>
    <t>272</t>
  </si>
  <si>
    <t>1234</t>
  </si>
  <si>
    <t>273</t>
  </si>
  <si>
    <t>1236</t>
  </si>
  <si>
    <t>274</t>
  </si>
  <si>
    <t>1238</t>
  </si>
  <si>
    <t>275</t>
  </si>
  <si>
    <t>1240</t>
  </si>
  <si>
    <t>276</t>
  </si>
  <si>
    <t>1242</t>
  </si>
  <si>
    <t>277</t>
  </si>
  <si>
    <t>1244</t>
  </si>
  <si>
    <t>278</t>
  </si>
  <si>
    <t>1246</t>
  </si>
  <si>
    <t>279</t>
  </si>
  <si>
    <t>1248</t>
  </si>
  <si>
    <t>280</t>
  </si>
  <si>
    <t>767112900</t>
  </si>
  <si>
    <t>Montáž oplocení z desek polykarbonát. tl.4mm do syst. U profilů</t>
  </si>
  <si>
    <t>1250</t>
  </si>
  <si>
    <t>281</t>
  </si>
  <si>
    <t>767112901</t>
  </si>
  <si>
    <t>Desky polykarbonát. tl.4mm -dodávka</t>
  </si>
  <si>
    <t>1252</t>
  </si>
  <si>
    <t>282</t>
  </si>
  <si>
    <t>767995103</t>
  </si>
  <si>
    <t>Výroba a montáž kov. atypických konstr. do 20 kg</t>
  </si>
  <si>
    <t>1256</t>
  </si>
  <si>
    <t>283</t>
  </si>
  <si>
    <t>14587779</t>
  </si>
  <si>
    <t xml:space="preserve">Profil obdélník. uzavř.svařovaný S235   80x60x3 mm </t>
  </si>
  <si>
    <t>1258</t>
  </si>
  <si>
    <t>284</t>
  </si>
  <si>
    <t>13611228</t>
  </si>
  <si>
    <t>plech ocelový hladký jakost S235JR tl 10mm tabule</t>
  </si>
  <si>
    <t>1260</t>
  </si>
  <si>
    <t>285</t>
  </si>
  <si>
    <t>767400664</t>
  </si>
  <si>
    <t>Matky, šrouby, podložky Matky, šrouby, podložky</t>
  </si>
  <si>
    <t>1262</t>
  </si>
  <si>
    <t>286</t>
  </si>
  <si>
    <t>1264</t>
  </si>
  <si>
    <t>287</t>
  </si>
  <si>
    <t>767800200</t>
  </si>
  <si>
    <t xml:space="preserve">Přeprava zámeč. výrobků na zinkování a zpět </t>
  </si>
  <si>
    <t>1266</t>
  </si>
  <si>
    <t>288</t>
  </si>
  <si>
    <t>1268</t>
  </si>
  <si>
    <t>VV</t>
  </si>
  <si>
    <t>0,75 * 9155,3</t>
  </si>
  <si>
    <t>Součet</t>
  </si>
  <si>
    <t>289</t>
  </si>
  <si>
    <t>998151111</t>
  </si>
  <si>
    <t>Přesun hmot, oplocení a zvláštní obj. zděné do 10m</t>
  </si>
  <si>
    <t>1270</t>
  </si>
  <si>
    <t>D70</t>
  </si>
  <si>
    <t>D16: SO 09 ZP průchod budova A,parkov. mezi č.110-113</t>
  </si>
  <si>
    <t>290</t>
  </si>
  <si>
    <t>1272</t>
  </si>
  <si>
    <t>291</t>
  </si>
  <si>
    <t>1274</t>
  </si>
  <si>
    <t>292</t>
  </si>
  <si>
    <t>1276</t>
  </si>
  <si>
    <t>293</t>
  </si>
  <si>
    <t>1278</t>
  </si>
  <si>
    <t>294</t>
  </si>
  <si>
    <t>1280</t>
  </si>
  <si>
    <t>295</t>
  </si>
  <si>
    <t>1282</t>
  </si>
  <si>
    <t>296</t>
  </si>
  <si>
    <t>1284</t>
  </si>
  <si>
    <t>297</t>
  </si>
  <si>
    <t>1286</t>
  </si>
  <si>
    <t>298</t>
  </si>
  <si>
    <t>1288</t>
  </si>
  <si>
    <t>299</t>
  </si>
  <si>
    <t>1290</t>
  </si>
  <si>
    <t>300</t>
  </si>
  <si>
    <t>1292</t>
  </si>
  <si>
    <t>301</t>
  </si>
  <si>
    <t>1294</t>
  </si>
  <si>
    <t>302</t>
  </si>
  <si>
    <t>596132111.2</t>
  </si>
  <si>
    <t>Kladení dlažby mozaika 2barvy, lože kamen. do 4 cm</t>
  </si>
  <si>
    <t>1296</t>
  </si>
  <si>
    <t>303</t>
  </si>
  <si>
    <t>1298</t>
  </si>
  <si>
    <t>304</t>
  </si>
  <si>
    <t>1300</t>
  </si>
  <si>
    <t>305</t>
  </si>
  <si>
    <t>1302</t>
  </si>
  <si>
    <t>306</t>
  </si>
  <si>
    <t>1304</t>
  </si>
  <si>
    <t>307</t>
  </si>
  <si>
    <t>1306</t>
  </si>
  <si>
    <t>308</t>
  </si>
  <si>
    <t>1308</t>
  </si>
  <si>
    <t>309</t>
  </si>
  <si>
    <t>40445050</t>
  </si>
  <si>
    <t>Značka dopr inf IP 11-13 500/700 fól1, EG7letá</t>
  </si>
  <si>
    <t>1310</t>
  </si>
  <si>
    <t>310</t>
  </si>
  <si>
    <t>40445321</t>
  </si>
  <si>
    <t>značka vodorovná z termoplastu šipka dl 2,5m</t>
  </si>
  <si>
    <t>1312</t>
  </si>
  <si>
    <t>311</t>
  </si>
  <si>
    <t>1314</t>
  </si>
  <si>
    <t>312</t>
  </si>
  <si>
    <t>1316</t>
  </si>
  <si>
    <t>313</t>
  </si>
  <si>
    <t>1318</t>
  </si>
  <si>
    <t>D71</t>
  </si>
  <si>
    <t>D.1.4a: Zdravotně technické instalace</t>
  </si>
  <si>
    <t>314</t>
  </si>
  <si>
    <t>132201202</t>
  </si>
  <si>
    <t>Hloubení rýh š do 2000 mm v hornině tř. 3 objemu do 1000 m3</t>
  </si>
  <si>
    <t>1320</t>
  </si>
  <si>
    <t xml:space="preserve">40*1,2*3+120*1,0*1,5  </t>
  </si>
  <si>
    <t>315</t>
  </si>
  <si>
    <t>132201209</t>
  </si>
  <si>
    <t>Příplatek za lepivost k hloubení rýh š do 2000 mm v hornině tř. 3</t>
  </si>
  <si>
    <t>1322</t>
  </si>
  <si>
    <t>316</t>
  </si>
  <si>
    <t>151101102</t>
  </si>
  <si>
    <t>Zřízení příložného pažení a rozepření stěn rýh hl do 4 m</t>
  </si>
  <si>
    <t>1324</t>
  </si>
  <si>
    <t xml:space="preserve">40*2*3  </t>
  </si>
  <si>
    <t>317</t>
  </si>
  <si>
    <t>151101112</t>
  </si>
  <si>
    <t>Odstranění příložného pažení a rozepření stěn rýh hl do 4 m</t>
  </si>
  <si>
    <t>1326</t>
  </si>
  <si>
    <t>318</t>
  </si>
  <si>
    <t>161101102</t>
  </si>
  <si>
    <t>Svislé přemístění výkopku z horniny tř. 1 až 4 hl výkopu do 4 m</t>
  </si>
  <si>
    <t>1328</t>
  </si>
  <si>
    <t>319</t>
  </si>
  <si>
    <t>162301101</t>
  </si>
  <si>
    <t xml:space="preserve">Vodorovné přemístění do 500 m výkopku/sypaniny z horniny tř. 1 až 4 </t>
  </si>
  <si>
    <t>1330</t>
  </si>
  <si>
    <t>320</t>
  </si>
  <si>
    <t>162701105</t>
  </si>
  <si>
    <t>Vodorovné přemístění do 10000 m výkopku/sypaniny z horniny tř. 1 až 4</t>
  </si>
  <si>
    <t>1332</t>
  </si>
  <si>
    <t>321</t>
  </si>
  <si>
    <t>167101101.1</t>
  </si>
  <si>
    <t>Nakládání výkopku z hornin tř. 1 až 4 do 100 m3</t>
  </si>
  <si>
    <t>1334</t>
  </si>
  <si>
    <t>322</t>
  </si>
  <si>
    <t>171201201</t>
  </si>
  <si>
    <t>Uložení sypaniny na skládky</t>
  </si>
  <si>
    <t>1336</t>
  </si>
  <si>
    <t>323</t>
  </si>
  <si>
    <t>171201211</t>
  </si>
  <si>
    <t xml:space="preserve">Poplatek za uložení stavebního odpadu - zeminy a kameniva na skládce </t>
  </si>
  <si>
    <t>1338</t>
  </si>
  <si>
    <t>324</t>
  </si>
  <si>
    <t>174101101.1</t>
  </si>
  <si>
    <t xml:space="preserve">Zásyp jam, šachet rýh nebo kolem objektů sypaninou se zhutněním </t>
  </si>
  <si>
    <t>1340</t>
  </si>
  <si>
    <t>325</t>
  </si>
  <si>
    <t>175151101</t>
  </si>
  <si>
    <t>Obsypání potrubí strojně sypaninou bez prohození, uloženou do 3 m</t>
  </si>
  <si>
    <t>1342</t>
  </si>
  <si>
    <t xml:space="preserve">40*1,2*0,5+120*1,0*0,45  </t>
  </si>
  <si>
    <t>326</t>
  </si>
  <si>
    <t>58337303</t>
  </si>
  <si>
    <t>štěrkopísek frakce 0/8</t>
  </si>
  <si>
    <t>1344</t>
  </si>
  <si>
    <t>D73</t>
  </si>
  <si>
    <t>4: Vodorovné konstrukce</t>
  </si>
  <si>
    <t>327</t>
  </si>
  <si>
    <t>451573111</t>
  </si>
  <si>
    <t>Lože pod potrubí otevřený výkop ze štěrkopísku</t>
  </si>
  <si>
    <t>1346</t>
  </si>
  <si>
    <t>40*1,2*0,1+120*1,0*0,1</t>
  </si>
  <si>
    <t>D74</t>
  </si>
  <si>
    <t>8: Trubní vedení</t>
  </si>
  <si>
    <t>328</t>
  </si>
  <si>
    <t>871161211</t>
  </si>
  <si>
    <t>Montáž potrubí z PE100 SDR 11 otevřený výkop svařovaných elektrotvarovkou D 32 x 3,0 mm</t>
  </si>
  <si>
    <t>1348</t>
  </si>
  <si>
    <t>329</t>
  </si>
  <si>
    <t>28613595</t>
  </si>
  <si>
    <t xml:space="preserve">potrubí dvouvrstvé PE100 s 10% signalizační vrstvou SDR 11 32x3,0 dl 12m </t>
  </si>
  <si>
    <t>1350</t>
  </si>
  <si>
    <t>330</t>
  </si>
  <si>
    <t>721173401</t>
  </si>
  <si>
    <t>Potrubí kanalizační z PVC SN 4 svodné DN 110</t>
  </si>
  <si>
    <t>1352</t>
  </si>
  <si>
    <t>331</t>
  </si>
  <si>
    <t>721173402</t>
  </si>
  <si>
    <t>Potrubí kanalizační z PVC SN 4 svodné DN 125</t>
  </si>
  <si>
    <t>1354</t>
  </si>
  <si>
    <t>332</t>
  </si>
  <si>
    <t>721173403</t>
  </si>
  <si>
    <t>Potrubí kanalizační z PVC SN 4 svodné DN 160</t>
  </si>
  <si>
    <t>1356</t>
  </si>
  <si>
    <t>333</t>
  </si>
  <si>
    <t>721173404</t>
  </si>
  <si>
    <t>Potrubí kanalizační z PVC SN 4 svodné DN 200</t>
  </si>
  <si>
    <t>1358</t>
  </si>
  <si>
    <t>334</t>
  </si>
  <si>
    <t>894812206</t>
  </si>
  <si>
    <t>Revizní a čistící šachta z PP šachtové dno DN 425/200 průtočné 30°,60°,90°</t>
  </si>
  <si>
    <t>1360</t>
  </si>
  <si>
    <t>335</t>
  </si>
  <si>
    <t>894812207</t>
  </si>
  <si>
    <t>Revizní a čistící šachta z PP šachtové dno DN 425/200 s přítokem tvaru T</t>
  </si>
  <si>
    <t>1362</t>
  </si>
  <si>
    <t>336</t>
  </si>
  <si>
    <t>894812232</t>
  </si>
  <si>
    <t>Revizní a čistící šachta z PP DN 425 šachtová roura korugovaná bez hrdla světlé hloubky 2000 mm</t>
  </si>
  <si>
    <t>1364</t>
  </si>
  <si>
    <t>337</t>
  </si>
  <si>
    <t>894812233</t>
  </si>
  <si>
    <t>Revizní a čistící šachta z PP DN 425 šachtová roura korugovaná bez hrdla světlé hloubky 3000 mm</t>
  </si>
  <si>
    <t>1366</t>
  </si>
  <si>
    <t>338</t>
  </si>
  <si>
    <t>894812249</t>
  </si>
  <si>
    <t>Příplatek k rourám revizní a čistící šachty z PP DN 425 za uříznutí šachtové roury</t>
  </si>
  <si>
    <t>1368</t>
  </si>
  <si>
    <t>339</t>
  </si>
  <si>
    <t>894812261</t>
  </si>
  <si>
    <t>Revizní a čistící šachta z PP DN 425 poklop litinový s teleskopickou rourou pro zatížení 3 t</t>
  </si>
  <si>
    <t>1370</t>
  </si>
  <si>
    <t>340</t>
  </si>
  <si>
    <t>899721111</t>
  </si>
  <si>
    <t>Signalizační vodič DN do 150 mm na potrubí</t>
  </si>
  <si>
    <t>1372</t>
  </si>
  <si>
    <t>341</t>
  </si>
  <si>
    <t>899722113</t>
  </si>
  <si>
    <t>Krytí potrubí z plastů výstražnou fólií z PVC 34cm</t>
  </si>
  <si>
    <t>1374</t>
  </si>
  <si>
    <t>D75</t>
  </si>
  <si>
    <t>998: Přesun hmot</t>
  </si>
  <si>
    <t>342</t>
  </si>
  <si>
    <t>998276101</t>
  </si>
  <si>
    <t>Přesun hmot pro trubní vedení z trub z plastických hmot otevřený výkop</t>
  </si>
  <si>
    <t>1376</t>
  </si>
  <si>
    <t>343</t>
  </si>
  <si>
    <t>998276124</t>
  </si>
  <si>
    <t>Příplatek k přesunu hmot pro trubní vedení z trub z plastických hmot za zvětšený přesun do 500 m</t>
  </si>
  <si>
    <t>1378</t>
  </si>
  <si>
    <t>Zkoušky</t>
  </si>
  <si>
    <t>344</t>
  </si>
  <si>
    <t>043114R01</t>
  </si>
  <si>
    <t>Zkoušky tlakové, proplach a dezinfekce vodovodního potrubí</t>
  </si>
  <si>
    <t>SOUBOR</t>
  </si>
  <si>
    <t>1384</t>
  </si>
  <si>
    <t>345</t>
  </si>
  <si>
    <t>043114R02</t>
  </si>
  <si>
    <t>Zkoušky těsnosti kanalizačního potrubí</t>
  </si>
  <si>
    <t>1386</t>
  </si>
  <si>
    <t>D52</t>
  </si>
  <si>
    <t xml:space="preserve">D.1.4d: Veřejné a venkovní osvětlení </t>
  </si>
  <si>
    <t>D55</t>
  </si>
  <si>
    <t>Kabeláž: Kabeláž :</t>
  </si>
  <si>
    <t>346</t>
  </si>
  <si>
    <t>1.3</t>
  </si>
  <si>
    <t>Kabel CYKY-J 4x16mm2</t>
  </si>
  <si>
    <t>1388</t>
  </si>
  <si>
    <t>347</t>
  </si>
  <si>
    <t>2.1</t>
  </si>
  <si>
    <t>Kabel CYKY-O 2x1,5mm2</t>
  </si>
  <si>
    <t>1390</t>
  </si>
  <si>
    <t>348</t>
  </si>
  <si>
    <t>3.1</t>
  </si>
  <si>
    <t>Kabel CYKY-J 4x10mm2</t>
  </si>
  <si>
    <t>1392</t>
  </si>
  <si>
    <t>349</t>
  </si>
  <si>
    <t>5.1</t>
  </si>
  <si>
    <t>Výkopové práce pro kabel a zemnící pásek, uložení, pískové lože, červená fólie, zához, hutnění, apod.</t>
  </si>
  <si>
    <t>bm</t>
  </si>
  <si>
    <t>1394</t>
  </si>
  <si>
    <t>350</t>
  </si>
  <si>
    <t>6.1</t>
  </si>
  <si>
    <t>Uzemňovací pásek FeZn 30x4mm</t>
  </si>
  <si>
    <t>1396</t>
  </si>
  <si>
    <t>351</t>
  </si>
  <si>
    <t>7.1</t>
  </si>
  <si>
    <t>Trubka kopoflex 75</t>
  </si>
  <si>
    <t>1398</t>
  </si>
  <si>
    <t>352</t>
  </si>
  <si>
    <t>8.1</t>
  </si>
  <si>
    <t>Trubka kopoflex 50</t>
  </si>
  <si>
    <t>1400</t>
  </si>
  <si>
    <t>353</t>
  </si>
  <si>
    <t>10.1</t>
  </si>
  <si>
    <t>Materiál pro uchycení, pásky, označovací materiál</t>
  </si>
  <si>
    <t>kpl</t>
  </si>
  <si>
    <t>1402</t>
  </si>
  <si>
    <t>D56</t>
  </si>
  <si>
    <t>Ostatní náklady: Ostatní náklady :</t>
  </si>
  <si>
    <t>354</t>
  </si>
  <si>
    <t>1.1</t>
  </si>
  <si>
    <t>Stavební přípomoce</t>
  </si>
  <si>
    <t>1404</t>
  </si>
  <si>
    <t>355</t>
  </si>
  <si>
    <t>2.2</t>
  </si>
  <si>
    <t>Doprava</t>
  </si>
  <si>
    <t>1406</t>
  </si>
  <si>
    <t>356</t>
  </si>
  <si>
    <t>3.2</t>
  </si>
  <si>
    <t>Zprovoznění DALI systému vč. dopravy</t>
  </si>
  <si>
    <t>1408</t>
  </si>
  <si>
    <t>357</t>
  </si>
  <si>
    <t>4.2</t>
  </si>
  <si>
    <t>Drobný materiál (hmoždinky, šrouby, sádra, atd..)</t>
  </si>
  <si>
    <t>1410</t>
  </si>
  <si>
    <t>358</t>
  </si>
  <si>
    <t>5.2</t>
  </si>
  <si>
    <t>Úklid, úprava okolí do původního stavu (zatravnění, živice apod.)</t>
  </si>
  <si>
    <t>1412</t>
  </si>
  <si>
    <t>359</t>
  </si>
  <si>
    <t>6.2</t>
  </si>
  <si>
    <t>Zkoušky, revize</t>
  </si>
  <si>
    <t>1414</t>
  </si>
  <si>
    <t>360</t>
  </si>
  <si>
    <t>7.2</t>
  </si>
  <si>
    <t>Dokumentace skutečného stavu</t>
  </si>
  <si>
    <t>1416</t>
  </si>
  <si>
    <t>D76</t>
  </si>
  <si>
    <t>Rozváděč R40: Rozváděč R40</t>
  </si>
  <si>
    <t>361</t>
  </si>
  <si>
    <t>1.4</t>
  </si>
  <si>
    <t>Jednofázový jistič B10/1, 10A</t>
  </si>
  <si>
    <t>ks</t>
  </si>
  <si>
    <t>1418</t>
  </si>
  <si>
    <t>362</t>
  </si>
  <si>
    <t>2.4</t>
  </si>
  <si>
    <t>Jednofázový jistič B6/1, 6A</t>
  </si>
  <si>
    <t>1420</t>
  </si>
  <si>
    <t>363</t>
  </si>
  <si>
    <t>3.5</t>
  </si>
  <si>
    <t>Spínací hodiny včetně příslušenství</t>
  </si>
  <si>
    <t>1422</t>
  </si>
  <si>
    <t>364</t>
  </si>
  <si>
    <t>4.4</t>
  </si>
  <si>
    <t>Soumrakový spínač s extérním čidlem včetně příslušenství</t>
  </si>
  <si>
    <t>1424</t>
  </si>
  <si>
    <t>365</t>
  </si>
  <si>
    <t>5.5</t>
  </si>
  <si>
    <t>Drobný materiál (svorky, hřeben, atd…)</t>
  </si>
  <si>
    <t>1426</t>
  </si>
  <si>
    <t>D57</t>
  </si>
  <si>
    <t>Svítidla,: Svítidla, stropní vývody, apod… :</t>
  </si>
  <si>
    <t>366</t>
  </si>
  <si>
    <t>1.5</t>
  </si>
  <si>
    <t>LED svítidlo PHILIPS BRS443 FG T25 GRN32-3S/830 A na stožáru s výložníkem</t>
  </si>
  <si>
    <t>1428</t>
  </si>
  <si>
    <t>367</t>
  </si>
  <si>
    <t>2.5</t>
  </si>
  <si>
    <t>LED svítidlo PHILIPS BRS443 FG T25 GRN24-3S/830 dw na stožáru s výložníkem</t>
  </si>
  <si>
    <t>1430</t>
  </si>
  <si>
    <t>368</t>
  </si>
  <si>
    <t>3.3</t>
  </si>
  <si>
    <t>LED svítidlo PHILIPS BRS443 FG T25 GRN16-3S/830 dw na stožáru s výložníkem</t>
  </si>
  <si>
    <t>1432</t>
  </si>
  <si>
    <t>369</t>
  </si>
  <si>
    <t>4.5</t>
  </si>
  <si>
    <t>LED svítidlo nástěnné PHILIPS 2875 FLOWLED DTS / GRN 3200lm</t>
  </si>
  <si>
    <t>1434</t>
  </si>
  <si>
    <t>370</t>
  </si>
  <si>
    <t>6.3</t>
  </si>
  <si>
    <t xml:space="preserve">LED svítidlo zápustné do stěny ILTI  LUCE MDAF40030040GR DAF 03 gen2 CW</t>
  </si>
  <si>
    <t>1436</t>
  </si>
  <si>
    <t>371</t>
  </si>
  <si>
    <t>7.3</t>
  </si>
  <si>
    <t>Stožár 4,5m (5,5m včetně zapuštěné části) s výložníkem</t>
  </si>
  <si>
    <t>1438</t>
  </si>
  <si>
    <t>372</t>
  </si>
  <si>
    <t>8.2</t>
  </si>
  <si>
    <t>Základ pro stožár 600x600x1000mm včetně výkopu, bednění záhozu a úpravy okolí</t>
  </si>
  <si>
    <t>1440</t>
  </si>
  <si>
    <t>373</t>
  </si>
  <si>
    <t>9.2</t>
  </si>
  <si>
    <t>Ostatní drobný elektroinstalační materiál</t>
  </si>
  <si>
    <t>1442</t>
  </si>
  <si>
    <t>D58</t>
  </si>
  <si>
    <t>Zásuvky,: Zásuvky, spínače, krabice, elektroinstalační materiál :</t>
  </si>
  <si>
    <t>374</t>
  </si>
  <si>
    <t>1.6</t>
  </si>
  <si>
    <t>1444</t>
  </si>
  <si>
    <t>375</t>
  </si>
  <si>
    <t>2.6</t>
  </si>
  <si>
    <t>1446</t>
  </si>
  <si>
    <t>D77</t>
  </si>
  <si>
    <t>IO.01: IO.O1 - Vodovodní a kanal...</t>
  </si>
  <si>
    <t>376</t>
  </si>
  <si>
    <t>132201201</t>
  </si>
  <si>
    <t>Hloubení rýh š do 2000 mm v hornině tř. 3 objemu do 100 m3</t>
  </si>
  <si>
    <t>1448</t>
  </si>
  <si>
    <t xml:space="preserve">7*1,2*3+18*1,0*2,0  </t>
  </si>
  <si>
    <t>377</t>
  </si>
  <si>
    <t>1450</t>
  </si>
  <si>
    <t>378</t>
  </si>
  <si>
    <t>1452</t>
  </si>
  <si>
    <t xml:space="preserve">7*2*3+18*2*2,0  </t>
  </si>
  <si>
    <t>379</t>
  </si>
  <si>
    <t>1454</t>
  </si>
  <si>
    <t>380</t>
  </si>
  <si>
    <t>1456</t>
  </si>
  <si>
    <t>381</t>
  </si>
  <si>
    <t>1458</t>
  </si>
  <si>
    <t>382</t>
  </si>
  <si>
    <t>1460</t>
  </si>
  <si>
    <t>383</t>
  </si>
  <si>
    <t>1462</t>
  </si>
  <si>
    <t>384</t>
  </si>
  <si>
    <t>1464</t>
  </si>
  <si>
    <t>385</t>
  </si>
  <si>
    <t>1466</t>
  </si>
  <si>
    <t>386</t>
  </si>
  <si>
    <t>1468</t>
  </si>
  <si>
    <t>387</t>
  </si>
  <si>
    <t>1470</t>
  </si>
  <si>
    <t xml:space="preserve">7*1,2*0,5+18*1,0*0,5  </t>
  </si>
  <si>
    <t>388</t>
  </si>
  <si>
    <t>1472</t>
  </si>
  <si>
    <t>389</t>
  </si>
  <si>
    <t>1474</t>
  </si>
  <si>
    <t xml:space="preserve">7*1,2*0,1+18*1,0*0,1  </t>
  </si>
  <si>
    <t>D79</t>
  </si>
  <si>
    <t>722: Zdravotechnika - vnitřní vodovod</t>
  </si>
  <si>
    <t>390</t>
  </si>
  <si>
    <t>722270102</t>
  </si>
  <si>
    <t>Sestava vodoměrová závitová G 1</t>
  </si>
  <si>
    <t>soubor</t>
  </si>
  <si>
    <t>1476</t>
  </si>
  <si>
    <t>391</t>
  </si>
  <si>
    <t>1478</t>
  </si>
  <si>
    <t>392</t>
  </si>
  <si>
    <t>1480</t>
  </si>
  <si>
    <t>393</t>
  </si>
  <si>
    <t>1482</t>
  </si>
  <si>
    <t>394</t>
  </si>
  <si>
    <t>87735512R</t>
  </si>
  <si>
    <t>Výřez a montáž tvarovek odbočných na potrubí z kanalizačních trub z PVC DN 250</t>
  </si>
  <si>
    <t>1484</t>
  </si>
  <si>
    <t>395</t>
  </si>
  <si>
    <t>28611437</t>
  </si>
  <si>
    <t>odbočka kanalizační plastová s hrdlem KG 250/200/87°</t>
  </si>
  <si>
    <t>1486</t>
  </si>
  <si>
    <t>396</t>
  </si>
  <si>
    <t>877390430</t>
  </si>
  <si>
    <t>Montáž spojek na kanalizačním potrubí z PP trub korugovaných DN 400</t>
  </si>
  <si>
    <t>1488</t>
  </si>
  <si>
    <t>397</t>
  </si>
  <si>
    <t>28611R01</t>
  </si>
  <si>
    <t xml:space="preserve">sedlová vložka kanalizační plastová s hrdlem 400/200 </t>
  </si>
  <si>
    <t>1490</t>
  </si>
  <si>
    <t>398</t>
  </si>
  <si>
    <t>891181112</t>
  </si>
  <si>
    <t>Montáž vodovodních šoupátek otevřený výkop DN 40</t>
  </si>
  <si>
    <t>1492</t>
  </si>
  <si>
    <t>399</t>
  </si>
  <si>
    <t>42221144</t>
  </si>
  <si>
    <t>šoupátko s PE vevařovacími konci voda PN10 DN 25/32 PE 100</t>
  </si>
  <si>
    <t>1494</t>
  </si>
  <si>
    <t>400</t>
  </si>
  <si>
    <t>891249111</t>
  </si>
  <si>
    <t>Montáž navrtávacích pasů na potrubí z jakýchkoli trub DN 80</t>
  </si>
  <si>
    <t>1496</t>
  </si>
  <si>
    <t>401</t>
  </si>
  <si>
    <t>42271410</t>
  </si>
  <si>
    <t>pás navrtávací z tvárné litiny DN 50mm, rozsah (60-67), odbočky 1",5/4",6/4",2"</t>
  </si>
  <si>
    <t>1498</t>
  </si>
  <si>
    <t>402</t>
  </si>
  <si>
    <t>1500</t>
  </si>
  <si>
    <t>403</t>
  </si>
  <si>
    <t>1502</t>
  </si>
  <si>
    <t>404</t>
  </si>
  <si>
    <t>1504</t>
  </si>
  <si>
    <t>405</t>
  </si>
  <si>
    <t>1506</t>
  </si>
  <si>
    <t>406</t>
  </si>
  <si>
    <t>1508</t>
  </si>
  <si>
    <t>407</t>
  </si>
  <si>
    <t>1510</t>
  </si>
  <si>
    <t>408</t>
  </si>
  <si>
    <t>899401112</t>
  </si>
  <si>
    <t>Osazení poklopů litinových šoupátkových</t>
  </si>
  <si>
    <t>1512</t>
  </si>
  <si>
    <t>409</t>
  </si>
  <si>
    <t>42291352</t>
  </si>
  <si>
    <t>poklop litinový šoupátkový pro zemní soupravy osazení do terénu a do vozovky</t>
  </si>
  <si>
    <t>1514</t>
  </si>
  <si>
    <t>410</t>
  </si>
  <si>
    <t>1516</t>
  </si>
  <si>
    <t>411</t>
  </si>
  <si>
    <t>1518</t>
  </si>
  <si>
    <t>412</t>
  </si>
  <si>
    <t>1520</t>
  </si>
  <si>
    <t>413</t>
  </si>
  <si>
    <t>1522</t>
  </si>
  <si>
    <t>D80</t>
  </si>
  <si>
    <t>HZS: Hodinové zúčtovací sazby</t>
  </si>
  <si>
    <t>414</t>
  </si>
  <si>
    <t>HZS2491</t>
  </si>
  <si>
    <t>Hodinová zúčtovací sazba dělník zednických výpomocí</t>
  </si>
  <si>
    <t>HOD</t>
  </si>
  <si>
    <t>1524</t>
  </si>
  <si>
    <t>415</t>
  </si>
  <si>
    <t>1532</t>
  </si>
  <si>
    <t>416</t>
  </si>
  <si>
    <t>1534</t>
  </si>
  <si>
    <t>D81</t>
  </si>
  <si>
    <t>IO.02: IO.O2 - přeložka plynovodu</t>
  </si>
  <si>
    <t>417</t>
  </si>
  <si>
    <t>132201101</t>
  </si>
  <si>
    <t>Hloubení rýh š do 600 mm v hornině tř. 3 objemu do 100 m3</t>
  </si>
  <si>
    <t>1536</t>
  </si>
  <si>
    <t xml:space="preserve">64*0,6*1,6  </t>
  </si>
  <si>
    <t>418</t>
  </si>
  <si>
    <t>132201109</t>
  </si>
  <si>
    <t xml:space="preserve">Příplatek za lepivost k hloubení rýh š do 600 mm v hornině tř. 3 </t>
  </si>
  <si>
    <t>1538</t>
  </si>
  <si>
    <t>419</t>
  </si>
  <si>
    <t>161101101</t>
  </si>
  <si>
    <t>Svislé přemístění výkopku z horniny tř. 1 až 4 hl výkopu do 2,5 m</t>
  </si>
  <si>
    <t>1540</t>
  </si>
  <si>
    <t>420</t>
  </si>
  <si>
    <t>1542</t>
  </si>
  <si>
    <t>421</t>
  </si>
  <si>
    <t>1544</t>
  </si>
  <si>
    <t>422</t>
  </si>
  <si>
    <t>1546</t>
  </si>
  <si>
    <t>423</t>
  </si>
  <si>
    <t>1548</t>
  </si>
  <si>
    <t>424</t>
  </si>
  <si>
    <t>1550</t>
  </si>
  <si>
    <t>425</t>
  </si>
  <si>
    <t>1552</t>
  </si>
  <si>
    <t>426</t>
  </si>
  <si>
    <t>1554</t>
  </si>
  <si>
    <t xml:space="preserve">64*0,6*0,4  </t>
  </si>
  <si>
    <t>427</t>
  </si>
  <si>
    <t>1556</t>
  </si>
  <si>
    <t>428</t>
  </si>
  <si>
    <t>1558</t>
  </si>
  <si>
    <t xml:space="preserve">64*0,6*0,1  </t>
  </si>
  <si>
    <t>429</t>
  </si>
  <si>
    <t>723150804</t>
  </si>
  <si>
    <t>Demontáž potrubí ocelové hladké svařované do D 108</t>
  </si>
  <si>
    <t>1560</t>
  </si>
  <si>
    <t>430</t>
  </si>
  <si>
    <t>871251211</t>
  </si>
  <si>
    <t>Montáž potrubí z PE100 SDR 11 otevřený výkop svařovaných elektrotvarovkou D 110 x 10,0 mm</t>
  </si>
  <si>
    <t>1562</t>
  </si>
  <si>
    <t>431</t>
  </si>
  <si>
    <t>28613486</t>
  </si>
  <si>
    <t>potrubí plynovodní PE100 SDR 11 návin se signalizační vrstvou 110x10,0mm</t>
  </si>
  <si>
    <t>1564</t>
  </si>
  <si>
    <t>432</t>
  </si>
  <si>
    <t>28613970</t>
  </si>
  <si>
    <t>trubka ochranná pro plyn PEHD 160x6,2mm</t>
  </si>
  <si>
    <t>1566</t>
  </si>
  <si>
    <t>433</t>
  </si>
  <si>
    <t>877261101</t>
  </si>
  <si>
    <t>Montáž elektrospojek na vodovodním potrubí z PE trub d 110</t>
  </si>
  <si>
    <t>1568</t>
  </si>
  <si>
    <t>434</t>
  </si>
  <si>
    <t>286159R1</t>
  </si>
  <si>
    <t>přechodka ocel / PE - DN 100 / d 110 přechodka ocel / PE - DN 100 / d 110</t>
  </si>
  <si>
    <t>1570</t>
  </si>
  <si>
    <t>435</t>
  </si>
  <si>
    <t>877261110</t>
  </si>
  <si>
    <t>Montáž elektrokolen 45° na vodovodním potrubí z PE trub d 110</t>
  </si>
  <si>
    <t>1572</t>
  </si>
  <si>
    <t>436</t>
  </si>
  <si>
    <t>28614949</t>
  </si>
  <si>
    <t>elektrokoleno 45° PE 100 PN16 D 110mm</t>
  </si>
  <si>
    <t>1574</t>
  </si>
  <si>
    <t>437</t>
  </si>
  <si>
    <t>877261112</t>
  </si>
  <si>
    <t>Montáž elektrokolen 90° na vodovodním potrubí z PE trub d 110</t>
  </si>
  <si>
    <t>1576</t>
  </si>
  <si>
    <t>438</t>
  </si>
  <si>
    <t>28614937</t>
  </si>
  <si>
    <t>elektrokoleno 90° PE 100 PN16 D 110mm</t>
  </si>
  <si>
    <t>1578</t>
  </si>
  <si>
    <t>439</t>
  </si>
  <si>
    <t>891269111</t>
  </si>
  <si>
    <t>Montáž navrtávacích pasů na potrubí z jakýchkoli trub DN 100</t>
  </si>
  <si>
    <t>1580</t>
  </si>
  <si>
    <t>440</t>
  </si>
  <si>
    <t>42273550</t>
  </si>
  <si>
    <t>pás navrtávací se závitovým výstupem z tvárné litiny pro vodovodní PE a PVC potrubí 110-2”</t>
  </si>
  <si>
    <t>1582</t>
  </si>
  <si>
    <t>441</t>
  </si>
  <si>
    <t>1584</t>
  </si>
  <si>
    <t>442</t>
  </si>
  <si>
    <t>1586</t>
  </si>
  <si>
    <t>443</t>
  </si>
  <si>
    <t>230200311</t>
  </si>
  <si>
    <t xml:space="preserve">Jednostranné přerušení průtoku plynu 2 balony vloženými pomocí zaváděcích komor v ocelovém potrubí  DN do 125 mm</t>
  </si>
  <si>
    <t>1588</t>
  </si>
  <si>
    <t>D83</t>
  </si>
  <si>
    <t>9: Ostatní konstrukce a práce, bourání</t>
  </si>
  <si>
    <t>444</t>
  </si>
  <si>
    <t>977151121</t>
  </si>
  <si>
    <t xml:space="preserve">Jádrové vrty diamantovými korunkami do D 120 mm do stavebních materiálů </t>
  </si>
  <si>
    <t>1590</t>
  </si>
  <si>
    <t>445</t>
  </si>
  <si>
    <t>1592</t>
  </si>
  <si>
    <t>446</t>
  </si>
  <si>
    <t>1594</t>
  </si>
  <si>
    <t>447</t>
  </si>
  <si>
    <t>043114R04</t>
  </si>
  <si>
    <t>Zkoušky tlakové, revize plynovodu</t>
  </si>
  <si>
    <t>1602</t>
  </si>
  <si>
    <t>D84</t>
  </si>
  <si>
    <t>VRN9: Ostatní náklady</t>
  </si>
  <si>
    <t>448</t>
  </si>
  <si>
    <t>091003R01</t>
  </si>
  <si>
    <t>Odvoz a likvidace odpadu</t>
  </si>
  <si>
    <t>1604</t>
  </si>
  <si>
    <t>D.1.4.a - Zdravotně technické instalace</t>
  </si>
  <si>
    <t xml:space="preserve">D.1.4.d - Veřejné a venkovní osvětlení </t>
  </si>
  <si>
    <t xml:space="preserve">    D55 - Kabeláž</t>
  </si>
  <si>
    <t xml:space="preserve">    D76 - Rozváděč R40</t>
  </si>
  <si>
    <t xml:space="preserve">    D57 - Svítidla, stropní vývody, apod… :</t>
  </si>
  <si>
    <t xml:space="preserve">    D58 - Zásuvky, spínače, krabice, elektroinstalační materiál</t>
  </si>
  <si>
    <t xml:space="preserve">    D56 - Ostatní náklady</t>
  </si>
  <si>
    <t>Kabeláž</t>
  </si>
  <si>
    <t>Rozváděč R40</t>
  </si>
  <si>
    <t>Svítidla, stropní vývody, apod… :</t>
  </si>
  <si>
    <t>Zásuvky, spínače, krabice, elektroinstalační materiál</t>
  </si>
  <si>
    <t>Ostatní náklady</t>
  </si>
  <si>
    <t>Drobný materiál (hmoždinky, šrouby, svorky, pásky, hřeben, sádra, atd..)</t>
  </si>
  <si>
    <t>IO.01 - Vodovodní a kanalizační přípojka</t>
  </si>
  <si>
    <t>D77 - IO.O1 - Vodovodní a kanalalizační přípojka</t>
  </si>
  <si>
    <t>IO.O1 - Vodovodní a kanalalizační přípojka</t>
  </si>
  <si>
    <t>IO.02 - Přeložka plynovodu</t>
  </si>
  <si>
    <t>D81 - IO.O2 - přeložka plynovodu</t>
  </si>
  <si>
    <t>IO.O2 - přeložka plynovodu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</si>
</sst>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R2019060-2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Úpravy veřejného parteru a zahrady objektů - 2.etapa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Husova 69 a 110-113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11. 9. 2020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Kolín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sporadical architektonická kancelář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QSB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7"/>
      <c r="B95" s="118"/>
      <c r="C95" s="119"/>
      <c r="D95" s="120" t="s">
        <v>80</v>
      </c>
      <c r="E95" s="120"/>
      <c r="F95" s="120"/>
      <c r="G95" s="120"/>
      <c r="H95" s="120"/>
      <c r="I95" s="121"/>
      <c r="J95" s="120" t="s">
        <v>81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ROUND(SUM(AG96:AG101),2)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82</v>
      </c>
      <c r="AR95" s="125"/>
      <c r="AS95" s="126">
        <f>ROUND(SUM(AS96:AS101),2)</f>
        <v>0</v>
      </c>
      <c r="AT95" s="127">
        <f>ROUND(SUM(AV95:AW95),2)</f>
        <v>0</v>
      </c>
      <c r="AU95" s="128">
        <f>ROUND(SUM(AU96:AU101),5)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ROUND(SUM(AZ96:AZ101),2)</f>
        <v>0</v>
      </c>
      <c r="BA95" s="127">
        <f>ROUND(SUM(BA96:BA101),2)</f>
        <v>0</v>
      </c>
      <c r="BB95" s="127">
        <f>ROUND(SUM(BB96:BB101),2)</f>
        <v>0</v>
      </c>
      <c r="BC95" s="127">
        <f>ROUND(SUM(BC96:BC101),2)</f>
        <v>0</v>
      </c>
      <c r="BD95" s="129">
        <f>ROUND(SUM(BD96:BD101),2)</f>
        <v>0</v>
      </c>
      <c r="BE95" s="7"/>
      <c r="BS95" s="130" t="s">
        <v>75</v>
      </c>
      <c r="BT95" s="130" t="s">
        <v>83</v>
      </c>
      <c r="BU95" s="130" t="s">
        <v>77</v>
      </c>
      <c r="BV95" s="130" t="s">
        <v>78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4" customFormat="1" ht="16.5" customHeight="1">
      <c r="A96" s="131" t="s">
        <v>86</v>
      </c>
      <c r="B96" s="69"/>
      <c r="C96" s="132"/>
      <c r="D96" s="132"/>
      <c r="E96" s="133" t="s">
        <v>87</v>
      </c>
      <c r="F96" s="133"/>
      <c r="G96" s="133"/>
      <c r="H96" s="133"/>
      <c r="I96" s="133"/>
      <c r="J96" s="132"/>
      <c r="K96" s="133" t="s">
        <v>88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'000 - Vedlejší a ostatní ...'!J32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89</v>
      </c>
      <c r="AR96" s="71"/>
      <c r="AS96" s="136">
        <v>0</v>
      </c>
      <c r="AT96" s="137">
        <f>ROUND(SUM(AV96:AW96),2)</f>
        <v>0</v>
      </c>
      <c r="AU96" s="138">
        <f>'000 - Vedlejší a ostatní ...'!P126</f>
        <v>0</v>
      </c>
      <c r="AV96" s="137">
        <f>'000 - Vedlejší a ostatní ...'!J35</f>
        <v>0</v>
      </c>
      <c r="AW96" s="137">
        <f>'000 - Vedlejší a ostatní ...'!J36</f>
        <v>0</v>
      </c>
      <c r="AX96" s="137">
        <f>'000 - Vedlejší a ostatní ...'!J37</f>
        <v>0</v>
      </c>
      <c r="AY96" s="137">
        <f>'000 - Vedlejší a ostatní ...'!J38</f>
        <v>0</v>
      </c>
      <c r="AZ96" s="137">
        <f>'000 - Vedlejší a ostatní ...'!F35</f>
        <v>0</v>
      </c>
      <c r="BA96" s="137">
        <f>'000 - Vedlejší a ostatní ...'!F36</f>
        <v>0</v>
      </c>
      <c r="BB96" s="137">
        <f>'000 - Vedlejší a ostatní ...'!F37</f>
        <v>0</v>
      </c>
      <c r="BC96" s="137">
        <f>'000 - Vedlejší a ostatní ...'!F38</f>
        <v>0</v>
      </c>
      <c r="BD96" s="139">
        <f>'000 - Vedlejší a ostatní ...'!F39</f>
        <v>0</v>
      </c>
      <c r="BE96" s="4"/>
      <c r="BT96" s="140" t="s">
        <v>85</v>
      </c>
      <c r="BV96" s="140" t="s">
        <v>78</v>
      </c>
      <c r="BW96" s="140" t="s">
        <v>90</v>
      </c>
      <c r="BX96" s="140" t="s">
        <v>84</v>
      </c>
      <c r="CL96" s="140" t="s">
        <v>1</v>
      </c>
    </row>
    <row r="97" s="4" customFormat="1" ht="16.5" customHeight="1">
      <c r="A97" s="131" t="s">
        <v>86</v>
      </c>
      <c r="B97" s="69"/>
      <c r="C97" s="132"/>
      <c r="D97" s="132"/>
      <c r="E97" s="133" t="s">
        <v>91</v>
      </c>
      <c r="F97" s="133"/>
      <c r="G97" s="133"/>
      <c r="H97" s="133"/>
      <c r="I97" s="133"/>
      <c r="J97" s="132"/>
      <c r="K97" s="133" t="s">
        <v>92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'D.1.1 - Architektonicko-s...'!J32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89</v>
      </c>
      <c r="AR97" s="71"/>
      <c r="AS97" s="136">
        <v>0</v>
      </c>
      <c r="AT97" s="137">
        <f>ROUND(SUM(AV97:AW97),2)</f>
        <v>0</v>
      </c>
      <c r="AU97" s="138">
        <f>'D.1.1 - Architektonicko-s...'!P258</f>
        <v>0</v>
      </c>
      <c r="AV97" s="137">
        <f>'D.1.1 - Architektonicko-s...'!J35</f>
        <v>0</v>
      </c>
      <c r="AW97" s="137">
        <f>'D.1.1 - Architektonicko-s...'!J36</f>
        <v>0</v>
      </c>
      <c r="AX97" s="137">
        <f>'D.1.1 - Architektonicko-s...'!J37</f>
        <v>0</v>
      </c>
      <c r="AY97" s="137">
        <f>'D.1.1 - Architektonicko-s...'!J38</f>
        <v>0</v>
      </c>
      <c r="AZ97" s="137">
        <f>'D.1.1 - Architektonicko-s...'!F35</f>
        <v>0</v>
      </c>
      <c r="BA97" s="137">
        <f>'D.1.1 - Architektonicko-s...'!F36</f>
        <v>0</v>
      </c>
      <c r="BB97" s="137">
        <f>'D.1.1 - Architektonicko-s...'!F37</f>
        <v>0</v>
      </c>
      <c r="BC97" s="137">
        <f>'D.1.1 - Architektonicko-s...'!F38</f>
        <v>0</v>
      </c>
      <c r="BD97" s="139">
        <f>'D.1.1 - Architektonicko-s...'!F39</f>
        <v>0</v>
      </c>
      <c r="BE97" s="4"/>
      <c r="BT97" s="140" t="s">
        <v>85</v>
      </c>
      <c r="BV97" s="140" t="s">
        <v>78</v>
      </c>
      <c r="BW97" s="140" t="s">
        <v>93</v>
      </c>
      <c r="BX97" s="140" t="s">
        <v>84</v>
      </c>
      <c r="CL97" s="140" t="s">
        <v>1</v>
      </c>
    </row>
    <row r="98" s="4" customFormat="1" ht="16.5" customHeight="1">
      <c r="A98" s="131" t="s">
        <v>86</v>
      </c>
      <c r="B98" s="69"/>
      <c r="C98" s="132"/>
      <c r="D98" s="132"/>
      <c r="E98" s="133" t="s">
        <v>94</v>
      </c>
      <c r="F98" s="133"/>
      <c r="G98" s="133"/>
      <c r="H98" s="133"/>
      <c r="I98" s="133"/>
      <c r="J98" s="132"/>
      <c r="K98" s="133" t="s">
        <v>95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'D.1.4.a - Zdravotně techn...'!J32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89</v>
      </c>
      <c r="AR98" s="71"/>
      <c r="AS98" s="136">
        <v>0</v>
      </c>
      <c r="AT98" s="137">
        <f>ROUND(SUM(AV98:AW98),2)</f>
        <v>0</v>
      </c>
      <c r="AU98" s="138">
        <f>'D.1.4.a - Zdravotně techn...'!P126</f>
        <v>0</v>
      </c>
      <c r="AV98" s="137">
        <f>'D.1.4.a - Zdravotně techn...'!J35</f>
        <v>0</v>
      </c>
      <c r="AW98" s="137">
        <f>'D.1.4.a - Zdravotně techn...'!J36</f>
        <v>0</v>
      </c>
      <c r="AX98" s="137">
        <f>'D.1.4.a - Zdravotně techn...'!J37</f>
        <v>0</v>
      </c>
      <c r="AY98" s="137">
        <f>'D.1.4.a - Zdravotně techn...'!J38</f>
        <v>0</v>
      </c>
      <c r="AZ98" s="137">
        <f>'D.1.4.a - Zdravotně techn...'!F35</f>
        <v>0</v>
      </c>
      <c r="BA98" s="137">
        <f>'D.1.4.a - Zdravotně techn...'!F36</f>
        <v>0</v>
      </c>
      <c r="BB98" s="137">
        <f>'D.1.4.a - Zdravotně techn...'!F37</f>
        <v>0</v>
      </c>
      <c r="BC98" s="137">
        <f>'D.1.4.a - Zdravotně techn...'!F38</f>
        <v>0</v>
      </c>
      <c r="BD98" s="139">
        <f>'D.1.4.a - Zdravotně techn...'!F39</f>
        <v>0</v>
      </c>
      <c r="BE98" s="4"/>
      <c r="BT98" s="140" t="s">
        <v>85</v>
      </c>
      <c r="BV98" s="140" t="s">
        <v>78</v>
      </c>
      <c r="BW98" s="140" t="s">
        <v>96</v>
      </c>
      <c r="BX98" s="140" t="s">
        <v>84</v>
      </c>
      <c r="CL98" s="140" t="s">
        <v>1</v>
      </c>
    </row>
    <row r="99" s="4" customFormat="1" ht="16.5" customHeight="1">
      <c r="A99" s="131" t="s">
        <v>86</v>
      </c>
      <c r="B99" s="69"/>
      <c r="C99" s="132"/>
      <c r="D99" s="132"/>
      <c r="E99" s="133" t="s">
        <v>97</v>
      </c>
      <c r="F99" s="133"/>
      <c r="G99" s="133"/>
      <c r="H99" s="133"/>
      <c r="I99" s="133"/>
      <c r="J99" s="132"/>
      <c r="K99" s="133" t="s">
        <v>98</v>
      </c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4">
        <f>'D.1.4.d - Veřejné a venko...'!J32</f>
        <v>0</v>
      </c>
      <c r="AH99" s="132"/>
      <c r="AI99" s="132"/>
      <c r="AJ99" s="132"/>
      <c r="AK99" s="132"/>
      <c r="AL99" s="132"/>
      <c r="AM99" s="132"/>
      <c r="AN99" s="134">
        <f>SUM(AG99,AT99)</f>
        <v>0</v>
      </c>
      <c r="AO99" s="132"/>
      <c r="AP99" s="132"/>
      <c r="AQ99" s="135" t="s">
        <v>89</v>
      </c>
      <c r="AR99" s="71"/>
      <c r="AS99" s="136">
        <v>0</v>
      </c>
      <c r="AT99" s="137">
        <f>ROUND(SUM(AV99:AW99),2)</f>
        <v>0</v>
      </c>
      <c r="AU99" s="138">
        <f>'D.1.4.d - Veřejné a venko...'!P126</f>
        <v>0</v>
      </c>
      <c r="AV99" s="137">
        <f>'D.1.4.d - Veřejné a venko...'!J35</f>
        <v>0</v>
      </c>
      <c r="AW99" s="137">
        <f>'D.1.4.d - Veřejné a venko...'!J36</f>
        <v>0</v>
      </c>
      <c r="AX99" s="137">
        <f>'D.1.4.d - Veřejné a venko...'!J37</f>
        <v>0</v>
      </c>
      <c r="AY99" s="137">
        <f>'D.1.4.d - Veřejné a venko...'!J38</f>
        <v>0</v>
      </c>
      <c r="AZ99" s="137">
        <f>'D.1.4.d - Veřejné a venko...'!F35</f>
        <v>0</v>
      </c>
      <c r="BA99" s="137">
        <f>'D.1.4.d - Veřejné a venko...'!F36</f>
        <v>0</v>
      </c>
      <c r="BB99" s="137">
        <f>'D.1.4.d - Veřejné a venko...'!F37</f>
        <v>0</v>
      </c>
      <c r="BC99" s="137">
        <f>'D.1.4.d - Veřejné a venko...'!F38</f>
        <v>0</v>
      </c>
      <c r="BD99" s="139">
        <f>'D.1.4.d - Veřejné a venko...'!F39</f>
        <v>0</v>
      </c>
      <c r="BE99" s="4"/>
      <c r="BT99" s="140" t="s">
        <v>85</v>
      </c>
      <c r="BV99" s="140" t="s">
        <v>78</v>
      </c>
      <c r="BW99" s="140" t="s">
        <v>99</v>
      </c>
      <c r="BX99" s="140" t="s">
        <v>84</v>
      </c>
      <c r="CL99" s="140" t="s">
        <v>1</v>
      </c>
    </row>
    <row r="100" s="4" customFormat="1" ht="16.5" customHeight="1">
      <c r="A100" s="131" t="s">
        <v>86</v>
      </c>
      <c r="B100" s="69"/>
      <c r="C100" s="132"/>
      <c r="D100" s="132"/>
      <c r="E100" s="133" t="s">
        <v>100</v>
      </c>
      <c r="F100" s="133"/>
      <c r="G100" s="133"/>
      <c r="H100" s="133"/>
      <c r="I100" s="133"/>
      <c r="J100" s="132"/>
      <c r="K100" s="133" t="s">
        <v>101</v>
      </c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4">
        <f>'IO.01 - Vodovodní a kanal...'!J32</f>
        <v>0</v>
      </c>
      <c r="AH100" s="132"/>
      <c r="AI100" s="132"/>
      <c r="AJ100" s="132"/>
      <c r="AK100" s="132"/>
      <c r="AL100" s="132"/>
      <c r="AM100" s="132"/>
      <c r="AN100" s="134">
        <f>SUM(AG100,AT100)</f>
        <v>0</v>
      </c>
      <c r="AO100" s="132"/>
      <c r="AP100" s="132"/>
      <c r="AQ100" s="135" t="s">
        <v>89</v>
      </c>
      <c r="AR100" s="71"/>
      <c r="AS100" s="136">
        <v>0</v>
      </c>
      <c r="AT100" s="137">
        <f>ROUND(SUM(AV100:AW100),2)</f>
        <v>0</v>
      </c>
      <c r="AU100" s="138">
        <f>'IO.01 - Vodovodní a kanal...'!P128</f>
        <v>0</v>
      </c>
      <c r="AV100" s="137">
        <f>'IO.01 - Vodovodní a kanal...'!J35</f>
        <v>0</v>
      </c>
      <c r="AW100" s="137">
        <f>'IO.01 - Vodovodní a kanal...'!J36</f>
        <v>0</v>
      </c>
      <c r="AX100" s="137">
        <f>'IO.01 - Vodovodní a kanal...'!J37</f>
        <v>0</v>
      </c>
      <c r="AY100" s="137">
        <f>'IO.01 - Vodovodní a kanal...'!J38</f>
        <v>0</v>
      </c>
      <c r="AZ100" s="137">
        <f>'IO.01 - Vodovodní a kanal...'!F35</f>
        <v>0</v>
      </c>
      <c r="BA100" s="137">
        <f>'IO.01 - Vodovodní a kanal...'!F36</f>
        <v>0</v>
      </c>
      <c r="BB100" s="137">
        <f>'IO.01 - Vodovodní a kanal...'!F37</f>
        <v>0</v>
      </c>
      <c r="BC100" s="137">
        <f>'IO.01 - Vodovodní a kanal...'!F38</f>
        <v>0</v>
      </c>
      <c r="BD100" s="139">
        <f>'IO.01 - Vodovodní a kanal...'!F39</f>
        <v>0</v>
      </c>
      <c r="BE100" s="4"/>
      <c r="BT100" s="140" t="s">
        <v>85</v>
      </c>
      <c r="BV100" s="140" t="s">
        <v>78</v>
      </c>
      <c r="BW100" s="140" t="s">
        <v>102</v>
      </c>
      <c r="BX100" s="140" t="s">
        <v>84</v>
      </c>
      <c r="CL100" s="140" t="s">
        <v>1</v>
      </c>
    </row>
    <row r="101" s="4" customFormat="1" ht="16.5" customHeight="1">
      <c r="A101" s="131" t="s">
        <v>86</v>
      </c>
      <c r="B101" s="69"/>
      <c r="C101" s="132"/>
      <c r="D101" s="132"/>
      <c r="E101" s="133" t="s">
        <v>103</v>
      </c>
      <c r="F101" s="133"/>
      <c r="G101" s="133"/>
      <c r="H101" s="133"/>
      <c r="I101" s="133"/>
      <c r="J101" s="132"/>
      <c r="K101" s="133" t="s">
        <v>104</v>
      </c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3"/>
      <c r="AF101" s="133"/>
      <c r="AG101" s="134">
        <f>'IO.02 - Přeložka plynovodu'!J32</f>
        <v>0</v>
      </c>
      <c r="AH101" s="132"/>
      <c r="AI101" s="132"/>
      <c r="AJ101" s="132"/>
      <c r="AK101" s="132"/>
      <c r="AL101" s="132"/>
      <c r="AM101" s="132"/>
      <c r="AN101" s="134">
        <f>SUM(AG101,AT101)</f>
        <v>0</v>
      </c>
      <c r="AO101" s="132"/>
      <c r="AP101" s="132"/>
      <c r="AQ101" s="135" t="s">
        <v>89</v>
      </c>
      <c r="AR101" s="71"/>
      <c r="AS101" s="141">
        <v>0</v>
      </c>
      <c r="AT101" s="142">
        <f>ROUND(SUM(AV101:AW101),2)</f>
        <v>0</v>
      </c>
      <c r="AU101" s="143">
        <f>'IO.02 - Přeložka plynovodu'!P128</f>
        <v>0</v>
      </c>
      <c r="AV101" s="142">
        <f>'IO.02 - Přeložka plynovodu'!J35</f>
        <v>0</v>
      </c>
      <c r="AW101" s="142">
        <f>'IO.02 - Přeložka plynovodu'!J36</f>
        <v>0</v>
      </c>
      <c r="AX101" s="142">
        <f>'IO.02 - Přeložka plynovodu'!J37</f>
        <v>0</v>
      </c>
      <c r="AY101" s="142">
        <f>'IO.02 - Přeložka plynovodu'!J38</f>
        <v>0</v>
      </c>
      <c r="AZ101" s="142">
        <f>'IO.02 - Přeložka plynovodu'!F35</f>
        <v>0</v>
      </c>
      <c r="BA101" s="142">
        <f>'IO.02 - Přeložka plynovodu'!F36</f>
        <v>0</v>
      </c>
      <c r="BB101" s="142">
        <f>'IO.02 - Přeložka plynovodu'!F37</f>
        <v>0</v>
      </c>
      <c r="BC101" s="142">
        <f>'IO.02 - Přeložka plynovodu'!F38</f>
        <v>0</v>
      </c>
      <c r="BD101" s="144">
        <f>'IO.02 - Přeložka plynovodu'!F39</f>
        <v>0</v>
      </c>
      <c r="BE101" s="4"/>
      <c r="BT101" s="140" t="s">
        <v>85</v>
      </c>
      <c r="BV101" s="140" t="s">
        <v>78</v>
      </c>
      <c r="BW101" s="140" t="s">
        <v>105</v>
      </c>
      <c r="BX101" s="140" t="s">
        <v>84</v>
      </c>
      <c r="CL101" s="140" t="s">
        <v>1</v>
      </c>
    </row>
    <row r="102" s="2" customFormat="1" ht="30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43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43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</sheetData>
  <sheetProtection sheet="1" formatColumns="0" formatRows="0" objects="1" scenarios="1" spinCount="100000" saltValue="S0hcZB0YHE1ojrrS88V3GEZ+PKsEONf5VVhb+Wzb9NmAWwmmXx9FPze5LSxSdyTN5Zfo9pZEq1VIVm3a8Ak8Kw==" hashValue="6sX8PBEF95nva0mNRCqNE2ZXtetPfIiSax4qbnrkAh1Gk1zP3PfnwJfhiHELEyfVdN72vLE7ZOFfCCjHj8k1bg==" algorithmName="SHA-512" password="CC35"/>
  <mergeCells count="66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00 - Vedlejší a ostatní ...'!C2" display="/"/>
    <hyperlink ref="A97" location="'D.1.1 - Architektonicko-s...'!C2" display="/"/>
    <hyperlink ref="A98" location="'D.1.4.a - Zdravotně techn...'!C2" display="/"/>
    <hyperlink ref="A99" location="'D.1.4.d - Veřejné a venko...'!C2" display="/"/>
    <hyperlink ref="A100" location="'IO.01 - Vodovodní a kanal...'!C2" display="/"/>
    <hyperlink ref="A101" location="'IO.02 - Přeložka plynovod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106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Úpravy veřejného parteru a zahrady objektů - 2.etapa</v>
      </c>
      <c r="F7" s="149"/>
      <c r="G7" s="149"/>
      <c r="H7" s="149"/>
      <c r="L7" s="19"/>
    </row>
    <row r="8" s="1" customFormat="1" ht="12" customHeight="1">
      <c r="B8" s="19"/>
      <c r="D8" s="149" t="s">
        <v>107</v>
      </c>
      <c r="L8" s="19"/>
    </row>
    <row r="9" s="2" customFormat="1" ht="16.5" customHeight="1">
      <c r="A9" s="37"/>
      <c r="B9" s="43"/>
      <c r="C9" s="37"/>
      <c r="D9" s="37"/>
      <c r="E9" s="150" t="s">
        <v>108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109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110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11. 9. 2020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34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ROUND(J126,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ROUND((SUM(BE126:BE142)),  2)</f>
        <v>0</v>
      </c>
      <c r="G35" s="37"/>
      <c r="H35" s="37"/>
      <c r="I35" s="163">
        <v>0.20999999999999999</v>
      </c>
      <c r="J35" s="162">
        <f>ROUND(((SUM(BE126:BE142))*I35),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ROUND((SUM(BF126:BF142)),  2)</f>
        <v>0</v>
      </c>
      <c r="G36" s="37"/>
      <c r="H36" s="37"/>
      <c r="I36" s="163">
        <v>0.14999999999999999</v>
      </c>
      <c r="J36" s="162">
        <f>ROUND(((SUM(BF126:BF142))*I36),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ROUND((SUM(BG126:BG142)),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ROUND((SUM(BH126:BH142)),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ROUND((SUM(BI126:BI142)),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Úpravy veřejného parteru a zahrady objektů - 2.etapa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000 - Vedlejší a ostatní rozpočtové náklady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Husova 69 a 110-113</v>
      </c>
      <c r="G91" s="39"/>
      <c r="H91" s="39"/>
      <c r="I91" s="31" t="s">
        <v>22</v>
      </c>
      <c r="J91" s="78" t="str">
        <f>IF(J14="","",J14)</f>
        <v>11. 9. 2020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24</v>
      </c>
      <c r="D93" s="39"/>
      <c r="E93" s="39"/>
      <c r="F93" s="26" t="str">
        <f>E17</f>
        <v>Město Kolín</v>
      </c>
      <c r="G93" s="39"/>
      <c r="H93" s="39"/>
      <c r="I93" s="31" t="s">
        <v>30</v>
      </c>
      <c r="J93" s="35" t="str">
        <f>E23</f>
        <v>sporadical architektonická kancelář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QSB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112</v>
      </c>
      <c r="D96" s="184"/>
      <c r="E96" s="184"/>
      <c r="F96" s="184"/>
      <c r="G96" s="184"/>
      <c r="H96" s="184"/>
      <c r="I96" s="184"/>
      <c r="J96" s="185" t="s">
        <v>113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114</v>
      </c>
      <c r="D98" s="39"/>
      <c r="E98" s="39"/>
      <c r="F98" s="39"/>
      <c r="G98" s="39"/>
      <c r="H98" s="39"/>
      <c r="I98" s="39"/>
      <c r="J98" s="109">
        <f>J126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115</v>
      </c>
    </row>
    <row r="99" s="9" customFormat="1" ht="24.96" customHeight="1">
      <c r="A99" s="9"/>
      <c r="B99" s="187"/>
      <c r="C99" s="188"/>
      <c r="D99" s="189" t="s">
        <v>116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117</v>
      </c>
      <c r="E100" s="195"/>
      <c r="F100" s="195"/>
      <c r="G100" s="195"/>
      <c r="H100" s="195"/>
      <c r="I100" s="195"/>
      <c r="J100" s="196">
        <f>J128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118</v>
      </c>
      <c r="E101" s="195"/>
      <c r="F101" s="195"/>
      <c r="G101" s="195"/>
      <c r="H101" s="195"/>
      <c r="I101" s="195"/>
      <c r="J101" s="196">
        <f>J134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119</v>
      </c>
      <c r="E102" s="195"/>
      <c r="F102" s="195"/>
      <c r="G102" s="195"/>
      <c r="H102" s="195"/>
      <c r="I102" s="195"/>
      <c r="J102" s="196">
        <f>J136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120</v>
      </c>
      <c r="E103" s="195"/>
      <c r="F103" s="195"/>
      <c r="G103" s="195"/>
      <c r="H103" s="195"/>
      <c r="I103" s="195"/>
      <c r="J103" s="196">
        <f>J139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121</v>
      </c>
      <c r="E104" s="195"/>
      <c r="F104" s="195"/>
      <c r="G104" s="195"/>
      <c r="H104" s="195"/>
      <c r="I104" s="195"/>
      <c r="J104" s="196">
        <f>J141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122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Úpravy veřejného parteru a zahrady objektů - 2.etapa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0"/>
      <c r="C115" s="31" t="s">
        <v>107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2" t="s">
        <v>108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109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E11</f>
        <v>000 - Vedlejší a ostatní rozpočtové náklady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F14</f>
        <v>Husova 69 a 110-113</v>
      </c>
      <c r="G120" s="39"/>
      <c r="H120" s="39"/>
      <c r="I120" s="31" t="s">
        <v>22</v>
      </c>
      <c r="J120" s="78" t="str">
        <f>IF(J14="","",J14)</f>
        <v>11. 9. 2020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24</v>
      </c>
      <c r="D122" s="39"/>
      <c r="E122" s="39"/>
      <c r="F122" s="26" t="str">
        <f>E17</f>
        <v>Město Kolín</v>
      </c>
      <c r="G122" s="39"/>
      <c r="H122" s="39"/>
      <c r="I122" s="31" t="s">
        <v>30</v>
      </c>
      <c r="J122" s="35" t="str">
        <f>E23</f>
        <v>sporadical architektonická kancelář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IF(E20="","",E20)</f>
        <v>Vyplň údaj</v>
      </c>
      <c r="G123" s="39"/>
      <c r="H123" s="39"/>
      <c r="I123" s="31" t="s">
        <v>33</v>
      </c>
      <c r="J123" s="35" t="str">
        <f>E26</f>
        <v>QSB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8"/>
      <c r="B125" s="199"/>
      <c r="C125" s="200" t="s">
        <v>123</v>
      </c>
      <c r="D125" s="201" t="s">
        <v>61</v>
      </c>
      <c r="E125" s="201" t="s">
        <v>57</v>
      </c>
      <c r="F125" s="201" t="s">
        <v>58</v>
      </c>
      <c r="G125" s="201" t="s">
        <v>124</v>
      </c>
      <c r="H125" s="201" t="s">
        <v>125</v>
      </c>
      <c r="I125" s="201" t="s">
        <v>126</v>
      </c>
      <c r="J125" s="202" t="s">
        <v>113</v>
      </c>
      <c r="K125" s="203" t="s">
        <v>127</v>
      </c>
      <c r="L125" s="204"/>
      <c r="M125" s="99" t="s">
        <v>1</v>
      </c>
      <c r="N125" s="100" t="s">
        <v>40</v>
      </c>
      <c r="O125" s="100" t="s">
        <v>128</v>
      </c>
      <c r="P125" s="100" t="s">
        <v>129</v>
      </c>
      <c r="Q125" s="100" t="s">
        <v>130</v>
      </c>
      <c r="R125" s="100" t="s">
        <v>131</v>
      </c>
      <c r="S125" s="100" t="s">
        <v>132</v>
      </c>
      <c r="T125" s="101" t="s">
        <v>133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7"/>
      <c r="B126" s="38"/>
      <c r="C126" s="106" t="s">
        <v>134</v>
      </c>
      <c r="D126" s="39"/>
      <c r="E126" s="39"/>
      <c r="F126" s="39"/>
      <c r="G126" s="39"/>
      <c r="H126" s="39"/>
      <c r="I126" s="39"/>
      <c r="J126" s="205">
        <f>BK126</f>
        <v>0</v>
      </c>
      <c r="K126" s="39"/>
      <c r="L126" s="43"/>
      <c r="M126" s="102"/>
      <c r="N126" s="206"/>
      <c r="O126" s="103"/>
      <c r="P126" s="207">
        <f>P127</f>
        <v>0</v>
      </c>
      <c r="Q126" s="103"/>
      <c r="R126" s="207">
        <f>R127</f>
        <v>0</v>
      </c>
      <c r="S126" s="103"/>
      <c r="T126" s="208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75</v>
      </c>
      <c r="AU126" s="16" t="s">
        <v>115</v>
      </c>
      <c r="BK126" s="209">
        <f>BK127</f>
        <v>0</v>
      </c>
    </row>
    <row r="127" s="12" customFormat="1" ht="25.92" customHeight="1">
      <c r="A127" s="12"/>
      <c r="B127" s="210"/>
      <c r="C127" s="211"/>
      <c r="D127" s="212" t="s">
        <v>75</v>
      </c>
      <c r="E127" s="213" t="s">
        <v>135</v>
      </c>
      <c r="F127" s="213" t="s">
        <v>136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P128+P134+P136+P139+P141</f>
        <v>0</v>
      </c>
      <c r="Q127" s="218"/>
      <c r="R127" s="219">
        <f>R128+R134+R136+R139+R141</f>
        <v>0</v>
      </c>
      <c r="S127" s="218"/>
      <c r="T127" s="220">
        <f>T128+T134+T136+T139+T141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137</v>
      </c>
      <c r="AT127" s="222" t="s">
        <v>75</v>
      </c>
      <c r="AU127" s="222" t="s">
        <v>76</v>
      </c>
      <c r="AY127" s="221" t="s">
        <v>138</v>
      </c>
      <c r="BK127" s="223">
        <f>BK128+BK134+BK136+BK139+BK141</f>
        <v>0</v>
      </c>
    </row>
    <row r="128" s="12" customFormat="1" ht="22.8" customHeight="1">
      <c r="A128" s="12"/>
      <c r="B128" s="210"/>
      <c r="C128" s="211"/>
      <c r="D128" s="212" t="s">
        <v>75</v>
      </c>
      <c r="E128" s="224" t="s">
        <v>139</v>
      </c>
      <c r="F128" s="224" t="s">
        <v>140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SUM(P129:P133)</f>
        <v>0</v>
      </c>
      <c r="Q128" s="218"/>
      <c r="R128" s="219">
        <f>SUM(R129:R133)</f>
        <v>0</v>
      </c>
      <c r="S128" s="218"/>
      <c r="T128" s="220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83</v>
      </c>
      <c r="AT128" s="222" t="s">
        <v>75</v>
      </c>
      <c r="AU128" s="222" t="s">
        <v>83</v>
      </c>
      <c r="AY128" s="221" t="s">
        <v>138</v>
      </c>
      <c r="BK128" s="223">
        <f>SUM(BK129:BK133)</f>
        <v>0</v>
      </c>
    </row>
    <row r="129" s="2" customFormat="1" ht="37.8" customHeight="1">
      <c r="A129" s="37"/>
      <c r="B129" s="38"/>
      <c r="C129" s="226" t="s">
        <v>83</v>
      </c>
      <c r="D129" s="226" t="s">
        <v>141</v>
      </c>
      <c r="E129" s="227" t="s">
        <v>142</v>
      </c>
      <c r="F129" s="228" t="s">
        <v>143</v>
      </c>
      <c r="G129" s="229" t="s">
        <v>144</v>
      </c>
      <c r="H129" s="230">
        <v>1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41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145</v>
      </c>
      <c r="AT129" s="238" t="s">
        <v>141</v>
      </c>
      <c r="AU129" s="238" t="s">
        <v>85</v>
      </c>
      <c r="AY129" s="16" t="s">
        <v>138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83</v>
      </c>
      <c r="BK129" s="239">
        <f>ROUND(I129*H129,2)</f>
        <v>0</v>
      </c>
      <c r="BL129" s="16" t="s">
        <v>145</v>
      </c>
      <c r="BM129" s="238" t="s">
        <v>146</v>
      </c>
    </row>
    <row r="130" s="2" customFormat="1" ht="14.4" customHeight="1">
      <c r="A130" s="37"/>
      <c r="B130" s="38"/>
      <c r="C130" s="226" t="s">
        <v>85</v>
      </c>
      <c r="D130" s="226" t="s">
        <v>141</v>
      </c>
      <c r="E130" s="227" t="s">
        <v>147</v>
      </c>
      <c r="F130" s="228" t="s">
        <v>148</v>
      </c>
      <c r="G130" s="229" t="s">
        <v>144</v>
      </c>
      <c r="H130" s="230">
        <v>1</v>
      </c>
      <c r="I130" s="231"/>
      <c r="J130" s="232">
        <f>ROUND(I130*H130,2)</f>
        <v>0</v>
      </c>
      <c r="K130" s="233"/>
      <c r="L130" s="43"/>
      <c r="M130" s="234" t="s">
        <v>1</v>
      </c>
      <c r="N130" s="235" t="s">
        <v>41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145</v>
      </c>
      <c r="AT130" s="238" t="s">
        <v>141</v>
      </c>
      <c r="AU130" s="238" t="s">
        <v>85</v>
      </c>
      <c r="AY130" s="16" t="s">
        <v>138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83</v>
      </c>
      <c r="BK130" s="239">
        <f>ROUND(I130*H130,2)</f>
        <v>0</v>
      </c>
      <c r="BL130" s="16" t="s">
        <v>145</v>
      </c>
      <c r="BM130" s="238" t="s">
        <v>149</v>
      </c>
    </row>
    <row r="131" s="2" customFormat="1" ht="24.15" customHeight="1">
      <c r="A131" s="37"/>
      <c r="B131" s="38"/>
      <c r="C131" s="226" t="s">
        <v>150</v>
      </c>
      <c r="D131" s="226" t="s">
        <v>141</v>
      </c>
      <c r="E131" s="227" t="s">
        <v>151</v>
      </c>
      <c r="F131" s="228" t="s">
        <v>152</v>
      </c>
      <c r="G131" s="229" t="s">
        <v>144</v>
      </c>
      <c r="H131" s="230">
        <v>1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145</v>
      </c>
      <c r="AT131" s="238" t="s">
        <v>141</v>
      </c>
      <c r="AU131" s="238" t="s">
        <v>85</v>
      </c>
      <c r="AY131" s="16" t="s">
        <v>138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83</v>
      </c>
      <c r="BK131" s="239">
        <f>ROUND(I131*H131,2)</f>
        <v>0</v>
      </c>
      <c r="BL131" s="16" t="s">
        <v>145</v>
      </c>
      <c r="BM131" s="238" t="s">
        <v>153</v>
      </c>
    </row>
    <row r="132" s="2" customFormat="1" ht="24.15" customHeight="1">
      <c r="A132" s="37"/>
      <c r="B132" s="38"/>
      <c r="C132" s="226" t="s">
        <v>145</v>
      </c>
      <c r="D132" s="226" t="s">
        <v>141</v>
      </c>
      <c r="E132" s="227" t="s">
        <v>154</v>
      </c>
      <c r="F132" s="228" t="s">
        <v>155</v>
      </c>
      <c r="G132" s="229" t="s">
        <v>144</v>
      </c>
      <c r="H132" s="230">
        <v>1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41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145</v>
      </c>
      <c r="AT132" s="238" t="s">
        <v>141</v>
      </c>
      <c r="AU132" s="238" t="s">
        <v>85</v>
      </c>
      <c r="AY132" s="16" t="s">
        <v>138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83</v>
      </c>
      <c r="BK132" s="239">
        <f>ROUND(I132*H132,2)</f>
        <v>0</v>
      </c>
      <c r="BL132" s="16" t="s">
        <v>145</v>
      </c>
      <c r="BM132" s="238" t="s">
        <v>156</v>
      </c>
    </row>
    <row r="133" s="2" customFormat="1" ht="24.15" customHeight="1">
      <c r="A133" s="37"/>
      <c r="B133" s="38"/>
      <c r="C133" s="226" t="s">
        <v>137</v>
      </c>
      <c r="D133" s="226" t="s">
        <v>141</v>
      </c>
      <c r="E133" s="227" t="s">
        <v>157</v>
      </c>
      <c r="F133" s="228" t="s">
        <v>158</v>
      </c>
      <c r="G133" s="229" t="s">
        <v>144</v>
      </c>
      <c r="H133" s="230">
        <v>1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145</v>
      </c>
      <c r="AT133" s="238" t="s">
        <v>141</v>
      </c>
      <c r="AU133" s="238" t="s">
        <v>85</v>
      </c>
      <c r="AY133" s="16" t="s">
        <v>138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83</v>
      </c>
      <c r="BK133" s="239">
        <f>ROUND(I133*H133,2)</f>
        <v>0</v>
      </c>
      <c r="BL133" s="16" t="s">
        <v>145</v>
      </c>
      <c r="BM133" s="238" t="s">
        <v>159</v>
      </c>
    </row>
    <row r="134" s="12" customFormat="1" ht="22.8" customHeight="1">
      <c r="A134" s="12"/>
      <c r="B134" s="210"/>
      <c r="C134" s="211"/>
      <c r="D134" s="212" t="s">
        <v>75</v>
      </c>
      <c r="E134" s="224" t="s">
        <v>160</v>
      </c>
      <c r="F134" s="224" t="s">
        <v>161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P135</f>
        <v>0</v>
      </c>
      <c r="Q134" s="218"/>
      <c r="R134" s="219">
        <f>R135</f>
        <v>0</v>
      </c>
      <c r="S134" s="218"/>
      <c r="T134" s="220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83</v>
      </c>
      <c r="AT134" s="222" t="s">
        <v>75</v>
      </c>
      <c r="AU134" s="222" t="s">
        <v>83</v>
      </c>
      <c r="AY134" s="221" t="s">
        <v>138</v>
      </c>
      <c r="BK134" s="223">
        <f>BK135</f>
        <v>0</v>
      </c>
    </row>
    <row r="135" s="2" customFormat="1" ht="24.15" customHeight="1">
      <c r="A135" s="37"/>
      <c r="B135" s="38"/>
      <c r="C135" s="226" t="s">
        <v>162</v>
      </c>
      <c r="D135" s="226" t="s">
        <v>141</v>
      </c>
      <c r="E135" s="227" t="s">
        <v>163</v>
      </c>
      <c r="F135" s="228" t="s">
        <v>164</v>
      </c>
      <c r="G135" s="229" t="s">
        <v>144</v>
      </c>
      <c r="H135" s="230">
        <v>1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145</v>
      </c>
      <c r="AT135" s="238" t="s">
        <v>141</v>
      </c>
      <c r="AU135" s="238" t="s">
        <v>85</v>
      </c>
      <c r="AY135" s="16" t="s">
        <v>138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83</v>
      </c>
      <c r="BK135" s="239">
        <f>ROUND(I135*H135,2)</f>
        <v>0</v>
      </c>
      <c r="BL135" s="16" t="s">
        <v>145</v>
      </c>
      <c r="BM135" s="238" t="s">
        <v>165</v>
      </c>
    </row>
    <row r="136" s="12" customFormat="1" ht="22.8" customHeight="1">
      <c r="A136" s="12"/>
      <c r="B136" s="210"/>
      <c r="C136" s="211"/>
      <c r="D136" s="212" t="s">
        <v>75</v>
      </c>
      <c r="E136" s="224" t="s">
        <v>166</v>
      </c>
      <c r="F136" s="224" t="s">
        <v>167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SUM(P137:P138)</f>
        <v>0</v>
      </c>
      <c r="Q136" s="218"/>
      <c r="R136" s="219">
        <f>SUM(R137:R138)</f>
        <v>0</v>
      </c>
      <c r="S136" s="218"/>
      <c r="T136" s="220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83</v>
      </c>
      <c r="AT136" s="222" t="s">
        <v>75</v>
      </c>
      <c r="AU136" s="222" t="s">
        <v>83</v>
      </c>
      <c r="AY136" s="221" t="s">
        <v>138</v>
      </c>
      <c r="BK136" s="223">
        <f>SUM(BK137:BK138)</f>
        <v>0</v>
      </c>
    </row>
    <row r="137" s="2" customFormat="1" ht="14.4" customHeight="1">
      <c r="A137" s="37"/>
      <c r="B137" s="38"/>
      <c r="C137" s="226" t="s">
        <v>168</v>
      </c>
      <c r="D137" s="226" t="s">
        <v>141</v>
      </c>
      <c r="E137" s="227" t="s">
        <v>169</v>
      </c>
      <c r="F137" s="228" t="s">
        <v>170</v>
      </c>
      <c r="G137" s="229" t="s">
        <v>144</v>
      </c>
      <c r="H137" s="230">
        <v>1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41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145</v>
      </c>
      <c r="AT137" s="238" t="s">
        <v>141</v>
      </c>
      <c r="AU137" s="238" t="s">
        <v>85</v>
      </c>
      <c r="AY137" s="16" t="s">
        <v>138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83</v>
      </c>
      <c r="BK137" s="239">
        <f>ROUND(I137*H137,2)</f>
        <v>0</v>
      </c>
      <c r="BL137" s="16" t="s">
        <v>145</v>
      </c>
      <c r="BM137" s="238" t="s">
        <v>171</v>
      </c>
    </row>
    <row r="138" s="2" customFormat="1" ht="14.4" customHeight="1">
      <c r="A138" s="37"/>
      <c r="B138" s="38"/>
      <c r="C138" s="226" t="s">
        <v>172</v>
      </c>
      <c r="D138" s="226" t="s">
        <v>141</v>
      </c>
      <c r="E138" s="227" t="s">
        <v>173</v>
      </c>
      <c r="F138" s="228" t="s">
        <v>174</v>
      </c>
      <c r="G138" s="229" t="s">
        <v>144</v>
      </c>
      <c r="H138" s="230">
        <v>1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145</v>
      </c>
      <c r="AT138" s="238" t="s">
        <v>141</v>
      </c>
      <c r="AU138" s="238" t="s">
        <v>85</v>
      </c>
      <c r="AY138" s="16" t="s">
        <v>138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83</v>
      </c>
      <c r="BK138" s="239">
        <f>ROUND(I138*H138,2)</f>
        <v>0</v>
      </c>
      <c r="BL138" s="16" t="s">
        <v>145</v>
      </c>
      <c r="BM138" s="238" t="s">
        <v>175</v>
      </c>
    </row>
    <row r="139" s="12" customFormat="1" ht="22.8" customHeight="1">
      <c r="A139" s="12"/>
      <c r="B139" s="210"/>
      <c r="C139" s="211"/>
      <c r="D139" s="212" t="s">
        <v>75</v>
      </c>
      <c r="E139" s="224" t="s">
        <v>176</v>
      </c>
      <c r="F139" s="224" t="s">
        <v>177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P140</f>
        <v>0</v>
      </c>
      <c r="Q139" s="218"/>
      <c r="R139" s="219">
        <f>R140</f>
        <v>0</v>
      </c>
      <c r="S139" s="218"/>
      <c r="T139" s="220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83</v>
      </c>
      <c r="AT139" s="222" t="s">
        <v>75</v>
      </c>
      <c r="AU139" s="222" t="s">
        <v>83</v>
      </c>
      <c r="AY139" s="221" t="s">
        <v>138</v>
      </c>
      <c r="BK139" s="223">
        <f>BK140</f>
        <v>0</v>
      </c>
    </row>
    <row r="140" s="2" customFormat="1" ht="14.4" customHeight="1">
      <c r="A140" s="37"/>
      <c r="B140" s="38"/>
      <c r="C140" s="226" t="s">
        <v>178</v>
      </c>
      <c r="D140" s="226" t="s">
        <v>141</v>
      </c>
      <c r="E140" s="227" t="s">
        <v>179</v>
      </c>
      <c r="F140" s="228" t="s">
        <v>180</v>
      </c>
      <c r="G140" s="229" t="s">
        <v>144</v>
      </c>
      <c r="H140" s="230">
        <v>1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41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145</v>
      </c>
      <c r="AT140" s="238" t="s">
        <v>141</v>
      </c>
      <c r="AU140" s="238" t="s">
        <v>85</v>
      </c>
      <c r="AY140" s="16" t="s">
        <v>138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83</v>
      </c>
      <c r="BK140" s="239">
        <f>ROUND(I140*H140,2)</f>
        <v>0</v>
      </c>
      <c r="BL140" s="16" t="s">
        <v>145</v>
      </c>
      <c r="BM140" s="238" t="s">
        <v>181</v>
      </c>
    </row>
    <row r="141" s="12" customFormat="1" ht="22.8" customHeight="1">
      <c r="A141" s="12"/>
      <c r="B141" s="210"/>
      <c r="C141" s="211"/>
      <c r="D141" s="212" t="s">
        <v>75</v>
      </c>
      <c r="E141" s="224" t="s">
        <v>182</v>
      </c>
      <c r="F141" s="224" t="s">
        <v>183</v>
      </c>
      <c r="G141" s="211"/>
      <c r="H141" s="211"/>
      <c r="I141" s="214"/>
      <c r="J141" s="225">
        <f>BK141</f>
        <v>0</v>
      </c>
      <c r="K141" s="211"/>
      <c r="L141" s="216"/>
      <c r="M141" s="217"/>
      <c r="N141" s="218"/>
      <c r="O141" s="218"/>
      <c r="P141" s="219">
        <f>P142</f>
        <v>0</v>
      </c>
      <c r="Q141" s="218"/>
      <c r="R141" s="219">
        <f>R142</f>
        <v>0</v>
      </c>
      <c r="S141" s="218"/>
      <c r="T141" s="220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83</v>
      </c>
      <c r="AT141" s="222" t="s">
        <v>75</v>
      </c>
      <c r="AU141" s="222" t="s">
        <v>83</v>
      </c>
      <c r="AY141" s="221" t="s">
        <v>138</v>
      </c>
      <c r="BK141" s="223">
        <f>BK142</f>
        <v>0</v>
      </c>
    </row>
    <row r="142" s="2" customFormat="1" ht="14.4" customHeight="1">
      <c r="A142" s="37"/>
      <c r="B142" s="38"/>
      <c r="C142" s="226" t="s">
        <v>184</v>
      </c>
      <c r="D142" s="226" t="s">
        <v>141</v>
      </c>
      <c r="E142" s="227" t="s">
        <v>185</v>
      </c>
      <c r="F142" s="228" t="s">
        <v>186</v>
      </c>
      <c r="G142" s="229" t="s">
        <v>144</v>
      </c>
      <c r="H142" s="230">
        <v>1</v>
      </c>
      <c r="I142" s="231"/>
      <c r="J142" s="232">
        <f>ROUND(I142*H142,2)</f>
        <v>0</v>
      </c>
      <c r="K142" s="233"/>
      <c r="L142" s="43"/>
      <c r="M142" s="240" t="s">
        <v>1</v>
      </c>
      <c r="N142" s="241" t="s">
        <v>41</v>
      </c>
      <c r="O142" s="242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145</v>
      </c>
      <c r="AT142" s="238" t="s">
        <v>141</v>
      </c>
      <c r="AU142" s="238" t="s">
        <v>85</v>
      </c>
      <c r="AY142" s="16" t="s">
        <v>138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83</v>
      </c>
      <c r="BK142" s="239">
        <f>ROUND(I142*H142,2)</f>
        <v>0</v>
      </c>
      <c r="BL142" s="16" t="s">
        <v>145</v>
      </c>
      <c r="BM142" s="238" t="s">
        <v>187</v>
      </c>
    </row>
    <row r="143" s="2" customFormat="1" ht="6.96" customHeight="1">
      <c r="A143" s="37"/>
      <c r="B143" s="65"/>
      <c r="C143" s="66"/>
      <c r="D143" s="66"/>
      <c r="E143" s="66"/>
      <c r="F143" s="66"/>
      <c r="G143" s="66"/>
      <c r="H143" s="66"/>
      <c r="I143" s="66"/>
      <c r="J143" s="66"/>
      <c r="K143" s="66"/>
      <c r="L143" s="43"/>
      <c r="M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sheetProtection sheet="1" autoFilter="0" formatColumns="0" formatRows="0" objects="1" scenarios="1" spinCount="100000" saltValue="feb0nno70c7NzAq0Fp2FfT9UdUTLpbqOGgSbCUZGUIVvut8OL4POPjksW7kxgRjv++abT20L77BwezVv8RgTvQ==" hashValue="qZX6/EI3tC661oxXgfQKvnoXFtwtqJ53Yp9uxv6jgyLWNAAxqkSG8YaIqWbiy+bNZxAFc8lAMAPtTUJES2OQeg==" algorithmName="SHA-512" password="CC35"/>
  <autoFilter ref="C125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106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Úpravy veřejného parteru a zahrady objektů - 2.etapa</v>
      </c>
      <c r="F7" s="149"/>
      <c r="G7" s="149"/>
      <c r="H7" s="149"/>
      <c r="L7" s="19"/>
    </row>
    <row r="8" s="1" customFormat="1" ht="12" customHeight="1">
      <c r="B8" s="19"/>
      <c r="D8" s="149" t="s">
        <v>107</v>
      </c>
      <c r="L8" s="19"/>
    </row>
    <row r="9" s="2" customFormat="1" ht="16.5" customHeight="1">
      <c r="A9" s="37"/>
      <c r="B9" s="43"/>
      <c r="C9" s="37"/>
      <c r="D9" s="37"/>
      <c r="E9" s="150" t="s">
        <v>108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109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188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11. 9. 2020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34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ROUND(J258,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ROUND((SUM(BE258:BE868)),  2)</f>
        <v>0</v>
      </c>
      <c r="G35" s="37"/>
      <c r="H35" s="37"/>
      <c r="I35" s="163">
        <v>0.20999999999999999</v>
      </c>
      <c r="J35" s="162">
        <f>ROUND(((SUM(BE258:BE868))*I35),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ROUND((SUM(BF258:BF868)),  2)</f>
        <v>0</v>
      </c>
      <c r="G36" s="37"/>
      <c r="H36" s="37"/>
      <c r="I36" s="163">
        <v>0.14999999999999999</v>
      </c>
      <c r="J36" s="162">
        <f>ROUND(((SUM(BF258:BF868))*I36),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ROUND((SUM(BG258:BG868)),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ROUND((SUM(BH258:BH868)),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ROUND((SUM(BI258:BI868)),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Úpravy veřejného parteru a zahrady objektů - 2.etapa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D.1.1 - Architektonicko-stavební část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Husova 69 a 110-113</v>
      </c>
      <c r="G91" s="39"/>
      <c r="H91" s="39"/>
      <c r="I91" s="31" t="s">
        <v>22</v>
      </c>
      <c r="J91" s="78" t="str">
        <f>IF(J14="","",J14)</f>
        <v>11. 9. 2020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24</v>
      </c>
      <c r="D93" s="39"/>
      <c r="E93" s="39"/>
      <c r="F93" s="26" t="str">
        <f>E17</f>
        <v>Město Kolín</v>
      </c>
      <c r="G93" s="39"/>
      <c r="H93" s="39"/>
      <c r="I93" s="31" t="s">
        <v>30</v>
      </c>
      <c r="J93" s="35" t="str">
        <f>E23</f>
        <v>sporadical architektonická kancelář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QSB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112</v>
      </c>
      <c r="D96" s="184"/>
      <c r="E96" s="184"/>
      <c r="F96" s="184"/>
      <c r="G96" s="184"/>
      <c r="H96" s="184"/>
      <c r="I96" s="184"/>
      <c r="J96" s="185" t="s">
        <v>113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114</v>
      </c>
      <c r="D98" s="39"/>
      <c r="E98" s="39"/>
      <c r="F98" s="39"/>
      <c r="G98" s="39"/>
      <c r="H98" s="39"/>
      <c r="I98" s="39"/>
      <c r="J98" s="109">
        <f>J258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115</v>
      </c>
    </row>
    <row r="99" s="9" customFormat="1" ht="24.96" customHeight="1">
      <c r="A99" s="9"/>
      <c r="B99" s="187"/>
      <c r="C99" s="188"/>
      <c r="D99" s="189" t="s">
        <v>189</v>
      </c>
      <c r="E99" s="190"/>
      <c r="F99" s="190"/>
      <c r="G99" s="190"/>
      <c r="H99" s="190"/>
      <c r="I99" s="190"/>
      <c r="J99" s="191">
        <f>J259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190</v>
      </c>
      <c r="E100" s="195"/>
      <c r="F100" s="195"/>
      <c r="G100" s="195"/>
      <c r="H100" s="195"/>
      <c r="I100" s="195"/>
      <c r="J100" s="196">
        <f>J260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191</v>
      </c>
      <c r="E101" s="195"/>
      <c r="F101" s="195"/>
      <c r="G101" s="195"/>
      <c r="H101" s="195"/>
      <c r="I101" s="195"/>
      <c r="J101" s="196">
        <f>J268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192</v>
      </c>
      <c r="E102" s="195"/>
      <c r="F102" s="195"/>
      <c r="G102" s="195"/>
      <c r="H102" s="195"/>
      <c r="I102" s="195"/>
      <c r="J102" s="196">
        <f>J275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193</v>
      </c>
      <c r="E103" s="195"/>
      <c r="F103" s="195"/>
      <c r="G103" s="195"/>
      <c r="H103" s="195"/>
      <c r="I103" s="195"/>
      <c r="J103" s="196">
        <f>J277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194</v>
      </c>
      <c r="E104" s="195"/>
      <c r="F104" s="195"/>
      <c r="G104" s="195"/>
      <c r="H104" s="195"/>
      <c r="I104" s="195"/>
      <c r="J104" s="196">
        <f>J281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7"/>
      <c r="C105" s="188"/>
      <c r="D105" s="189" t="s">
        <v>195</v>
      </c>
      <c r="E105" s="190"/>
      <c r="F105" s="190"/>
      <c r="G105" s="190"/>
      <c r="H105" s="190"/>
      <c r="I105" s="190"/>
      <c r="J105" s="191">
        <f>J288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3"/>
      <c r="C106" s="132"/>
      <c r="D106" s="194" t="s">
        <v>190</v>
      </c>
      <c r="E106" s="195"/>
      <c r="F106" s="195"/>
      <c r="G106" s="195"/>
      <c r="H106" s="195"/>
      <c r="I106" s="195"/>
      <c r="J106" s="196">
        <f>J289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196</v>
      </c>
      <c r="E107" s="195"/>
      <c r="F107" s="195"/>
      <c r="G107" s="195"/>
      <c r="H107" s="195"/>
      <c r="I107" s="195"/>
      <c r="J107" s="196">
        <f>J297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3"/>
      <c r="C108" s="132"/>
      <c r="D108" s="194" t="s">
        <v>192</v>
      </c>
      <c r="E108" s="195"/>
      <c r="F108" s="195"/>
      <c r="G108" s="195"/>
      <c r="H108" s="195"/>
      <c r="I108" s="195"/>
      <c r="J108" s="196">
        <f>J299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3"/>
      <c r="C109" s="132"/>
      <c r="D109" s="194" t="s">
        <v>193</v>
      </c>
      <c r="E109" s="195"/>
      <c r="F109" s="195"/>
      <c r="G109" s="195"/>
      <c r="H109" s="195"/>
      <c r="I109" s="195"/>
      <c r="J109" s="196">
        <f>J301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3"/>
      <c r="C110" s="132"/>
      <c r="D110" s="194" t="s">
        <v>194</v>
      </c>
      <c r="E110" s="195"/>
      <c r="F110" s="195"/>
      <c r="G110" s="195"/>
      <c r="H110" s="195"/>
      <c r="I110" s="195"/>
      <c r="J110" s="196">
        <f>J305</f>
        <v>0</v>
      </c>
      <c r="K110" s="132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7"/>
      <c r="C111" s="188"/>
      <c r="D111" s="189" t="s">
        <v>197</v>
      </c>
      <c r="E111" s="190"/>
      <c r="F111" s="190"/>
      <c r="G111" s="190"/>
      <c r="H111" s="190"/>
      <c r="I111" s="190"/>
      <c r="J111" s="191">
        <f>J313</f>
        <v>0</v>
      </c>
      <c r="K111" s="188"/>
      <c r="L111" s="192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93"/>
      <c r="C112" s="132"/>
      <c r="D112" s="194" t="s">
        <v>190</v>
      </c>
      <c r="E112" s="195"/>
      <c r="F112" s="195"/>
      <c r="G112" s="195"/>
      <c r="H112" s="195"/>
      <c r="I112" s="195"/>
      <c r="J112" s="196">
        <f>J314</f>
        <v>0</v>
      </c>
      <c r="K112" s="132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3"/>
      <c r="C113" s="132"/>
      <c r="D113" s="194" t="s">
        <v>196</v>
      </c>
      <c r="E113" s="195"/>
      <c r="F113" s="195"/>
      <c r="G113" s="195"/>
      <c r="H113" s="195"/>
      <c r="I113" s="195"/>
      <c r="J113" s="196">
        <f>J319</f>
        <v>0</v>
      </c>
      <c r="K113" s="132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3"/>
      <c r="C114" s="132"/>
      <c r="D114" s="194" t="s">
        <v>192</v>
      </c>
      <c r="E114" s="195"/>
      <c r="F114" s="195"/>
      <c r="G114" s="195"/>
      <c r="H114" s="195"/>
      <c r="I114" s="195"/>
      <c r="J114" s="196">
        <f>J321</f>
        <v>0</v>
      </c>
      <c r="K114" s="132"/>
      <c r="L114" s="19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3"/>
      <c r="C115" s="132"/>
      <c r="D115" s="194" t="s">
        <v>193</v>
      </c>
      <c r="E115" s="195"/>
      <c r="F115" s="195"/>
      <c r="G115" s="195"/>
      <c r="H115" s="195"/>
      <c r="I115" s="195"/>
      <c r="J115" s="196">
        <f>J323</f>
        <v>0</v>
      </c>
      <c r="K115" s="132"/>
      <c r="L115" s="19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3"/>
      <c r="C116" s="132"/>
      <c r="D116" s="194" t="s">
        <v>198</v>
      </c>
      <c r="E116" s="195"/>
      <c r="F116" s="195"/>
      <c r="G116" s="195"/>
      <c r="H116" s="195"/>
      <c r="I116" s="195"/>
      <c r="J116" s="196">
        <f>J331</f>
        <v>0</v>
      </c>
      <c r="K116" s="132"/>
      <c r="L116" s="19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3"/>
      <c r="C117" s="132"/>
      <c r="D117" s="194" t="s">
        <v>194</v>
      </c>
      <c r="E117" s="195"/>
      <c r="F117" s="195"/>
      <c r="G117" s="195"/>
      <c r="H117" s="195"/>
      <c r="I117" s="195"/>
      <c r="J117" s="196">
        <f>J333</f>
        <v>0</v>
      </c>
      <c r="K117" s="132"/>
      <c r="L117" s="19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87"/>
      <c r="C118" s="188"/>
      <c r="D118" s="189" t="s">
        <v>199</v>
      </c>
      <c r="E118" s="190"/>
      <c r="F118" s="190"/>
      <c r="G118" s="190"/>
      <c r="H118" s="190"/>
      <c r="I118" s="190"/>
      <c r="J118" s="191">
        <f>J343</f>
        <v>0</v>
      </c>
      <c r="K118" s="188"/>
      <c r="L118" s="192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93"/>
      <c r="C119" s="132"/>
      <c r="D119" s="194" t="s">
        <v>190</v>
      </c>
      <c r="E119" s="195"/>
      <c r="F119" s="195"/>
      <c r="G119" s="195"/>
      <c r="H119" s="195"/>
      <c r="I119" s="195"/>
      <c r="J119" s="196">
        <f>J344</f>
        <v>0</v>
      </c>
      <c r="K119" s="132"/>
      <c r="L119" s="19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3"/>
      <c r="C120" s="132"/>
      <c r="D120" s="194" t="s">
        <v>193</v>
      </c>
      <c r="E120" s="195"/>
      <c r="F120" s="195"/>
      <c r="G120" s="195"/>
      <c r="H120" s="195"/>
      <c r="I120" s="195"/>
      <c r="J120" s="196">
        <f>J351</f>
        <v>0</v>
      </c>
      <c r="K120" s="132"/>
      <c r="L120" s="19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3"/>
      <c r="C121" s="132"/>
      <c r="D121" s="194" t="s">
        <v>198</v>
      </c>
      <c r="E121" s="195"/>
      <c r="F121" s="195"/>
      <c r="G121" s="195"/>
      <c r="H121" s="195"/>
      <c r="I121" s="195"/>
      <c r="J121" s="196">
        <f>J357</f>
        <v>0</v>
      </c>
      <c r="K121" s="132"/>
      <c r="L121" s="19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3"/>
      <c r="C122" s="132"/>
      <c r="D122" s="194" t="s">
        <v>194</v>
      </c>
      <c r="E122" s="195"/>
      <c r="F122" s="195"/>
      <c r="G122" s="195"/>
      <c r="H122" s="195"/>
      <c r="I122" s="195"/>
      <c r="J122" s="196">
        <f>J359</f>
        <v>0</v>
      </c>
      <c r="K122" s="132"/>
      <c r="L122" s="19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87"/>
      <c r="C123" s="188"/>
      <c r="D123" s="189" t="s">
        <v>200</v>
      </c>
      <c r="E123" s="190"/>
      <c r="F123" s="190"/>
      <c r="G123" s="190"/>
      <c r="H123" s="190"/>
      <c r="I123" s="190"/>
      <c r="J123" s="191">
        <f>J366</f>
        <v>0</v>
      </c>
      <c r="K123" s="188"/>
      <c r="L123" s="192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10" customFormat="1" ht="19.92" customHeight="1">
      <c r="A124" s="10"/>
      <c r="B124" s="193"/>
      <c r="C124" s="132"/>
      <c r="D124" s="194" t="s">
        <v>191</v>
      </c>
      <c r="E124" s="195"/>
      <c r="F124" s="195"/>
      <c r="G124" s="195"/>
      <c r="H124" s="195"/>
      <c r="I124" s="195"/>
      <c r="J124" s="196">
        <f>J367</f>
        <v>0</v>
      </c>
      <c r="K124" s="132"/>
      <c r="L124" s="19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93"/>
      <c r="C125" s="132"/>
      <c r="D125" s="194" t="s">
        <v>201</v>
      </c>
      <c r="E125" s="195"/>
      <c r="F125" s="195"/>
      <c r="G125" s="195"/>
      <c r="H125" s="195"/>
      <c r="I125" s="195"/>
      <c r="J125" s="196">
        <f>J370</f>
        <v>0</v>
      </c>
      <c r="K125" s="132"/>
      <c r="L125" s="197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93"/>
      <c r="C126" s="132"/>
      <c r="D126" s="194" t="s">
        <v>202</v>
      </c>
      <c r="E126" s="195"/>
      <c r="F126" s="195"/>
      <c r="G126" s="195"/>
      <c r="H126" s="195"/>
      <c r="I126" s="195"/>
      <c r="J126" s="196">
        <f>J372</f>
        <v>0</v>
      </c>
      <c r="K126" s="132"/>
      <c r="L126" s="197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93"/>
      <c r="C127" s="132"/>
      <c r="D127" s="194" t="s">
        <v>203</v>
      </c>
      <c r="E127" s="195"/>
      <c r="F127" s="195"/>
      <c r="G127" s="195"/>
      <c r="H127" s="195"/>
      <c r="I127" s="195"/>
      <c r="J127" s="196">
        <f>J374</f>
        <v>0</v>
      </c>
      <c r="K127" s="132"/>
      <c r="L127" s="197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93"/>
      <c r="C128" s="132"/>
      <c r="D128" s="194" t="s">
        <v>204</v>
      </c>
      <c r="E128" s="195"/>
      <c r="F128" s="195"/>
      <c r="G128" s="195"/>
      <c r="H128" s="195"/>
      <c r="I128" s="195"/>
      <c r="J128" s="196">
        <f>J376</f>
        <v>0</v>
      </c>
      <c r="K128" s="132"/>
      <c r="L128" s="197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93"/>
      <c r="C129" s="132"/>
      <c r="D129" s="194" t="s">
        <v>205</v>
      </c>
      <c r="E129" s="195"/>
      <c r="F129" s="195"/>
      <c r="G129" s="195"/>
      <c r="H129" s="195"/>
      <c r="I129" s="195"/>
      <c r="J129" s="196">
        <f>J378</f>
        <v>0</v>
      </c>
      <c r="K129" s="132"/>
      <c r="L129" s="197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93"/>
      <c r="C130" s="132"/>
      <c r="D130" s="194" t="s">
        <v>206</v>
      </c>
      <c r="E130" s="195"/>
      <c r="F130" s="195"/>
      <c r="G130" s="195"/>
      <c r="H130" s="195"/>
      <c r="I130" s="195"/>
      <c r="J130" s="196">
        <f>J381</f>
        <v>0</v>
      </c>
      <c r="K130" s="132"/>
      <c r="L130" s="197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93"/>
      <c r="C131" s="132"/>
      <c r="D131" s="194" t="s">
        <v>192</v>
      </c>
      <c r="E131" s="195"/>
      <c r="F131" s="195"/>
      <c r="G131" s="195"/>
      <c r="H131" s="195"/>
      <c r="I131" s="195"/>
      <c r="J131" s="196">
        <f>J385</f>
        <v>0</v>
      </c>
      <c r="K131" s="132"/>
      <c r="L131" s="197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193"/>
      <c r="C132" s="132"/>
      <c r="D132" s="194" t="s">
        <v>207</v>
      </c>
      <c r="E132" s="195"/>
      <c r="F132" s="195"/>
      <c r="G132" s="195"/>
      <c r="H132" s="195"/>
      <c r="I132" s="195"/>
      <c r="J132" s="196">
        <f>J387</f>
        <v>0</v>
      </c>
      <c r="K132" s="132"/>
      <c r="L132" s="197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9.92" customHeight="1">
      <c r="A133" s="10"/>
      <c r="B133" s="193"/>
      <c r="C133" s="132"/>
      <c r="D133" s="194" t="s">
        <v>208</v>
      </c>
      <c r="E133" s="195"/>
      <c r="F133" s="195"/>
      <c r="G133" s="195"/>
      <c r="H133" s="195"/>
      <c r="I133" s="195"/>
      <c r="J133" s="196">
        <f>J391</f>
        <v>0</v>
      </c>
      <c r="K133" s="132"/>
      <c r="L133" s="197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10" customFormat="1" ht="19.92" customHeight="1">
      <c r="A134" s="10"/>
      <c r="B134" s="193"/>
      <c r="C134" s="132"/>
      <c r="D134" s="194" t="s">
        <v>209</v>
      </c>
      <c r="E134" s="195"/>
      <c r="F134" s="195"/>
      <c r="G134" s="195"/>
      <c r="H134" s="195"/>
      <c r="I134" s="195"/>
      <c r="J134" s="196">
        <f>J395</f>
        <v>0</v>
      </c>
      <c r="K134" s="132"/>
      <c r="L134" s="197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9" customFormat="1" ht="24.96" customHeight="1">
      <c r="A135" s="9"/>
      <c r="B135" s="187"/>
      <c r="C135" s="188"/>
      <c r="D135" s="189" t="s">
        <v>210</v>
      </c>
      <c r="E135" s="190"/>
      <c r="F135" s="190"/>
      <c r="G135" s="190"/>
      <c r="H135" s="190"/>
      <c r="I135" s="190"/>
      <c r="J135" s="191">
        <f>J397</f>
        <v>0</v>
      </c>
      <c r="K135" s="188"/>
      <c r="L135" s="192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</row>
    <row r="136" s="10" customFormat="1" ht="19.92" customHeight="1">
      <c r="A136" s="10"/>
      <c r="B136" s="193"/>
      <c r="C136" s="132"/>
      <c r="D136" s="194" t="s">
        <v>211</v>
      </c>
      <c r="E136" s="195"/>
      <c r="F136" s="195"/>
      <c r="G136" s="195"/>
      <c r="H136" s="195"/>
      <c r="I136" s="195"/>
      <c r="J136" s="196">
        <f>J398</f>
        <v>0</v>
      </c>
      <c r="K136" s="132"/>
      <c r="L136" s="197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="10" customFormat="1" ht="19.92" customHeight="1">
      <c r="A137" s="10"/>
      <c r="B137" s="193"/>
      <c r="C137" s="132"/>
      <c r="D137" s="194" t="s">
        <v>190</v>
      </c>
      <c r="E137" s="195"/>
      <c r="F137" s="195"/>
      <c r="G137" s="195"/>
      <c r="H137" s="195"/>
      <c r="I137" s="195"/>
      <c r="J137" s="196">
        <f>J400</f>
        <v>0</v>
      </c>
      <c r="K137" s="132"/>
      <c r="L137" s="197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</row>
    <row r="138" s="10" customFormat="1" ht="19.92" customHeight="1">
      <c r="A138" s="10"/>
      <c r="B138" s="193"/>
      <c r="C138" s="132"/>
      <c r="D138" s="194" t="s">
        <v>212</v>
      </c>
      <c r="E138" s="195"/>
      <c r="F138" s="195"/>
      <c r="G138" s="195"/>
      <c r="H138" s="195"/>
      <c r="I138" s="195"/>
      <c r="J138" s="196">
        <f>J402</f>
        <v>0</v>
      </c>
      <c r="K138" s="132"/>
      <c r="L138" s="197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="10" customFormat="1" ht="19.92" customHeight="1">
      <c r="A139" s="10"/>
      <c r="B139" s="193"/>
      <c r="C139" s="132"/>
      <c r="D139" s="194" t="s">
        <v>213</v>
      </c>
      <c r="E139" s="195"/>
      <c r="F139" s="195"/>
      <c r="G139" s="195"/>
      <c r="H139" s="195"/>
      <c r="I139" s="195"/>
      <c r="J139" s="196">
        <f>J405</f>
        <v>0</v>
      </c>
      <c r="K139" s="132"/>
      <c r="L139" s="197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="10" customFormat="1" ht="19.92" customHeight="1">
      <c r="A140" s="10"/>
      <c r="B140" s="193"/>
      <c r="C140" s="132"/>
      <c r="D140" s="194" t="s">
        <v>191</v>
      </c>
      <c r="E140" s="195"/>
      <c r="F140" s="195"/>
      <c r="G140" s="195"/>
      <c r="H140" s="195"/>
      <c r="I140" s="195"/>
      <c r="J140" s="196">
        <f>J409</f>
        <v>0</v>
      </c>
      <c r="K140" s="132"/>
      <c r="L140" s="197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</row>
    <row r="141" s="10" customFormat="1" ht="19.92" customHeight="1">
      <c r="A141" s="10"/>
      <c r="B141" s="193"/>
      <c r="C141" s="132"/>
      <c r="D141" s="194" t="s">
        <v>201</v>
      </c>
      <c r="E141" s="195"/>
      <c r="F141" s="195"/>
      <c r="G141" s="195"/>
      <c r="H141" s="195"/>
      <c r="I141" s="195"/>
      <c r="J141" s="196">
        <f>J413</f>
        <v>0</v>
      </c>
      <c r="K141" s="132"/>
      <c r="L141" s="197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</row>
    <row r="142" s="10" customFormat="1" ht="19.92" customHeight="1">
      <c r="A142" s="10"/>
      <c r="B142" s="193"/>
      <c r="C142" s="132"/>
      <c r="D142" s="194" t="s">
        <v>202</v>
      </c>
      <c r="E142" s="195"/>
      <c r="F142" s="195"/>
      <c r="G142" s="195"/>
      <c r="H142" s="195"/>
      <c r="I142" s="195"/>
      <c r="J142" s="196">
        <f>J415</f>
        <v>0</v>
      </c>
      <c r="K142" s="132"/>
      <c r="L142" s="197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</row>
    <row r="143" s="10" customFormat="1" ht="19.92" customHeight="1">
      <c r="A143" s="10"/>
      <c r="B143" s="193"/>
      <c r="C143" s="132"/>
      <c r="D143" s="194" t="s">
        <v>214</v>
      </c>
      <c r="E143" s="195"/>
      <c r="F143" s="195"/>
      <c r="G143" s="195"/>
      <c r="H143" s="195"/>
      <c r="I143" s="195"/>
      <c r="J143" s="196">
        <f>J417</f>
        <v>0</v>
      </c>
      <c r="K143" s="132"/>
      <c r="L143" s="197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</row>
    <row r="144" s="10" customFormat="1" ht="19.92" customHeight="1">
      <c r="A144" s="10"/>
      <c r="B144" s="193"/>
      <c r="C144" s="132"/>
      <c r="D144" s="194" t="s">
        <v>215</v>
      </c>
      <c r="E144" s="195"/>
      <c r="F144" s="195"/>
      <c r="G144" s="195"/>
      <c r="H144" s="195"/>
      <c r="I144" s="195"/>
      <c r="J144" s="196">
        <f>J429</f>
        <v>0</v>
      </c>
      <c r="K144" s="132"/>
      <c r="L144" s="197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</row>
    <row r="145" s="10" customFormat="1" ht="19.92" customHeight="1">
      <c r="A145" s="10"/>
      <c r="B145" s="193"/>
      <c r="C145" s="132"/>
      <c r="D145" s="194" t="s">
        <v>216</v>
      </c>
      <c r="E145" s="195"/>
      <c r="F145" s="195"/>
      <c r="G145" s="195"/>
      <c r="H145" s="195"/>
      <c r="I145" s="195"/>
      <c r="J145" s="196">
        <f>J432</f>
        <v>0</v>
      </c>
      <c r="K145" s="132"/>
      <c r="L145" s="197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</row>
    <row r="146" s="10" customFormat="1" ht="19.92" customHeight="1">
      <c r="A146" s="10"/>
      <c r="B146" s="193"/>
      <c r="C146" s="132"/>
      <c r="D146" s="194" t="s">
        <v>217</v>
      </c>
      <c r="E146" s="195"/>
      <c r="F146" s="195"/>
      <c r="G146" s="195"/>
      <c r="H146" s="195"/>
      <c r="I146" s="195"/>
      <c r="J146" s="196">
        <f>J436</f>
        <v>0</v>
      </c>
      <c r="K146" s="132"/>
      <c r="L146" s="197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</row>
    <row r="147" s="10" customFormat="1" ht="19.92" customHeight="1">
      <c r="A147" s="10"/>
      <c r="B147" s="193"/>
      <c r="C147" s="132"/>
      <c r="D147" s="194" t="s">
        <v>204</v>
      </c>
      <c r="E147" s="195"/>
      <c r="F147" s="195"/>
      <c r="G147" s="195"/>
      <c r="H147" s="195"/>
      <c r="I147" s="195"/>
      <c r="J147" s="196">
        <f>J440</f>
        <v>0</v>
      </c>
      <c r="K147" s="132"/>
      <c r="L147" s="197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</row>
    <row r="148" s="10" customFormat="1" ht="19.92" customHeight="1">
      <c r="A148" s="10"/>
      <c r="B148" s="193"/>
      <c r="C148" s="132"/>
      <c r="D148" s="194" t="s">
        <v>205</v>
      </c>
      <c r="E148" s="195"/>
      <c r="F148" s="195"/>
      <c r="G148" s="195"/>
      <c r="H148" s="195"/>
      <c r="I148" s="195"/>
      <c r="J148" s="196">
        <f>J443</f>
        <v>0</v>
      </c>
      <c r="K148" s="132"/>
      <c r="L148" s="197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</row>
    <row r="149" s="10" customFormat="1" ht="19.92" customHeight="1">
      <c r="A149" s="10"/>
      <c r="B149" s="193"/>
      <c r="C149" s="132"/>
      <c r="D149" s="194" t="s">
        <v>218</v>
      </c>
      <c r="E149" s="195"/>
      <c r="F149" s="195"/>
      <c r="G149" s="195"/>
      <c r="H149" s="195"/>
      <c r="I149" s="195"/>
      <c r="J149" s="196">
        <f>J447</f>
        <v>0</v>
      </c>
      <c r="K149" s="132"/>
      <c r="L149" s="197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</row>
    <row r="150" s="10" customFormat="1" ht="19.92" customHeight="1">
      <c r="A150" s="10"/>
      <c r="B150" s="193"/>
      <c r="C150" s="132"/>
      <c r="D150" s="194" t="s">
        <v>219</v>
      </c>
      <c r="E150" s="195"/>
      <c r="F150" s="195"/>
      <c r="G150" s="195"/>
      <c r="H150" s="195"/>
      <c r="I150" s="195"/>
      <c r="J150" s="196">
        <f>J450</f>
        <v>0</v>
      </c>
      <c r="K150" s="132"/>
      <c r="L150" s="197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</row>
    <row r="151" s="10" customFormat="1" ht="19.92" customHeight="1">
      <c r="A151" s="10"/>
      <c r="B151" s="193"/>
      <c r="C151" s="132"/>
      <c r="D151" s="194" t="s">
        <v>206</v>
      </c>
      <c r="E151" s="195"/>
      <c r="F151" s="195"/>
      <c r="G151" s="195"/>
      <c r="H151" s="195"/>
      <c r="I151" s="195"/>
      <c r="J151" s="196">
        <f>J457</f>
        <v>0</v>
      </c>
      <c r="K151" s="132"/>
      <c r="L151" s="197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</row>
    <row r="152" s="10" customFormat="1" ht="19.92" customHeight="1">
      <c r="A152" s="10"/>
      <c r="B152" s="193"/>
      <c r="C152" s="132"/>
      <c r="D152" s="194" t="s">
        <v>220</v>
      </c>
      <c r="E152" s="195"/>
      <c r="F152" s="195"/>
      <c r="G152" s="195"/>
      <c r="H152" s="195"/>
      <c r="I152" s="195"/>
      <c r="J152" s="196">
        <f>J464</f>
        <v>0</v>
      </c>
      <c r="K152" s="132"/>
      <c r="L152" s="197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</row>
    <row r="153" s="10" customFormat="1" ht="19.92" customHeight="1">
      <c r="A153" s="10"/>
      <c r="B153" s="193"/>
      <c r="C153" s="132"/>
      <c r="D153" s="194" t="s">
        <v>221</v>
      </c>
      <c r="E153" s="195"/>
      <c r="F153" s="195"/>
      <c r="G153" s="195"/>
      <c r="H153" s="195"/>
      <c r="I153" s="195"/>
      <c r="J153" s="196">
        <f>J466</f>
        <v>0</v>
      </c>
      <c r="K153" s="132"/>
      <c r="L153" s="197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</row>
    <row r="154" s="10" customFormat="1" ht="19.92" customHeight="1">
      <c r="A154" s="10"/>
      <c r="B154" s="193"/>
      <c r="C154" s="132"/>
      <c r="D154" s="194" t="s">
        <v>192</v>
      </c>
      <c r="E154" s="195"/>
      <c r="F154" s="195"/>
      <c r="G154" s="195"/>
      <c r="H154" s="195"/>
      <c r="I154" s="195"/>
      <c r="J154" s="196">
        <f>J469</f>
        <v>0</v>
      </c>
      <c r="K154" s="132"/>
      <c r="L154" s="197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</row>
    <row r="155" s="10" customFormat="1" ht="19.92" customHeight="1">
      <c r="A155" s="10"/>
      <c r="B155" s="193"/>
      <c r="C155" s="132"/>
      <c r="D155" s="194" t="s">
        <v>222</v>
      </c>
      <c r="E155" s="195"/>
      <c r="F155" s="195"/>
      <c r="G155" s="195"/>
      <c r="H155" s="195"/>
      <c r="I155" s="195"/>
      <c r="J155" s="196">
        <f>J476</f>
        <v>0</v>
      </c>
      <c r="K155" s="132"/>
      <c r="L155" s="197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</row>
    <row r="156" s="10" customFormat="1" ht="19.92" customHeight="1">
      <c r="A156" s="10"/>
      <c r="B156" s="193"/>
      <c r="C156" s="132"/>
      <c r="D156" s="194" t="s">
        <v>207</v>
      </c>
      <c r="E156" s="195"/>
      <c r="F156" s="195"/>
      <c r="G156" s="195"/>
      <c r="H156" s="195"/>
      <c r="I156" s="195"/>
      <c r="J156" s="196">
        <f>J478</f>
        <v>0</v>
      </c>
      <c r="K156" s="132"/>
      <c r="L156" s="197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</row>
    <row r="157" s="10" customFormat="1" ht="19.92" customHeight="1">
      <c r="A157" s="10"/>
      <c r="B157" s="193"/>
      <c r="C157" s="132"/>
      <c r="D157" s="194" t="s">
        <v>208</v>
      </c>
      <c r="E157" s="195"/>
      <c r="F157" s="195"/>
      <c r="G157" s="195"/>
      <c r="H157" s="195"/>
      <c r="I157" s="195"/>
      <c r="J157" s="196">
        <f>J485</f>
        <v>0</v>
      </c>
      <c r="K157" s="132"/>
      <c r="L157" s="197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</row>
    <row r="158" s="10" customFormat="1" ht="19.92" customHeight="1">
      <c r="A158" s="10"/>
      <c r="B158" s="193"/>
      <c r="C158" s="132"/>
      <c r="D158" s="194" t="s">
        <v>223</v>
      </c>
      <c r="E158" s="195"/>
      <c r="F158" s="195"/>
      <c r="G158" s="195"/>
      <c r="H158" s="195"/>
      <c r="I158" s="195"/>
      <c r="J158" s="196">
        <f>J489</f>
        <v>0</v>
      </c>
      <c r="K158" s="132"/>
      <c r="L158" s="197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</row>
    <row r="159" s="10" customFormat="1" ht="19.92" customHeight="1">
      <c r="A159" s="10"/>
      <c r="B159" s="193"/>
      <c r="C159" s="132"/>
      <c r="D159" s="194" t="s">
        <v>224</v>
      </c>
      <c r="E159" s="195"/>
      <c r="F159" s="195"/>
      <c r="G159" s="195"/>
      <c r="H159" s="195"/>
      <c r="I159" s="195"/>
      <c r="J159" s="196">
        <f>J491</f>
        <v>0</v>
      </c>
      <c r="K159" s="132"/>
      <c r="L159" s="197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</row>
    <row r="160" s="10" customFormat="1" ht="19.92" customHeight="1">
      <c r="A160" s="10"/>
      <c r="B160" s="193"/>
      <c r="C160" s="132"/>
      <c r="D160" s="194" t="s">
        <v>209</v>
      </c>
      <c r="E160" s="195"/>
      <c r="F160" s="195"/>
      <c r="G160" s="195"/>
      <c r="H160" s="195"/>
      <c r="I160" s="195"/>
      <c r="J160" s="196">
        <f>J493</f>
        <v>0</v>
      </c>
      <c r="K160" s="132"/>
      <c r="L160" s="197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</row>
    <row r="161" s="9" customFormat="1" ht="24.96" customHeight="1">
      <c r="A161" s="9"/>
      <c r="B161" s="187"/>
      <c r="C161" s="188"/>
      <c r="D161" s="189" t="s">
        <v>225</v>
      </c>
      <c r="E161" s="190"/>
      <c r="F161" s="190"/>
      <c r="G161" s="190"/>
      <c r="H161" s="190"/>
      <c r="I161" s="190"/>
      <c r="J161" s="191">
        <f>J495</f>
        <v>0</v>
      </c>
      <c r="K161" s="188"/>
      <c r="L161" s="192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</row>
    <row r="162" s="10" customFormat="1" ht="19.92" customHeight="1">
      <c r="A162" s="10"/>
      <c r="B162" s="193"/>
      <c r="C162" s="132"/>
      <c r="D162" s="194" t="s">
        <v>212</v>
      </c>
      <c r="E162" s="195"/>
      <c r="F162" s="195"/>
      <c r="G162" s="195"/>
      <c r="H162" s="195"/>
      <c r="I162" s="195"/>
      <c r="J162" s="196">
        <f>J496</f>
        <v>0</v>
      </c>
      <c r="K162" s="132"/>
      <c r="L162" s="197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</row>
    <row r="163" s="10" customFormat="1" ht="19.92" customHeight="1">
      <c r="A163" s="10"/>
      <c r="B163" s="193"/>
      <c r="C163" s="132"/>
      <c r="D163" s="194" t="s">
        <v>213</v>
      </c>
      <c r="E163" s="195"/>
      <c r="F163" s="195"/>
      <c r="G163" s="195"/>
      <c r="H163" s="195"/>
      <c r="I163" s="195"/>
      <c r="J163" s="196">
        <f>J500</f>
        <v>0</v>
      </c>
      <c r="K163" s="132"/>
      <c r="L163" s="197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</row>
    <row r="164" s="10" customFormat="1" ht="19.92" customHeight="1">
      <c r="A164" s="10"/>
      <c r="B164" s="193"/>
      <c r="C164" s="132"/>
      <c r="D164" s="194" t="s">
        <v>191</v>
      </c>
      <c r="E164" s="195"/>
      <c r="F164" s="195"/>
      <c r="G164" s="195"/>
      <c r="H164" s="195"/>
      <c r="I164" s="195"/>
      <c r="J164" s="196">
        <f>J504</f>
        <v>0</v>
      </c>
      <c r="K164" s="132"/>
      <c r="L164" s="197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</row>
    <row r="165" s="10" customFormat="1" ht="19.92" customHeight="1">
      <c r="A165" s="10"/>
      <c r="B165" s="193"/>
      <c r="C165" s="132"/>
      <c r="D165" s="194" t="s">
        <v>201</v>
      </c>
      <c r="E165" s="195"/>
      <c r="F165" s="195"/>
      <c r="G165" s="195"/>
      <c r="H165" s="195"/>
      <c r="I165" s="195"/>
      <c r="J165" s="196">
        <f>J511</f>
        <v>0</v>
      </c>
      <c r="K165" s="132"/>
      <c r="L165" s="197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</row>
    <row r="166" s="10" customFormat="1" ht="19.92" customHeight="1">
      <c r="A166" s="10"/>
      <c r="B166" s="193"/>
      <c r="C166" s="132"/>
      <c r="D166" s="194" t="s">
        <v>202</v>
      </c>
      <c r="E166" s="195"/>
      <c r="F166" s="195"/>
      <c r="G166" s="195"/>
      <c r="H166" s="195"/>
      <c r="I166" s="195"/>
      <c r="J166" s="196">
        <f>J517</f>
        <v>0</v>
      </c>
      <c r="K166" s="132"/>
      <c r="L166" s="197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</row>
    <row r="167" s="10" customFormat="1" ht="19.92" customHeight="1">
      <c r="A167" s="10"/>
      <c r="B167" s="193"/>
      <c r="C167" s="132"/>
      <c r="D167" s="194" t="s">
        <v>226</v>
      </c>
      <c r="E167" s="195"/>
      <c r="F167" s="195"/>
      <c r="G167" s="195"/>
      <c r="H167" s="195"/>
      <c r="I167" s="195"/>
      <c r="J167" s="196">
        <f>J520</f>
        <v>0</v>
      </c>
      <c r="K167" s="132"/>
      <c r="L167" s="197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</row>
    <row r="168" s="10" customFormat="1" ht="19.92" customHeight="1">
      <c r="A168" s="10"/>
      <c r="B168" s="193"/>
      <c r="C168" s="132"/>
      <c r="D168" s="194" t="s">
        <v>214</v>
      </c>
      <c r="E168" s="195"/>
      <c r="F168" s="195"/>
      <c r="G168" s="195"/>
      <c r="H168" s="195"/>
      <c r="I168" s="195"/>
      <c r="J168" s="196">
        <f>J522</f>
        <v>0</v>
      </c>
      <c r="K168" s="132"/>
      <c r="L168" s="197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</row>
    <row r="169" s="10" customFormat="1" ht="19.92" customHeight="1">
      <c r="A169" s="10"/>
      <c r="B169" s="193"/>
      <c r="C169" s="132"/>
      <c r="D169" s="194" t="s">
        <v>203</v>
      </c>
      <c r="E169" s="195"/>
      <c r="F169" s="195"/>
      <c r="G169" s="195"/>
      <c r="H169" s="195"/>
      <c r="I169" s="195"/>
      <c r="J169" s="196">
        <f>J536</f>
        <v>0</v>
      </c>
      <c r="K169" s="132"/>
      <c r="L169" s="197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</row>
    <row r="170" s="10" customFormat="1" ht="19.92" customHeight="1">
      <c r="A170" s="10"/>
      <c r="B170" s="193"/>
      <c r="C170" s="132"/>
      <c r="D170" s="194" t="s">
        <v>215</v>
      </c>
      <c r="E170" s="195"/>
      <c r="F170" s="195"/>
      <c r="G170" s="195"/>
      <c r="H170" s="195"/>
      <c r="I170" s="195"/>
      <c r="J170" s="196">
        <f>J538</f>
        <v>0</v>
      </c>
      <c r="K170" s="132"/>
      <c r="L170" s="197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</row>
    <row r="171" s="10" customFormat="1" ht="19.92" customHeight="1">
      <c r="A171" s="10"/>
      <c r="B171" s="193"/>
      <c r="C171" s="132"/>
      <c r="D171" s="194" t="s">
        <v>216</v>
      </c>
      <c r="E171" s="195"/>
      <c r="F171" s="195"/>
      <c r="G171" s="195"/>
      <c r="H171" s="195"/>
      <c r="I171" s="195"/>
      <c r="J171" s="196">
        <f>J546</f>
        <v>0</v>
      </c>
      <c r="K171" s="132"/>
      <c r="L171" s="197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</row>
    <row r="172" s="10" customFormat="1" ht="19.92" customHeight="1">
      <c r="A172" s="10"/>
      <c r="B172" s="193"/>
      <c r="C172" s="132"/>
      <c r="D172" s="194" t="s">
        <v>217</v>
      </c>
      <c r="E172" s="195"/>
      <c r="F172" s="195"/>
      <c r="G172" s="195"/>
      <c r="H172" s="195"/>
      <c r="I172" s="195"/>
      <c r="J172" s="196">
        <f>J549</f>
        <v>0</v>
      </c>
      <c r="K172" s="132"/>
      <c r="L172" s="197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</row>
    <row r="173" s="10" customFormat="1" ht="19.92" customHeight="1">
      <c r="A173" s="10"/>
      <c r="B173" s="193"/>
      <c r="C173" s="132"/>
      <c r="D173" s="194" t="s">
        <v>227</v>
      </c>
      <c r="E173" s="195"/>
      <c r="F173" s="195"/>
      <c r="G173" s="195"/>
      <c r="H173" s="195"/>
      <c r="I173" s="195"/>
      <c r="J173" s="196">
        <f>J553</f>
        <v>0</v>
      </c>
      <c r="K173" s="132"/>
      <c r="L173" s="197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</row>
    <row r="174" s="10" customFormat="1" ht="19.92" customHeight="1">
      <c r="A174" s="10"/>
      <c r="B174" s="193"/>
      <c r="C174" s="132"/>
      <c r="D174" s="194" t="s">
        <v>204</v>
      </c>
      <c r="E174" s="195"/>
      <c r="F174" s="195"/>
      <c r="G174" s="195"/>
      <c r="H174" s="195"/>
      <c r="I174" s="195"/>
      <c r="J174" s="196">
        <f>J555</f>
        <v>0</v>
      </c>
      <c r="K174" s="132"/>
      <c r="L174" s="197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</row>
    <row r="175" s="10" customFormat="1" ht="19.92" customHeight="1">
      <c r="A175" s="10"/>
      <c r="B175" s="193"/>
      <c r="C175" s="132"/>
      <c r="D175" s="194" t="s">
        <v>205</v>
      </c>
      <c r="E175" s="195"/>
      <c r="F175" s="195"/>
      <c r="G175" s="195"/>
      <c r="H175" s="195"/>
      <c r="I175" s="195"/>
      <c r="J175" s="196">
        <f>J562</f>
        <v>0</v>
      </c>
      <c r="K175" s="132"/>
      <c r="L175" s="197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</row>
    <row r="176" s="10" customFormat="1" ht="19.92" customHeight="1">
      <c r="A176" s="10"/>
      <c r="B176" s="193"/>
      <c r="C176" s="132"/>
      <c r="D176" s="194" t="s">
        <v>218</v>
      </c>
      <c r="E176" s="195"/>
      <c r="F176" s="195"/>
      <c r="G176" s="195"/>
      <c r="H176" s="195"/>
      <c r="I176" s="195"/>
      <c r="J176" s="196">
        <f>J566</f>
        <v>0</v>
      </c>
      <c r="K176" s="132"/>
      <c r="L176" s="197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</row>
    <row r="177" s="10" customFormat="1" ht="19.92" customHeight="1">
      <c r="A177" s="10"/>
      <c r="B177" s="193"/>
      <c r="C177" s="132"/>
      <c r="D177" s="194" t="s">
        <v>219</v>
      </c>
      <c r="E177" s="195"/>
      <c r="F177" s="195"/>
      <c r="G177" s="195"/>
      <c r="H177" s="195"/>
      <c r="I177" s="195"/>
      <c r="J177" s="196">
        <f>J569</f>
        <v>0</v>
      </c>
      <c r="K177" s="132"/>
      <c r="L177" s="197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</row>
    <row r="178" s="10" customFormat="1" ht="19.92" customHeight="1">
      <c r="A178" s="10"/>
      <c r="B178" s="193"/>
      <c r="C178" s="132"/>
      <c r="D178" s="194" t="s">
        <v>206</v>
      </c>
      <c r="E178" s="195"/>
      <c r="F178" s="195"/>
      <c r="G178" s="195"/>
      <c r="H178" s="195"/>
      <c r="I178" s="195"/>
      <c r="J178" s="196">
        <f>J578</f>
        <v>0</v>
      </c>
      <c r="K178" s="132"/>
      <c r="L178" s="197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</row>
    <row r="179" s="10" customFormat="1" ht="19.92" customHeight="1">
      <c r="A179" s="10"/>
      <c r="B179" s="193"/>
      <c r="C179" s="132"/>
      <c r="D179" s="194" t="s">
        <v>220</v>
      </c>
      <c r="E179" s="195"/>
      <c r="F179" s="195"/>
      <c r="G179" s="195"/>
      <c r="H179" s="195"/>
      <c r="I179" s="195"/>
      <c r="J179" s="196">
        <f>J590</f>
        <v>0</v>
      </c>
      <c r="K179" s="132"/>
      <c r="L179" s="197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</row>
    <row r="180" s="10" customFormat="1" ht="19.92" customHeight="1">
      <c r="A180" s="10"/>
      <c r="B180" s="193"/>
      <c r="C180" s="132"/>
      <c r="D180" s="194" t="s">
        <v>192</v>
      </c>
      <c r="E180" s="195"/>
      <c r="F180" s="195"/>
      <c r="G180" s="195"/>
      <c r="H180" s="195"/>
      <c r="I180" s="195"/>
      <c r="J180" s="196">
        <f>J593</f>
        <v>0</v>
      </c>
      <c r="K180" s="132"/>
      <c r="L180" s="197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</row>
    <row r="181" s="10" customFormat="1" ht="19.92" customHeight="1">
      <c r="A181" s="10"/>
      <c r="B181" s="193"/>
      <c r="C181" s="132"/>
      <c r="D181" s="194" t="s">
        <v>207</v>
      </c>
      <c r="E181" s="195"/>
      <c r="F181" s="195"/>
      <c r="G181" s="195"/>
      <c r="H181" s="195"/>
      <c r="I181" s="195"/>
      <c r="J181" s="196">
        <f>J599</f>
        <v>0</v>
      </c>
      <c r="K181" s="132"/>
      <c r="L181" s="197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</row>
    <row r="182" s="10" customFormat="1" ht="19.92" customHeight="1">
      <c r="A182" s="10"/>
      <c r="B182" s="193"/>
      <c r="C182" s="132"/>
      <c r="D182" s="194" t="s">
        <v>228</v>
      </c>
      <c r="E182" s="195"/>
      <c r="F182" s="195"/>
      <c r="G182" s="195"/>
      <c r="H182" s="195"/>
      <c r="I182" s="195"/>
      <c r="J182" s="196">
        <f>J602</f>
        <v>0</v>
      </c>
      <c r="K182" s="132"/>
      <c r="L182" s="197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</row>
    <row r="183" s="10" customFormat="1" ht="19.92" customHeight="1">
      <c r="A183" s="10"/>
      <c r="B183" s="193"/>
      <c r="C183" s="132"/>
      <c r="D183" s="194" t="s">
        <v>208</v>
      </c>
      <c r="E183" s="195"/>
      <c r="F183" s="195"/>
      <c r="G183" s="195"/>
      <c r="H183" s="195"/>
      <c r="I183" s="195"/>
      <c r="J183" s="196">
        <f>J606</f>
        <v>0</v>
      </c>
      <c r="K183" s="132"/>
      <c r="L183" s="197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</row>
    <row r="184" s="10" customFormat="1" ht="19.92" customHeight="1">
      <c r="A184" s="10"/>
      <c r="B184" s="193"/>
      <c r="C184" s="132"/>
      <c r="D184" s="194" t="s">
        <v>223</v>
      </c>
      <c r="E184" s="195"/>
      <c r="F184" s="195"/>
      <c r="G184" s="195"/>
      <c r="H184" s="195"/>
      <c r="I184" s="195"/>
      <c r="J184" s="196">
        <f>J610</f>
        <v>0</v>
      </c>
      <c r="K184" s="132"/>
      <c r="L184" s="197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</row>
    <row r="185" s="10" customFormat="1" ht="19.92" customHeight="1">
      <c r="A185" s="10"/>
      <c r="B185" s="193"/>
      <c r="C185" s="132"/>
      <c r="D185" s="194" t="s">
        <v>224</v>
      </c>
      <c r="E185" s="195"/>
      <c r="F185" s="195"/>
      <c r="G185" s="195"/>
      <c r="H185" s="195"/>
      <c r="I185" s="195"/>
      <c r="J185" s="196">
        <f>J612</f>
        <v>0</v>
      </c>
      <c r="K185" s="132"/>
      <c r="L185" s="197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</row>
    <row r="186" s="10" customFormat="1" ht="19.92" customHeight="1">
      <c r="A186" s="10"/>
      <c r="B186" s="193"/>
      <c r="C186" s="132"/>
      <c r="D186" s="194" t="s">
        <v>209</v>
      </c>
      <c r="E186" s="195"/>
      <c r="F186" s="195"/>
      <c r="G186" s="195"/>
      <c r="H186" s="195"/>
      <c r="I186" s="195"/>
      <c r="J186" s="196">
        <f>J614</f>
        <v>0</v>
      </c>
      <c r="K186" s="132"/>
      <c r="L186" s="197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</row>
    <row r="187" s="9" customFormat="1" ht="24.96" customHeight="1">
      <c r="A187" s="9"/>
      <c r="B187" s="187"/>
      <c r="C187" s="188"/>
      <c r="D187" s="189" t="s">
        <v>229</v>
      </c>
      <c r="E187" s="190"/>
      <c r="F187" s="190"/>
      <c r="G187" s="190"/>
      <c r="H187" s="190"/>
      <c r="I187" s="190"/>
      <c r="J187" s="191">
        <f>J616</f>
        <v>0</v>
      </c>
      <c r="K187" s="188"/>
      <c r="L187" s="192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</row>
    <row r="188" s="10" customFormat="1" ht="19.92" customHeight="1">
      <c r="A188" s="10"/>
      <c r="B188" s="193"/>
      <c r="C188" s="132"/>
      <c r="D188" s="194" t="s">
        <v>190</v>
      </c>
      <c r="E188" s="195"/>
      <c r="F188" s="195"/>
      <c r="G188" s="195"/>
      <c r="H188" s="195"/>
      <c r="I188" s="195"/>
      <c r="J188" s="196">
        <f>J617</f>
        <v>0</v>
      </c>
      <c r="K188" s="132"/>
      <c r="L188" s="197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</row>
    <row r="189" s="10" customFormat="1" ht="19.92" customHeight="1">
      <c r="A189" s="10"/>
      <c r="B189" s="193"/>
      <c r="C189" s="132"/>
      <c r="D189" s="194" t="s">
        <v>212</v>
      </c>
      <c r="E189" s="195"/>
      <c r="F189" s="195"/>
      <c r="G189" s="195"/>
      <c r="H189" s="195"/>
      <c r="I189" s="195"/>
      <c r="J189" s="196">
        <f>J619</f>
        <v>0</v>
      </c>
      <c r="K189" s="132"/>
      <c r="L189" s="197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</row>
    <row r="190" s="10" customFormat="1" ht="19.92" customHeight="1">
      <c r="A190" s="10"/>
      <c r="B190" s="193"/>
      <c r="C190" s="132"/>
      <c r="D190" s="194" t="s">
        <v>213</v>
      </c>
      <c r="E190" s="195"/>
      <c r="F190" s="195"/>
      <c r="G190" s="195"/>
      <c r="H190" s="195"/>
      <c r="I190" s="195"/>
      <c r="J190" s="196">
        <f>J622</f>
        <v>0</v>
      </c>
      <c r="K190" s="132"/>
      <c r="L190" s="197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</row>
    <row r="191" s="10" customFormat="1" ht="19.92" customHeight="1">
      <c r="A191" s="10"/>
      <c r="B191" s="193"/>
      <c r="C191" s="132"/>
      <c r="D191" s="194" t="s">
        <v>191</v>
      </c>
      <c r="E191" s="195"/>
      <c r="F191" s="195"/>
      <c r="G191" s="195"/>
      <c r="H191" s="195"/>
      <c r="I191" s="195"/>
      <c r="J191" s="196">
        <f>J625</f>
        <v>0</v>
      </c>
      <c r="K191" s="132"/>
      <c r="L191" s="197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</row>
    <row r="192" s="10" customFormat="1" ht="19.92" customHeight="1">
      <c r="A192" s="10"/>
      <c r="B192" s="193"/>
      <c r="C192" s="132"/>
      <c r="D192" s="194" t="s">
        <v>201</v>
      </c>
      <c r="E192" s="195"/>
      <c r="F192" s="195"/>
      <c r="G192" s="195"/>
      <c r="H192" s="195"/>
      <c r="I192" s="195"/>
      <c r="J192" s="196">
        <f>J627</f>
        <v>0</v>
      </c>
      <c r="K192" s="132"/>
      <c r="L192" s="197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</row>
    <row r="193" s="10" customFormat="1" ht="19.92" customHeight="1">
      <c r="A193" s="10"/>
      <c r="B193" s="193"/>
      <c r="C193" s="132"/>
      <c r="D193" s="194" t="s">
        <v>214</v>
      </c>
      <c r="E193" s="195"/>
      <c r="F193" s="195"/>
      <c r="G193" s="195"/>
      <c r="H193" s="195"/>
      <c r="I193" s="195"/>
      <c r="J193" s="196">
        <f>J629</f>
        <v>0</v>
      </c>
      <c r="K193" s="132"/>
      <c r="L193" s="197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</row>
    <row r="194" s="10" customFormat="1" ht="19.92" customHeight="1">
      <c r="A194" s="10"/>
      <c r="B194" s="193"/>
      <c r="C194" s="132"/>
      <c r="D194" s="194" t="s">
        <v>192</v>
      </c>
      <c r="E194" s="195"/>
      <c r="F194" s="195"/>
      <c r="G194" s="195"/>
      <c r="H194" s="195"/>
      <c r="I194" s="195"/>
      <c r="J194" s="196">
        <f>J633</f>
        <v>0</v>
      </c>
      <c r="K194" s="132"/>
      <c r="L194" s="197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</row>
    <row r="195" s="10" customFormat="1" ht="19.92" customHeight="1">
      <c r="A195" s="10"/>
      <c r="B195" s="193"/>
      <c r="C195" s="132"/>
      <c r="D195" s="194" t="s">
        <v>224</v>
      </c>
      <c r="E195" s="195"/>
      <c r="F195" s="195"/>
      <c r="G195" s="195"/>
      <c r="H195" s="195"/>
      <c r="I195" s="195"/>
      <c r="J195" s="196">
        <f>J645</f>
        <v>0</v>
      </c>
      <c r="K195" s="132"/>
      <c r="L195" s="197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</row>
    <row r="196" s="9" customFormat="1" ht="24.96" customHeight="1">
      <c r="A196" s="9"/>
      <c r="B196" s="187"/>
      <c r="C196" s="188"/>
      <c r="D196" s="189" t="s">
        <v>230</v>
      </c>
      <c r="E196" s="190"/>
      <c r="F196" s="190"/>
      <c r="G196" s="190"/>
      <c r="H196" s="190"/>
      <c r="I196" s="190"/>
      <c r="J196" s="191">
        <f>J647</f>
        <v>0</v>
      </c>
      <c r="K196" s="188"/>
      <c r="L196" s="192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</row>
    <row r="197" s="10" customFormat="1" ht="19.92" customHeight="1">
      <c r="A197" s="10"/>
      <c r="B197" s="193"/>
      <c r="C197" s="132"/>
      <c r="D197" s="194" t="s">
        <v>212</v>
      </c>
      <c r="E197" s="195"/>
      <c r="F197" s="195"/>
      <c r="G197" s="195"/>
      <c r="H197" s="195"/>
      <c r="I197" s="195"/>
      <c r="J197" s="196">
        <f>J648</f>
        <v>0</v>
      </c>
      <c r="K197" s="132"/>
      <c r="L197" s="197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</row>
    <row r="198" s="10" customFormat="1" ht="19.92" customHeight="1">
      <c r="A198" s="10"/>
      <c r="B198" s="193"/>
      <c r="C198" s="132"/>
      <c r="D198" s="194" t="s">
        <v>191</v>
      </c>
      <c r="E198" s="195"/>
      <c r="F198" s="195"/>
      <c r="G198" s="195"/>
      <c r="H198" s="195"/>
      <c r="I198" s="195"/>
      <c r="J198" s="196">
        <f>J651</f>
        <v>0</v>
      </c>
      <c r="K198" s="132"/>
      <c r="L198" s="197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</row>
    <row r="199" s="10" customFormat="1" ht="19.92" customHeight="1">
      <c r="A199" s="10"/>
      <c r="B199" s="193"/>
      <c r="C199" s="132"/>
      <c r="D199" s="194" t="s">
        <v>201</v>
      </c>
      <c r="E199" s="195"/>
      <c r="F199" s="195"/>
      <c r="G199" s="195"/>
      <c r="H199" s="195"/>
      <c r="I199" s="195"/>
      <c r="J199" s="196">
        <f>J654</f>
        <v>0</v>
      </c>
      <c r="K199" s="132"/>
      <c r="L199" s="197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</row>
    <row r="200" s="10" customFormat="1" ht="19.92" customHeight="1">
      <c r="A200" s="10"/>
      <c r="B200" s="193"/>
      <c r="C200" s="132"/>
      <c r="D200" s="194" t="s">
        <v>202</v>
      </c>
      <c r="E200" s="195"/>
      <c r="F200" s="195"/>
      <c r="G200" s="195"/>
      <c r="H200" s="195"/>
      <c r="I200" s="195"/>
      <c r="J200" s="196">
        <f>J657</f>
        <v>0</v>
      </c>
      <c r="K200" s="132"/>
      <c r="L200" s="197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</row>
    <row r="201" s="10" customFormat="1" ht="19.92" customHeight="1">
      <c r="A201" s="10"/>
      <c r="B201" s="193"/>
      <c r="C201" s="132"/>
      <c r="D201" s="194" t="s">
        <v>203</v>
      </c>
      <c r="E201" s="195"/>
      <c r="F201" s="195"/>
      <c r="G201" s="195"/>
      <c r="H201" s="195"/>
      <c r="I201" s="195"/>
      <c r="J201" s="196">
        <f>J659</f>
        <v>0</v>
      </c>
      <c r="K201" s="132"/>
      <c r="L201" s="197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</row>
    <row r="202" s="10" customFormat="1" ht="19.92" customHeight="1">
      <c r="A202" s="10"/>
      <c r="B202" s="193"/>
      <c r="C202" s="132"/>
      <c r="D202" s="194" t="s">
        <v>204</v>
      </c>
      <c r="E202" s="195"/>
      <c r="F202" s="195"/>
      <c r="G202" s="195"/>
      <c r="H202" s="195"/>
      <c r="I202" s="195"/>
      <c r="J202" s="196">
        <f>J661</f>
        <v>0</v>
      </c>
      <c r="K202" s="132"/>
      <c r="L202" s="197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</row>
    <row r="203" s="10" customFormat="1" ht="19.92" customHeight="1">
      <c r="A203" s="10"/>
      <c r="B203" s="193"/>
      <c r="C203" s="132"/>
      <c r="D203" s="194" t="s">
        <v>205</v>
      </c>
      <c r="E203" s="195"/>
      <c r="F203" s="195"/>
      <c r="G203" s="195"/>
      <c r="H203" s="195"/>
      <c r="I203" s="195"/>
      <c r="J203" s="196">
        <f>J665</f>
        <v>0</v>
      </c>
      <c r="K203" s="132"/>
      <c r="L203" s="197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</row>
    <row r="204" s="10" customFormat="1" ht="19.92" customHeight="1">
      <c r="A204" s="10"/>
      <c r="B204" s="193"/>
      <c r="C204" s="132"/>
      <c r="D204" s="194" t="s">
        <v>206</v>
      </c>
      <c r="E204" s="195"/>
      <c r="F204" s="195"/>
      <c r="G204" s="195"/>
      <c r="H204" s="195"/>
      <c r="I204" s="195"/>
      <c r="J204" s="196">
        <f>J669</f>
        <v>0</v>
      </c>
      <c r="K204" s="132"/>
      <c r="L204" s="197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</row>
    <row r="205" s="10" customFormat="1" ht="19.92" customHeight="1">
      <c r="A205" s="10"/>
      <c r="B205" s="193"/>
      <c r="C205" s="132"/>
      <c r="D205" s="194" t="s">
        <v>207</v>
      </c>
      <c r="E205" s="195"/>
      <c r="F205" s="195"/>
      <c r="G205" s="195"/>
      <c r="H205" s="195"/>
      <c r="I205" s="195"/>
      <c r="J205" s="196">
        <f>J673</f>
        <v>0</v>
      </c>
      <c r="K205" s="132"/>
      <c r="L205" s="197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</row>
    <row r="206" s="10" customFormat="1" ht="19.92" customHeight="1">
      <c r="A206" s="10"/>
      <c r="B206" s="193"/>
      <c r="C206" s="132"/>
      <c r="D206" s="194" t="s">
        <v>208</v>
      </c>
      <c r="E206" s="195"/>
      <c r="F206" s="195"/>
      <c r="G206" s="195"/>
      <c r="H206" s="195"/>
      <c r="I206" s="195"/>
      <c r="J206" s="196">
        <f>J678</f>
        <v>0</v>
      </c>
      <c r="K206" s="132"/>
      <c r="L206" s="197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</row>
    <row r="207" s="10" customFormat="1" ht="19.92" customHeight="1">
      <c r="A207" s="10"/>
      <c r="B207" s="193"/>
      <c r="C207" s="132"/>
      <c r="D207" s="194" t="s">
        <v>223</v>
      </c>
      <c r="E207" s="195"/>
      <c r="F207" s="195"/>
      <c r="G207" s="195"/>
      <c r="H207" s="195"/>
      <c r="I207" s="195"/>
      <c r="J207" s="196">
        <f>J680</f>
        <v>0</v>
      </c>
      <c r="K207" s="132"/>
      <c r="L207" s="197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</row>
    <row r="208" s="10" customFormat="1" ht="19.92" customHeight="1">
      <c r="A208" s="10"/>
      <c r="B208" s="193"/>
      <c r="C208" s="132"/>
      <c r="D208" s="194" t="s">
        <v>209</v>
      </c>
      <c r="E208" s="195"/>
      <c r="F208" s="195"/>
      <c r="G208" s="195"/>
      <c r="H208" s="195"/>
      <c r="I208" s="195"/>
      <c r="J208" s="196">
        <f>J682</f>
        <v>0</v>
      </c>
      <c r="K208" s="132"/>
      <c r="L208" s="197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</row>
    <row r="209" s="9" customFormat="1" ht="24.96" customHeight="1">
      <c r="A209" s="9"/>
      <c r="B209" s="187"/>
      <c r="C209" s="188"/>
      <c r="D209" s="189" t="s">
        <v>231</v>
      </c>
      <c r="E209" s="190"/>
      <c r="F209" s="190"/>
      <c r="G209" s="190"/>
      <c r="H209" s="190"/>
      <c r="I209" s="190"/>
      <c r="J209" s="191">
        <f>J684</f>
        <v>0</v>
      </c>
      <c r="K209" s="188"/>
      <c r="L209" s="192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</row>
    <row r="210" s="10" customFormat="1" ht="19.92" customHeight="1">
      <c r="A210" s="10"/>
      <c r="B210" s="193"/>
      <c r="C210" s="132"/>
      <c r="D210" s="194" t="s">
        <v>211</v>
      </c>
      <c r="E210" s="195"/>
      <c r="F210" s="195"/>
      <c r="G210" s="195"/>
      <c r="H210" s="195"/>
      <c r="I210" s="195"/>
      <c r="J210" s="196">
        <f>J685</f>
        <v>0</v>
      </c>
      <c r="K210" s="132"/>
      <c r="L210" s="197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</row>
    <row r="211" s="10" customFormat="1" ht="19.92" customHeight="1">
      <c r="A211" s="10"/>
      <c r="B211" s="193"/>
      <c r="C211" s="132"/>
      <c r="D211" s="194" t="s">
        <v>232</v>
      </c>
      <c r="E211" s="195"/>
      <c r="F211" s="195"/>
      <c r="G211" s="195"/>
      <c r="H211" s="195"/>
      <c r="I211" s="195"/>
      <c r="J211" s="196">
        <f>J705</f>
        <v>0</v>
      </c>
      <c r="K211" s="132"/>
      <c r="L211" s="197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</row>
    <row r="212" s="10" customFormat="1" ht="19.92" customHeight="1">
      <c r="A212" s="10"/>
      <c r="B212" s="193"/>
      <c r="C212" s="132"/>
      <c r="D212" s="194" t="s">
        <v>233</v>
      </c>
      <c r="E212" s="195"/>
      <c r="F212" s="195"/>
      <c r="G212" s="195"/>
      <c r="H212" s="195"/>
      <c r="I212" s="195"/>
      <c r="J212" s="196">
        <f>J709</f>
        <v>0</v>
      </c>
      <c r="K212" s="132"/>
      <c r="L212" s="197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</row>
    <row r="213" s="10" customFormat="1" ht="19.92" customHeight="1">
      <c r="A213" s="10"/>
      <c r="B213" s="193"/>
      <c r="C213" s="132"/>
      <c r="D213" s="194" t="s">
        <v>234</v>
      </c>
      <c r="E213" s="195"/>
      <c r="F213" s="195"/>
      <c r="G213" s="195"/>
      <c r="H213" s="195"/>
      <c r="I213" s="195"/>
      <c r="J213" s="196">
        <f>J724</f>
        <v>0</v>
      </c>
      <c r="K213" s="132"/>
      <c r="L213" s="197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</row>
    <row r="214" s="10" customFormat="1" ht="19.92" customHeight="1">
      <c r="A214" s="10"/>
      <c r="B214" s="193"/>
      <c r="C214" s="132"/>
      <c r="D214" s="194" t="s">
        <v>235</v>
      </c>
      <c r="E214" s="195"/>
      <c r="F214" s="195"/>
      <c r="G214" s="195"/>
      <c r="H214" s="195"/>
      <c r="I214" s="195"/>
      <c r="J214" s="196">
        <f>J727</f>
        <v>0</v>
      </c>
      <c r="K214" s="132"/>
      <c r="L214" s="197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</row>
    <row r="215" s="9" customFormat="1" ht="24.96" customHeight="1">
      <c r="A215" s="9"/>
      <c r="B215" s="187"/>
      <c r="C215" s="188"/>
      <c r="D215" s="189" t="s">
        <v>236</v>
      </c>
      <c r="E215" s="190"/>
      <c r="F215" s="190"/>
      <c r="G215" s="190"/>
      <c r="H215" s="190"/>
      <c r="I215" s="190"/>
      <c r="J215" s="191">
        <f>J730</f>
        <v>0</v>
      </c>
      <c r="K215" s="188"/>
      <c r="L215" s="192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</row>
    <row r="216" s="10" customFormat="1" ht="19.92" customHeight="1">
      <c r="A216" s="10"/>
      <c r="B216" s="193"/>
      <c r="C216" s="132"/>
      <c r="D216" s="194" t="s">
        <v>237</v>
      </c>
      <c r="E216" s="195"/>
      <c r="F216" s="195"/>
      <c r="G216" s="195"/>
      <c r="H216" s="195"/>
      <c r="I216" s="195"/>
      <c r="J216" s="196">
        <f>J731</f>
        <v>0</v>
      </c>
      <c r="K216" s="132"/>
      <c r="L216" s="197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</row>
    <row r="217" s="10" customFormat="1" ht="19.92" customHeight="1">
      <c r="A217" s="10"/>
      <c r="B217" s="193"/>
      <c r="C217" s="132"/>
      <c r="D217" s="194" t="s">
        <v>238</v>
      </c>
      <c r="E217" s="195"/>
      <c r="F217" s="195"/>
      <c r="G217" s="195"/>
      <c r="H217" s="195"/>
      <c r="I217" s="195"/>
      <c r="J217" s="196">
        <f>J740</f>
        <v>0</v>
      </c>
      <c r="K217" s="132"/>
      <c r="L217" s="197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</row>
    <row r="218" s="10" customFormat="1" ht="19.92" customHeight="1">
      <c r="A218" s="10"/>
      <c r="B218" s="193"/>
      <c r="C218" s="132"/>
      <c r="D218" s="194" t="s">
        <v>239</v>
      </c>
      <c r="E218" s="195"/>
      <c r="F218" s="195"/>
      <c r="G218" s="195"/>
      <c r="H218" s="195"/>
      <c r="I218" s="195"/>
      <c r="J218" s="196">
        <f>J748</f>
        <v>0</v>
      </c>
      <c r="K218" s="132"/>
      <c r="L218" s="197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</row>
    <row r="219" s="10" customFormat="1" ht="19.92" customHeight="1">
      <c r="A219" s="10"/>
      <c r="B219" s="193"/>
      <c r="C219" s="132"/>
      <c r="D219" s="194" t="s">
        <v>240</v>
      </c>
      <c r="E219" s="195"/>
      <c r="F219" s="195"/>
      <c r="G219" s="195"/>
      <c r="H219" s="195"/>
      <c r="I219" s="195"/>
      <c r="J219" s="196">
        <f>J754</f>
        <v>0</v>
      </c>
      <c r="K219" s="132"/>
      <c r="L219" s="197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</row>
    <row r="220" s="10" customFormat="1" ht="19.92" customHeight="1">
      <c r="A220" s="10"/>
      <c r="B220" s="193"/>
      <c r="C220" s="132"/>
      <c r="D220" s="194" t="s">
        <v>241</v>
      </c>
      <c r="E220" s="195"/>
      <c r="F220" s="195"/>
      <c r="G220" s="195"/>
      <c r="H220" s="195"/>
      <c r="I220" s="195"/>
      <c r="J220" s="196">
        <f>J763</f>
        <v>0</v>
      </c>
      <c r="K220" s="132"/>
      <c r="L220" s="197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</row>
    <row r="221" s="9" customFormat="1" ht="24.96" customHeight="1">
      <c r="A221" s="9"/>
      <c r="B221" s="187"/>
      <c r="C221" s="188"/>
      <c r="D221" s="189" t="s">
        <v>242</v>
      </c>
      <c r="E221" s="190"/>
      <c r="F221" s="190"/>
      <c r="G221" s="190"/>
      <c r="H221" s="190"/>
      <c r="I221" s="190"/>
      <c r="J221" s="191">
        <f>J766</f>
        <v>0</v>
      </c>
      <c r="K221" s="188"/>
      <c r="L221" s="192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</row>
    <row r="222" s="10" customFormat="1" ht="19.92" customHeight="1">
      <c r="A222" s="10"/>
      <c r="B222" s="193"/>
      <c r="C222" s="132"/>
      <c r="D222" s="194" t="s">
        <v>211</v>
      </c>
      <c r="E222" s="195"/>
      <c r="F222" s="195"/>
      <c r="G222" s="195"/>
      <c r="H222" s="195"/>
      <c r="I222" s="195"/>
      <c r="J222" s="196">
        <f>J767</f>
        <v>0</v>
      </c>
      <c r="K222" s="132"/>
      <c r="L222" s="197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</row>
    <row r="223" s="10" customFormat="1" ht="19.92" customHeight="1">
      <c r="A223" s="10"/>
      <c r="B223" s="193"/>
      <c r="C223" s="132"/>
      <c r="D223" s="194" t="s">
        <v>232</v>
      </c>
      <c r="E223" s="195"/>
      <c r="F223" s="195"/>
      <c r="G223" s="195"/>
      <c r="H223" s="195"/>
      <c r="I223" s="195"/>
      <c r="J223" s="196">
        <f>J787</f>
        <v>0</v>
      </c>
      <c r="K223" s="132"/>
      <c r="L223" s="197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</row>
    <row r="224" s="10" customFormat="1" ht="19.92" customHeight="1">
      <c r="A224" s="10"/>
      <c r="B224" s="193"/>
      <c r="C224" s="132"/>
      <c r="D224" s="194" t="s">
        <v>243</v>
      </c>
      <c r="E224" s="195"/>
      <c r="F224" s="195"/>
      <c r="G224" s="195"/>
      <c r="H224" s="195"/>
      <c r="I224" s="195"/>
      <c r="J224" s="196">
        <f>J791</f>
        <v>0</v>
      </c>
      <c r="K224" s="132"/>
      <c r="L224" s="197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</row>
    <row r="225" s="10" customFormat="1" ht="19.92" customHeight="1">
      <c r="A225" s="10"/>
      <c r="B225" s="193"/>
      <c r="C225" s="132"/>
      <c r="D225" s="194" t="s">
        <v>233</v>
      </c>
      <c r="E225" s="195"/>
      <c r="F225" s="195"/>
      <c r="G225" s="195"/>
      <c r="H225" s="195"/>
      <c r="I225" s="195"/>
      <c r="J225" s="196">
        <f>J793</f>
        <v>0</v>
      </c>
      <c r="K225" s="132"/>
      <c r="L225" s="197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</row>
    <row r="226" s="10" customFormat="1" ht="19.92" customHeight="1">
      <c r="A226" s="10"/>
      <c r="B226" s="193"/>
      <c r="C226" s="132"/>
      <c r="D226" s="194" t="s">
        <v>234</v>
      </c>
      <c r="E226" s="195"/>
      <c r="F226" s="195"/>
      <c r="G226" s="195"/>
      <c r="H226" s="195"/>
      <c r="I226" s="195"/>
      <c r="J226" s="196">
        <f>J815</f>
        <v>0</v>
      </c>
      <c r="K226" s="132"/>
      <c r="L226" s="197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</row>
    <row r="227" s="10" customFormat="1" ht="19.92" customHeight="1">
      <c r="A227" s="10"/>
      <c r="B227" s="193"/>
      <c r="C227" s="132"/>
      <c r="D227" s="194" t="s">
        <v>244</v>
      </c>
      <c r="E227" s="195"/>
      <c r="F227" s="195"/>
      <c r="G227" s="195"/>
      <c r="H227" s="195"/>
      <c r="I227" s="195"/>
      <c r="J227" s="196">
        <f>J818</f>
        <v>0</v>
      </c>
      <c r="K227" s="132"/>
      <c r="L227" s="197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</row>
    <row r="228" s="10" customFormat="1" ht="19.92" customHeight="1">
      <c r="A228" s="10"/>
      <c r="B228" s="193"/>
      <c r="C228" s="132"/>
      <c r="D228" s="194" t="s">
        <v>235</v>
      </c>
      <c r="E228" s="195"/>
      <c r="F228" s="195"/>
      <c r="G228" s="195"/>
      <c r="H228" s="195"/>
      <c r="I228" s="195"/>
      <c r="J228" s="196">
        <f>J820</f>
        <v>0</v>
      </c>
      <c r="K228" s="132"/>
      <c r="L228" s="197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</row>
    <row r="229" s="9" customFormat="1" ht="24.96" customHeight="1">
      <c r="A229" s="9"/>
      <c r="B229" s="187"/>
      <c r="C229" s="188"/>
      <c r="D229" s="189" t="s">
        <v>245</v>
      </c>
      <c r="E229" s="190"/>
      <c r="F229" s="190"/>
      <c r="G229" s="190"/>
      <c r="H229" s="190"/>
      <c r="I229" s="190"/>
      <c r="J229" s="191">
        <f>J823</f>
        <v>0</v>
      </c>
      <c r="K229" s="188"/>
      <c r="L229" s="192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</row>
    <row r="230" s="10" customFormat="1" ht="19.92" customHeight="1">
      <c r="A230" s="10"/>
      <c r="B230" s="193"/>
      <c r="C230" s="132"/>
      <c r="D230" s="194" t="s">
        <v>211</v>
      </c>
      <c r="E230" s="195"/>
      <c r="F230" s="195"/>
      <c r="G230" s="195"/>
      <c r="H230" s="195"/>
      <c r="I230" s="195"/>
      <c r="J230" s="196">
        <f>J824</f>
        <v>0</v>
      </c>
      <c r="K230" s="132"/>
      <c r="L230" s="197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</row>
    <row r="231" s="10" customFormat="1" ht="19.92" customHeight="1">
      <c r="A231" s="10"/>
      <c r="B231" s="193"/>
      <c r="C231" s="132"/>
      <c r="D231" s="194" t="s">
        <v>232</v>
      </c>
      <c r="E231" s="195"/>
      <c r="F231" s="195"/>
      <c r="G231" s="195"/>
      <c r="H231" s="195"/>
      <c r="I231" s="195"/>
      <c r="J231" s="196">
        <f>J840</f>
        <v>0</v>
      </c>
      <c r="K231" s="132"/>
      <c r="L231" s="197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</row>
    <row r="232" s="10" customFormat="1" ht="19.92" customHeight="1">
      <c r="A232" s="10"/>
      <c r="B232" s="193"/>
      <c r="C232" s="132"/>
      <c r="D232" s="194" t="s">
        <v>233</v>
      </c>
      <c r="E232" s="195"/>
      <c r="F232" s="195"/>
      <c r="G232" s="195"/>
      <c r="H232" s="195"/>
      <c r="I232" s="195"/>
      <c r="J232" s="196">
        <f>J844</f>
        <v>0</v>
      </c>
      <c r="K232" s="132"/>
      <c r="L232" s="197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</row>
    <row r="233" s="10" customFormat="1" ht="19.92" customHeight="1">
      <c r="A233" s="10"/>
      <c r="B233" s="193"/>
      <c r="C233" s="132"/>
      <c r="D233" s="194" t="s">
        <v>246</v>
      </c>
      <c r="E233" s="195"/>
      <c r="F233" s="195"/>
      <c r="G233" s="195"/>
      <c r="H233" s="195"/>
      <c r="I233" s="195"/>
      <c r="J233" s="196">
        <f>J860</f>
        <v>0</v>
      </c>
      <c r="K233" s="132"/>
      <c r="L233" s="197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</row>
    <row r="234" s="10" customFormat="1" ht="19.92" customHeight="1">
      <c r="A234" s="10"/>
      <c r="B234" s="193"/>
      <c r="C234" s="132"/>
      <c r="D234" s="194" t="s">
        <v>234</v>
      </c>
      <c r="E234" s="195"/>
      <c r="F234" s="195"/>
      <c r="G234" s="195"/>
      <c r="H234" s="195"/>
      <c r="I234" s="195"/>
      <c r="J234" s="196">
        <f>J862</f>
        <v>0</v>
      </c>
      <c r="K234" s="132"/>
      <c r="L234" s="197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</row>
    <row r="235" s="10" customFormat="1" ht="19.92" customHeight="1">
      <c r="A235" s="10"/>
      <c r="B235" s="193"/>
      <c r="C235" s="132"/>
      <c r="D235" s="194" t="s">
        <v>235</v>
      </c>
      <c r="E235" s="195"/>
      <c r="F235" s="195"/>
      <c r="G235" s="195"/>
      <c r="H235" s="195"/>
      <c r="I235" s="195"/>
      <c r="J235" s="196">
        <f>J865</f>
        <v>0</v>
      </c>
      <c r="K235" s="132"/>
      <c r="L235" s="197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</row>
    <row r="236" s="10" customFormat="1" ht="19.92" customHeight="1">
      <c r="A236" s="10"/>
      <c r="B236" s="193"/>
      <c r="C236" s="132"/>
      <c r="D236" s="194" t="s">
        <v>247</v>
      </c>
      <c r="E236" s="195"/>
      <c r="F236" s="195"/>
      <c r="G236" s="195"/>
      <c r="H236" s="195"/>
      <c r="I236" s="195"/>
      <c r="J236" s="196">
        <f>J867</f>
        <v>0</v>
      </c>
      <c r="K236" s="132"/>
      <c r="L236" s="197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</row>
    <row r="237" s="2" customFormat="1" ht="21.84" customHeight="1">
      <c r="A237" s="37"/>
      <c r="B237" s="38"/>
      <c r="C237" s="39"/>
      <c r="D237" s="39"/>
      <c r="E237" s="39"/>
      <c r="F237" s="39"/>
      <c r="G237" s="39"/>
      <c r="H237" s="39"/>
      <c r="I237" s="39"/>
      <c r="J237" s="39"/>
      <c r="K237" s="39"/>
      <c r="L237" s="62"/>
      <c r="S237" s="37"/>
      <c r="T237" s="3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</row>
    <row r="238" s="2" customFormat="1" ht="6.96" customHeight="1">
      <c r="A238" s="37"/>
      <c r="B238" s="65"/>
      <c r="C238" s="66"/>
      <c r="D238" s="66"/>
      <c r="E238" s="66"/>
      <c r="F238" s="66"/>
      <c r="G238" s="66"/>
      <c r="H238" s="66"/>
      <c r="I238" s="66"/>
      <c r="J238" s="66"/>
      <c r="K238" s="66"/>
      <c r="L238" s="62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</row>
    <row r="242" s="2" customFormat="1" ht="6.96" customHeight="1">
      <c r="A242" s="37"/>
      <c r="B242" s="67"/>
      <c r="C242" s="68"/>
      <c r="D242" s="68"/>
      <c r="E242" s="68"/>
      <c r="F242" s="68"/>
      <c r="G242" s="68"/>
      <c r="H242" s="68"/>
      <c r="I242" s="68"/>
      <c r="J242" s="68"/>
      <c r="K242" s="68"/>
      <c r="L242" s="62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</row>
    <row r="243" s="2" customFormat="1" ht="24.96" customHeight="1">
      <c r="A243" s="37"/>
      <c r="B243" s="38"/>
      <c r="C243" s="22" t="s">
        <v>122</v>
      </c>
      <c r="D243" s="39"/>
      <c r="E243" s="39"/>
      <c r="F243" s="39"/>
      <c r="G243" s="39"/>
      <c r="H243" s="39"/>
      <c r="I243" s="39"/>
      <c r="J243" s="39"/>
      <c r="K243" s="39"/>
      <c r="L243" s="62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</row>
    <row r="244" s="2" customFormat="1" ht="6.96" customHeight="1">
      <c r="A244" s="37"/>
      <c r="B244" s="38"/>
      <c r="C244" s="39"/>
      <c r="D244" s="39"/>
      <c r="E244" s="39"/>
      <c r="F244" s="39"/>
      <c r="G244" s="39"/>
      <c r="H244" s="39"/>
      <c r="I244" s="39"/>
      <c r="J244" s="39"/>
      <c r="K244" s="39"/>
      <c r="L244" s="62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</row>
    <row r="245" s="2" customFormat="1" ht="12" customHeight="1">
      <c r="A245" s="37"/>
      <c r="B245" s="38"/>
      <c r="C245" s="31" t="s">
        <v>16</v>
      </c>
      <c r="D245" s="39"/>
      <c r="E245" s="39"/>
      <c r="F245" s="39"/>
      <c r="G245" s="39"/>
      <c r="H245" s="39"/>
      <c r="I245" s="39"/>
      <c r="J245" s="39"/>
      <c r="K245" s="39"/>
      <c r="L245" s="62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</row>
    <row r="246" s="2" customFormat="1" ht="16.5" customHeight="1">
      <c r="A246" s="37"/>
      <c r="B246" s="38"/>
      <c r="C246" s="39"/>
      <c r="D246" s="39"/>
      <c r="E246" s="182" t="str">
        <f>E7</f>
        <v>Úpravy veřejného parteru a zahrady objektů - 2.etapa</v>
      </c>
      <c r="F246" s="31"/>
      <c r="G246" s="31"/>
      <c r="H246" s="31"/>
      <c r="I246" s="39"/>
      <c r="J246" s="39"/>
      <c r="K246" s="39"/>
      <c r="L246" s="62"/>
      <c r="S246" s="37"/>
      <c r="T246" s="3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</row>
    <row r="247" s="1" customFormat="1" ht="12" customHeight="1">
      <c r="B247" s="20"/>
      <c r="C247" s="31" t="s">
        <v>107</v>
      </c>
      <c r="D247" s="21"/>
      <c r="E247" s="21"/>
      <c r="F247" s="21"/>
      <c r="G247" s="21"/>
      <c r="H247" s="21"/>
      <c r="I247" s="21"/>
      <c r="J247" s="21"/>
      <c r="K247" s="21"/>
      <c r="L247" s="19"/>
    </row>
    <row r="248" s="2" customFormat="1" ht="16.5" customHeight="1">
      <c r="A248" s="37"/>
      <c r="B248" s="38"/>
      <c r="C248" s="39"/>
      <c r="D248" s="39"/>
      <c r="E248" s="182" t="s">
        <v>108</v>
      </c>
      <c r="F248" s="39"/>
      <c r="G248" s="39"/>
      <c r="H248" s="39"/>
      <c r="I248" s="39"/>
      <c r="J248" s="39"/>
      <c r="K248" s="39"/>
      <c r="L248" s="62"/>
      <c r="S248" s="37"/>
      <c r="T248" s="3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</row>
    <row r="249" s="2" customFormat="1" ht="12" customHeight="1">
      <c r="A249" s="37"/>
      <c r="B249" s="38"/>
      <c r="C249" s="31" t="s">
        <v>109</v>
      </c>
      <c r="D249" s="39"/>
      <c r="E249" s="39"/>
      <c r="F249" s="39"/>
      <c r="G249" s="39"/>
      <c r="H249" s="39"/>
      <c r="I249" s="39"/>
      <c r="J249" s="39"/>
      <c r="K249" s="39"/>
      <c r="L249" s="62"/>
      <c r="S249" s="37"/>
      <c r="T249" s="3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</row>
    <row r="250" s="2" customFormat="1" ht="16.5" customHeight="1">
      <c r="A250" s="37"/>
      <c r="B250" s="38"/>
      <c r="C250" s="39"/>
      <c r="D250" s="39"/>
      <c r="E250" s="75" t="str">
        <f>E11</f>
        <v>D.1.1 - Architektonicko-stavební část</v>
      </c>
      <c r="F250" s="39"/>
      <c r="G250" s="39"/>
      <c r="H250" s="39"/>
      <c r="I250" s="39"/>
      <c r="J250" s="39"/>
      <c r="K250" s="39"/>
      <c r="L250" s="62"/>
      <c r="S250" s="37"/>
      <c r="T250" s="3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</row>
    <row r="251" s="2" customFormat="1" ht="6.96" customHeight="1">
      <c r="A251" s="37"/>
      <c r="B251" s="38"/>
      <c r="C251" s="39"/>
      <c r="D251" s="39"/>
      <c r="E251" s="39"/>
      <c r="F251" s="39"/>
      <c r="G251" s="39"/>
      <c r="H251" s="39"/>
      <c r="I251" s="39"/>
      <c r="J251" s="39"/>
      <c r="K251" s="39"/>
      <c r="L251" s="62"/>
      <c r="S251" s="37"/>
      <c r="T251" s="3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</row>
    <row r="252" s="2" customFormat="1" ht="12" customHeight="1">
      <c r="A252" s="37"/>
      <c r="B252" s="38"/>
      <c r="C252" s="31" t="s">
        <v>20</v>
      </c>
      <c r="D252" s="39"/>
      <c r="E252" s="39"/>
      <c r="F252" s="26" t="str">
        <f>F14</f>
        <v>Husova 69 a 110-113</v>
      </c>
      <c r="G252" s="39"/>
      <c r="H252" s="39"/>
      <c r="I252" s="31" t="s">
        <v>22</v>
      </c>
      <c r="J252" s="78" t="str">
        <f>IF(J14="","",J14)</f>
        <v>11. 9. 2020</v>
      </c>
      <c r="K252" s="39"/>
      <c r="L252" s="62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</row>
    <row r="253" s="2" customFormat="1" ht="6.96" customHeight="1">
      <c r="A253" s="37"/>
      <c r="B253" s="38"/>
      <c r="C253" s="39"/>
      <c r="D253" s="39"/>
      <c r="E253" s="39"/>
      <c r="F253" s="39"/>
      <c r="G253" s="39"/>
      <c r="H253" s="39"/>
      <c r="I253" s="39"/>
      <c r="J253" s="39"/>
      <c r="K253" s="39"/>
      <c r="L253" s="62"/>
      <c r="S253" s="37"/>
      <c r="T253" s="3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</row>
    <row r="254" s="2" customFormat="1" ht="40.05" customHeight="1">
      <c r="A254" s="37"/>
      <c r="B254" s="38"/>
      <c r="C254" s="31" t="s">
        <v>24</v>
      </c>
      <c r="D254" s="39"/>
      <c r="E254" s="39"/>
      <c r="F254" s="26" t="str">
        <f>E17</f>
        <v>Město Kolín</v>
      </c>
      <c r="G254" s="39"/>
      <c r="H254" s="39"/>
      <c r="I254" s="31" t="s">
        <v>30</v>
      </c>
      <c r="J254" s="35" t="str">
        <f>E23</f>
        <v>sporadical architektonická kancelář</v>
      </c>
      <c r="K254" s="39"/>
      <c r="L254" s="62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</row>
    <row r="255" s="2" customFormat="1" ht="15.15" customHeight="1">
      <c r="A255" s="37"/>
      <c r="B255" s="38"/>
      <c r="C255" s="31" t="s">
        <v>28</v>
      </c>
      <c r="D255" s="39"/>
      <c r="E255" s="39"/>
      <c r="F255" s="26" t="str">
        <f>IF(E20="","",E20)</f>
        <v>Vyplň údaj</v>
      </c>
      <c r="G255" s="39"/>
      <c r="H255" s="39"/>
      <c r="I255" s="31" t="s">
        <v>33</v>
      </c>
      <c r="J255" s="35" t="str">
        <f>E26</f>
        <v>QSB</v>
      </c>
      <c r="K255" s="39"/>
      <c r="L255" s="62"/>
      <c r="S255" s="37"/>
      <c r="T255" s="3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</row>
    <row r="256" s="2" customFormat="1" ht="10.32" customHeight="1">
      <c r="A256" s="37"/>
      <c r="B256" s="38"/>
      <c r="C256" s="39"/>
      <c r="D256" s="39"/>
      <c r="E256" s="39"/>
      <c r="F256" s="39"/>
      <c r="G256" s="39"/>
      <c r="H256" s="39"/>
      <c r="I256" s="39"/>
      <c r="J256" s="39"/>
      <c r="K256" s="39"/>
      <c r="L256" s="62"/>
      <c r="S256" s="37"/>
      <c r="T256" s="3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</row>
    <row r="257" s="11" customFormat="1" ht="29.28" customHeight="1">
      <c r="A257" s="198"/>
      <c r="B257" s="199"/>
      <c r="C257" s="200" t="s">
        <v>123</v>
      </c>
      <c r="D257" s="201" t="s">
        <v>61</v>
      </c>
      <c r="E257" s="201" t="s">
        <v>57</v>
      </c>
      <c r="F257" s="201" t="s">
        <v>58</v>
      </c>
      <c r="G257" s="201" t="s">
        <v>124</v>
      </c>
      <c r="H257" s="201" t="s">
        <v>125</v>
      </c>
      <c r="I257" s="201" t="s">
        <v>126</v>
      </c>
      <c r="J257" s="202" t="s">
        <v>113</v>
      </c>
      <c r="K257" s="203" t="s">
        <v>127</v>
      </c>
      <c r="L257" s="204"/>
      <c r="M257" s="99" t="s">
        <v>1</v>
      </c>
      <c r="N257" s="100" t="s">
        <v>40</v>
      </c>
      <c r="O257" s="100" t="s">
        <v>128</v>
      </c>
      <c r="P257" s="100" t="s">
        <v>129</v>
      </c>
      <c r="Q257" s="100" t="s">
        <v>130</v>
      </c>
      <c r="R257" s="100" t="s">
        <v>131</v>
      </c>
      <c r="S257" s="100" t="s">
        <v>132</v>
      </c>
      <c r="T257" s="101" t="s">
        <v>133</v>
      </c>
      <c r="U257" s="198"/>
      <c r="V257" s="198"/>
      <c r="W257" s="198"/>
      <c r="X257" s="198"/>
      <c r="Y257" s="198"/>
      <c r="Z257" s="198"/>
      <c r="AA257" s="198"/>
      <c r="AB257" s="198"/>
      <c r="AC257" s="198"/>
      <c r="AD257" s="198"/>
      <c r="AE257" s="198"/>
    </row>
    <row r="258" s="2" customFormat="1" ht="22.8" customHeight="1">
      <c r="A258" s="37"/>
      <c r="B258" s="38"/>
      <c r="C258" s="106" t="s">
        <v>134</v>
      </c>
      <c r="D258" s="39"/>
      <c r="E258" s="39"/>
      <c r="F258" s="39"/>
      <c r="G258" s="39"/>
      <c r="H258" s="39"/>
      <c r="I258" s="39"/>
      <c r="J258" s="205">
        <f>BK258</f>
        <v>0</v>
      </c>
      <c r="K258" s="39"/>
      <c r="L258" s="43"/>
      <c r="M258" s="102"/>
      <c r="N258" s="206"/>
      <c r="O258" s="103"/>
      <c r="P258" s="207">
        <f>P259+P288+P313+P343+P366+P397+P495+P616+P647+P684+P730+P766+P823</f>
        <v>0</v>
      </c>
      <c r="Q258" s="103"/>
      <c r="R258" s="207">
        <f>R259+R288+R313+R343+R366+R397+R495+R616+R647+R684+R730+R766+R823</f>
        <v>0</v>
      </c>
      <c r="S258" s="103"/>
      <c r="T258" s="208">
        <f>T259+T288+T313+T343+T366+T397+T495+T616+T647+T684+T730+T766+T823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75</v>
      </c>
      <c r="AU258" s="16" t="s">
        <v>115</v>
      </c>
      <c r="BK258" s="209">
        <f>BK259+BK288+BK313+BK343+BK366+BK397+BK495+BK616+BK647+BK684+BK730+BK766+BK823</f>
        <v>0</v>
      </c>
    </row>
    <row r="259" s="12" customFormat="1" ht="25.92" customHeight="1">
      <c r="A259" s="12"/>
      <c r="B259" s="210"/>
      <c r="C259" s="211"/>
      <c r="D259" s="212" t="s">
        <v>75</v>
      </c>
      <c r="E259" s="213" t="s">
        <v>248</v>
      </c>
      <c r="F259" s="213" t="s">
        <v>249</v>
      </c>
      <c r="G259" s="211"/>
      <c r="H259" s="211"/>
      <c r="I259" s="214"/>
      <c r="J259" s="215">
        <f>BK259</f>
        <v>0</v>
      </c>
      <c r="K259" s="211"/>
      <c r="L259" s="216"/>
      <c r="M259" s="217"/>
      <c r="N259" s="218"/>
      <c r="O259" s="218"/>
      <c r="P259" s="219">
        <f>P260+P268+P275+P277+P281</f>
        <v>0</v>
      </c>
      <c r="Q259" s="218"/>
      <c r="R259" s="219">
        <f>R260+R268+R275+R277+R281</f>
        <v>0</v>
      </c>
      <c r="S259" s="218"/>
      <c r="T259" s="220">
        <f>T260+T268+T275+T277+T281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1" t="s">
        <v>83</v>
      </c>
      <c r="AT259" s="222" t="s">
        <v>75</v>
      </c>
      <c r="AU259" s="222" t="s">
        <v>76</v>
      </c>
      <c r="AY259" s="221" t="s">
        <v>138</v>
      </c>
      <c r="BK259" s="223">
        <f>BK260+BK268+BK275+BK277+BK281</f>
        <v>0</v>
      </c>
    </row>
    <row r="260" s="12" customFormat="1" ht="22.8" customHeight="1">
      <c r="A260" s="12"/>
      <c r="B260" s="210"/>
      <c r="C260" s="211"/>
      <c r="D260" s="212" t="s">
        <v>75</v>
      </c>
      <c r="E260" s="224" t="s">
        <v>250</v>
      </c>
      <c r="F260" s="224" t="s">
        <v>251</v>
      </c>
      <c r="G260" s="211"/>
      <c r="H260" s="211"/>
      <c r="I260" s="214"/>
      <c r="J260" s="225">
        <f>BK260</f>
        <v>0</v>
      </c>
      <c r="K260" s="211"/>
      <c r="L260" s="216"/>
      <c r="M260" s="217"/>
      <c r="N260" s="218"/>
      <c r="O260" s="218"/>
      <c r="P260" s="219">
        <f>SUM(P261:P267)</f>
        <v>0</v>
      </c>
      <c r="Q260" s="218"/>
      <c r="R260" s="219">
        <f>SUM(R261:R267)</f>
        <v>0</v>
      </c>
      <c r="S260" s="218"/>
      <c r="T260" s="220">
        <f>SUM(T261:T267)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21" t="s">
        <v>83</v>
      </c>
      <c r="AT260" s="222" t="s">
        <v>75</v>
      </c>
      <c r="AU260" s="222" t="s">
        <v>83</v>
      </c>
      <c r="AY260" s="221" t="s">
        <v>138</v>
      </c>
      <c r="BK260" s="223">
        <f>SUM(BK261:BK267)</f>
        <v>0</v>
      </c>
    </row>
    <row r="261" s="2" customFormat="1" ht="14.4" customHeight="1">
      <c r="A261" s="37"/>
      <c r="B261" s="38"/>
      <c r="C261" s="226" t="s">
        <v>83</v>
      </c>
      <c r="D261" s="226" t="s">
        <v>141</v>
      </c>
      <c r="E261" s="227" t="s">
        <v>252</v>
      </c>
      <c r="F261" s="228" t="s">
        <v>253</v>
      </c>
      <c r="G261" s="229" t="s">
        <v>254</v>
      </c>
      <c r="H261" s="230">
        <v>27</v>
      </c>
      <c r="I261" s="231"/>
      <c r="J261" s="232">
        <f>ROUND(I261*H261,2)</f>
        <v>0</v>
      </c>
      <c r="K261" s="233"/>
      <c r="L261" s="43"/>
      <c r="M261" s="234" t="s">
        <v>1</v>
      </c>
      <c r="N261" s="235" t="s">
        <v>41</v>
      </c>
      <c r="O261" s="90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8" t="s">
        <v>145</v>
      </c>
      <c r="AT261" s="238" t="s">
        <v>141</v>
      </c>
      <c r="AU261" s="238" t="s">
        <v>85</v>
      </c>
      <c r="AY261" s="16" t="s">
        <v>138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6" t="s">
        <v>83</v>
      </c>
      <c r="BK261" s="239">
        <f>ROUND(I261*H261,2)</f>
        <v>0</v>
      </c>
      <c r="BL261" s="16" t="s">
        <v>145</v>
      </c>
      <c r="BM261" s="238" t="s">
        <v>255</v>
      </c>
    </row>
    <row r="262" s="2" customFormat="1" ht="14.4" customHeight="1">
      <c r="A262" s="37"/>
      <c r="B262" s="38"/>
      <c r="C262" s="226" t="s">
        <v>85</v>
      </c>
      <c r="D262" s="226" t="s">
        <v>141</v>
      </c>
      <c r="E262" s="227" t="s">
        <v>256</v>
      </c>
      <c r="F262" s="228" t="s">
        <v>257</v>
      </c>
      <c r="G262" s="229" t="s">
        <v>254</v>
      </c>
      <c r="H262" s="230">
        <v>27</v>
      </c>
      <c r="I262" s="231"/>
      <c r="J262" s="232">
        <f>ROUND(I262*H262,2)</f>
        <v>0</v>
      </c>
      <c r="K262" s="233"/>
      <c r="L262" s="43"/>
      <c r="M262" s="234" t="s">
        <v>1</v>
      </c>
      <c r="N262" s="235" t="s">
        <v>41</v>
      </c>
      <c r="O262" s="90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8" t="s">
        <v>145</v>
      </c>
      <c r="AT262" s="238" t="s">
        <v>141</v>
      </c>
      <c r="AU262" s="238" t="s">
        <v>85</v>
      </c>
      <c r="AY262" s="16" t="s">
        <v>138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6" t="s">
        <v>83</v>
      </c>
      <c r="BK262" s="239">
        <f>ROUND(I262*H262,2)</f>
        <v>0</v>
      </c>
      <c r="BL262" s="16" t="s">
        <v>145</v>
      </c>
      <c r="BM262" s="238" t="s">
        <v>258</v>
      </c>
    </row>
    <row r="263" s="2" customFormat="1" ht="24.15" customHeight="1">
      <c r="A263" s="37"/>
      <c r="B263" s="38"/>
      <c r="C263" s="226" t="s">
        <v>150</v>
      </c>
      <c r="D263" s="226" t="s">
        <v>141</v>
      </c>
      <c r="E263" s="227" t="s">
        <v>259</v>
      </c>
      <c r="F263" s="228" t="s">
        <v>260</v>
      </c>
      <c r="G263" s="229" t="s">
        <v>261</v>
      </c>
      <c r="H263" s="230">
        <v>3</v>
      </c>
      <c r="I263" s="231"/>
      <c r="J263" s="232">
        <f>ROUND(I263*H263,2)</f>
        <v>0</v>
      </c>
      <c r="K263" s="233"/>
      <c r="L263" s="43"/>
      <c r="M263" s="234" t="s">
        <v>1</v>
      </c>
      <c r="N263" s="235" t="s">
        <v>41</v>
      </c>
      <c r="O263" s="90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8" t="s">
        <v>145</v>
      </c>
      <c r="AT263" s="238" t="s">
        <v>141</v>
      </c>
      <c r="AU263" s="238" t="s">
        <v>85</v>
      </c>
      <c r="AY263" s="16" t="s">
        <v>138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6" t="s">
        <v>83</v>
      </c>
      <c r="BK263" s="239">
        <f>ROUND(I263*H263,2)</f>
        <v>0</v>
      </c>
      <c r="BL263" s="16" t="s">
        <v>145</v>
      </c>
      <c r="BM263" s="238" t="s">
        <v>262</v>
      </c>
    </row>
    <row r="264" s="2" customFormat="1" ht="14.4" customHeight="1">
      <c r="A264" s="37"/>
      <c r="B264" s="38"/>
      <c r="C264" s="226" t="s">
        <v>145</v>
      </c>
      <c r="D264" s="226" t="s">
        <v>141</v>
      </c>
      <c r="E264" s="227" t="s">
        <v>263</v>
      </c>
      <c r="F264" s="228" t="s">
        <v>264</v>
      </c>
      <c r="G264" s="229" t="s">
        <v>265</v>
      </c>
      <c r="H264" s="230">
        <v>3</v>
      </c>
      <c r="I264" s="231"/>
      <c r="J264" s="232">
        <f>ROUND(I264*H264,2)</f>
        <v>0</v>
      </c>
      <c r="K264" s="233"/>
      <c r="L264" s="43"/>
      <c r="M264" s="234" t="s">
        <v>1</v>
      </c>
      <c r="N264" s="235" t="s">
        <v>41</v>
      </c>
      <c r="O264" s="90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8" t="s">
        <v>145</v>
      </c>
      <c r="AT264" s="238" t="s">
        <v>141</v>
      </c>
      <c r="AU264" s="238" t="s">
        <v>85</v>
      </c>
      <c r="AY264" s="16" t="s">
        <v>138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6" t="s">
        <v>83</v>
      </c>
      <c r="BK264" s="239">
        <f>ROUND(I264*H264,2)</f>
        <v>0</v>
      </c>
      <c r="BL264" s="16" t="s">
        <v>145</v>
      </c>
      <c r="BM264" s="238" t="s">
        <v>266</v>
      </c>
    </row>
    <row r="265" s="2" customFormat="1" ht="14.4" customHeight="1">
      <c r="A265" s="37"/>
      <c r="B265" s="38"/>
      <c r="C265" s="226" t="s">
        <v>137</v>
      </c>
      <c r="D265" s="226" t="s">
        <v>141</v>
      </c>
      <c r="E265" s="227" t="s">
        <v>267</v>
      </c>
      <c r="F265" s="228" t="s">
        <v>268</v>
      </c>
      <c r="G265" s="229" t="s">
        <v>269</v>
      </c>
      <c r="H265" s="230">
        <v>76.150000000000006</v>
      </c>
      <c r="I265" s="231"/>
      <c r="J265" s="232">
        <f>ROUND(I265*H265,2)</f>
        <v>0</v>
      </c>
      <c r="K265" s="233"/>
      <c r="L265" s="43"/>
      <c r="M265" s="234" t="s">
        <v>1</v>
      </c>
      <c r="N265" s="235" t="s">
        <v>41</v>
      </c>
      <c r="O265" s="90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8" t="s">
        <v>145</v>
      </c>
      <c r="AT265" s="238" t="s">
        <v>141</v>
      </c>
      <c r="AU265" s="238" t="s">
        <v>85</v>
      </c>
      <c r="AY265" s="16" t="s">
        <v>138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6" t="s">
        <v>83</v>
      </c>
      <c r="BK265" s="239">
        <f>ROUND(I265*H265,2)</f>
        <v>0</v>
      </c>
      <c r="BL265" s="16" t="s">
        <v>145</v>
      </c>
      <c r="BM265" s="238" t="s">
        <v>270</v>
      </c>
    </row>
    <row r="266" s="2" customFormat="1" ht="24.15" customHeight="1">
      <c r="A266" s="37"/>
      <c r="B266" s="38"/>
      <c r="C266" s="226" t="s">
        <v>162</v>
      </c>
      <c r="D266" s="226" t="s">
        <v>141</v>
      </c>
      <c r="E266" s="227" t="s">
        <v>271</v>
      </c>
      <c r="F266" s="228" t="s">
        <v>272</v>
      </c>
      <c r="G266" s="229" t="s">
        <v>269</v>
      </c>
      <c r="H266" s="230">
        <v>163.643</v>
      </c>
      <c r="I266" s="231"/>
      <c r="J266" s="232">
        <f>ROUND(I266*H266,2)</f>
        <v>0</v>
      </c>
      <c r="K266" s="233"/>
      <c r="L266" s="43"/>
      <c r="M266" s="234" t="s">
        <v>1</v>
      </c>
      <c r="N266" s="235" t="s">
        <v>41</v>
      </c>
      <c r="O266" s="90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8" t="s">
        <v>145</v>
      </c>
      <c r="AT266" s="238" t="s">
        <v>141</v>
      </c>
      <c r="AU266" s="238" t="s">
        <v>85</v>
      </c>
      <c r="AY266" s="16" t="s">
        <v>138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6" t="s">
        <v>83</v>
      </c>
      <c r="BK266" s="239">
        <f>ROUND(I266*H266,2)</f>
        <v>0</v>
      </c>
      <c r="BL266" s="16" t="s">
        <v>145</v>
      </c>
      <c r="BM266" s="238" t="s">
        <v>273</v>
      </c>
    </row>
    <row r="267" s="2" customFormat="1" ht="14.4" customHeight="1">
      <c r="A267" s="37"/>
      <c r="B267" s="38"/>
      <c r="C267" s="226" t="s">
        <v>168</v>
      </c>
      <c r="D267" s="226" t="s">
        <v>141</v>
      </c>
      <c r="E267" s="227" t="s">
        <v>274</v>
      </c>
      <c r="F267" s="228" t="s">
        <v>275</v>
      </c>
      <c r="G267" s="229" t="s">
        <v>254</v>
      </c>
      <c r="H267" s="230">
        <v>239.80000000000001</v>
      </c>
      <c r="I267" s="231"/>
      <c r="J267" s="232">
        <f>ROUND(I267*H267,2)</f>
        <v>0</v>
      </c>
      <c r="K267" s="233"/>
      <c r="L267" s="43"/>
      <c r="M267" s="234" t="s">
        <v>1</v>
      </c>
      <c r="N267" s="235" t="s">
        <v>41</v>
      </c>
      <c r="O267" s="90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8" t="s">
        <v>145</v>
      </c>
      <c r="AT267" s="238" t="s">
        <v>141</v>
      </c>
      <c r="AU267" s="238" t="s">
        <v>85</v>
      </c>
      <c r="AY267" s="16" t="s">
        <v>138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6" t="s">
        <v>83</v>
      </c>
      <c r="BK267" s="239">
        <f>ROUND(I267*H267,2)</f>
        <v>0</v>
      </c>
      <c r="BL267" s="16" t="s">
        <v>145</v>
      </c>
      <c r="BM267" s="238" t="s">
        <v>276</v>
      </c>
    </row>
    <row r="268" s="12" customFormat="1" ht="22.8" customHeight="1">
      <c r="A268" s="12"/>
      <c r="B268" s="210"/>
      <c r="C268" s="211"/>
      <c r="D268" s="212" t="s">
        <v>75</v>
      </c>
      <c r="E268" s="224" t="s">
        <v>277</v>
      </c>
      <c r="F268" s="224" t="s">
        <v>278</v>
      </c>
      <c r="G268" s="211"/>
      <c r="H268" s="211"/>
      <c r="I268" s="214"/>
      <c r="J268" s="225">
        <f>BK268</f>
        <v>0</v>
      </c>
      <c r="K268" s="211"/>
      <c r="L268" s="216"/>
      <c r="M268" s="217"/>
      <c r="N268" s="218"/>
      <c r="O268" s="218"/>
      <c r="P268" s="219">
        <f>SUM(P269:P274)</f>
        <v>0</v>
      </c>
      <c r="Q268" s="218"/>
      <c r="R268" s="219">
        <f>SUM(R269:R274)</f>
        <v>0</v>
      </c>
      <c r="S268" s="218"/>
      <c r="T268" s="220">
        <f>SUM(T269:T274)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1" t="s">
        <v>83</v>
      </c>
      <c r="AT268" s="222" t="s">
        <v>75</v>
      </c>
      <c r="AU268" s="222" t="s">
        <v>83</v>
      </c>
      <c r="AY268" s="221" t="s">
        <v>138</v>
      </c>
      <c r="BK268" s="223">
        <f>SUM(BK269:BK274)</f>
        <v>0</v>
      </c>
    </row>
    <row r="269" s="2" customFormat="1" ht="14.4" customHeight="1">
      <c r="A269" s="37"/>
      <c r="B269" s="38"/>
      <c r="C269" s="226" t="s">
        <v>172</v>
      </c>
      <c r="D269" s="226" t="s">
        <v>141</v>
      </c>
      <c r="E269" s="227" t="s">
        <v>279</v>
      </c>
      <c r="F269" s="228" t="s">
        <v>280</v>
      </c>
      <c r="G269" s="229" t="s">
        <v>281</v>
      </c>
      <c r="H269" s="230">
        <v>24</v>
      </c>
      <c r="I269" s="231"/>
      <c r="J269" s="232">
        <f>ROUND(I269*H269,2)</f>
        <v>0</v>
      </c>
      <c r="K269" s="233"/>
      <c r="L269" s="43"/>
      <c r="M269" s="234" t="s">
        <v>1</v>
      </c>
      <c r="N269" s="235" t="s">
        <v>41</v>
      </c>
      <c r="O269" s="90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8" t="s">
        <v>145</v>
      </c>
      <c r="AT269" s="238" t="s">
        <v>141</v>
      </c>
      <c r="AU269" s="238" t="s">
        <v>85</v>
      </c>
      <c r="AY269" s="16" t="s">
        <v>138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6" t="s">
        <v>83</v>
      </c>
      <c r="BK269" s="239">
        <f>ROUND(I269*H269,2)</f>
        <v>0</v>
      </c>
      <c r="BL269" s="16" t="s">
        <v>145</v>
      </c>
      <c r="BM269" s="238" t="s">
        <v>282</v>
      </c>
    </row>
    <row r="270" s="2" customFormat="1" ht="14.4" customHeight="1">
      <c r="A270" s="37"/>
      <c r="B270" s="38"/>
      <c r="C270" s="226" t="s">
        <v>178</v>
      </c>
      <c r="D270" s="226" t="s">
        <v>141</v>
      </c>
      <c r="E270" s="227" t="s">
        <v>283</v>
      </c>
      <c r="F270" s="228" t="s">
        <v>284</v>
      </c>
      <c r="G270" s="229" t="s">
        <v>281</v>
      </c>
      <c r="H270" s="230">
        <v>24</v>
      </c>
      <c r="I270" s="231"/>
      <c r="J270" s="232">
        <f>ROUND(I270*H270,2)</f>
        <v>0</v>
      </c>
      <c r="K270" s="233"/>
      <c r="L270" s="43"/>
      <c r="M270" s="234" t="s">
        <v>1</v>
      </c>
      <c r="N270" s="235" t="s">
        <v>41</v>
      </c>
      <c r="O270" s="90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145</v>
      </c>
      <c r="AT270" s="238" t="s">
        <v>141</v>
      </c>
      <c r="AU270" s="238" t="s">
        <v>85</v>
      </c>
      <c r="AY270" s="16" t="s">
        <v>138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83</v>
      </c>
      <c r="BK270" s="239">
        <f>ROUND(I270*H270,2)</f>
        <v>0</v>
      </c>
      <c r="BL270" s="16" t="s">
        <v>145</v>
      </c>
      <c r="BM270" s="238" t="s">
        <v>285</v>
      </c>
    </row>
    <row r="271" s="2" customFormat="1" ht="14.4" customHeight="1">
      <c r="A271" s="37"/>
      <c r="B271" s="38"/>
      <c r="C271" s="226" t="s">
        <v>184</v>
      </c>
      <c r="D271" s="226" t="s">
        <v>141</v>
      </c>
      <c r="E271" s="227" t="s">
        <v>286</v>
      </c>
      <c r="F271" s="228" t="s">
        <v>287</v>
      </c>
      <c r="G271" s="229" t="s">
        <v>265</v>
      </c>
      <c r="H271" s="230">
        <v>3</v>
      </c>
      <c r="I271" s="231"/>
      <c r="J271" s="232">
        <f>ROUND(I271*H271,2)</f>
        <v>0</v>
      </c>
      <c r="K271" s="233"/>
      <c r="L271" s="43"/>
      <c r="M271" s="234" t="s">
        <v>1</v>
      </c>
      <c r="N271" s="235" t="s">
        <v>41</v>
      </c>
      <c r="O271" s="90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8" t="s">
        <v>145</v>
      </c>
      <c r="AT271" s="238" t="s">
        <v>141</v>
      </c>
      <c r="AU271" s="238" t="s">
        <v>85</v>
      </c>
      <c r="AY271" s="16" t="s">
        <v>138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6" t="s">
        <v>83</v>
      </c>
      <c r="BK271" s="239">
        <f>ROUND(I271*H271,2)</f>
        <v>0</v>
      </c>
      <c r="BL271" s="16" t="s">
        <v>145</v>
      </c>
      <c r="BM271" s="238" t="s">
        <v>288</v>
      </c>
    </row>
    <row r="272" s="2" customFormat="1" ht="14.4" customHeight="1">
      <c r="A272" s="37"/>
      <c r="B272" s="38"/>
      <c r="C272" s="226" t="s">
        <v>289</v>
      </c>
      <c r="D272" s="226" t="s">
        <v>141</v>
      </c>
      <c r="E272" s="227" t="s">
        <v>290</v>
      </c>
      <c r="F272" s="228" t="s">
        <v>291</v>
      </c>
      <c r="G272" s="229" t="s">
        <v>265</v>
      </c>
      <c r="H272" s="230">
        <v>3</v>
      </c>
      <c r="I272" s="231"/>
      <c r="J272" s="232">
        <f>ROUND(I272*H272,2)</f>
        <v>0</v>
      </c>
      <c r="K272" s="233"/>
      <c r="L272" s="43"/>
      <c r="M272" s="234" t="s">
        <v>1</v>
      </c>
      <c r="N272" s="235" t="s">
        <v>41</v>
      </c>
      <c r="O272" s="90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8" t="s">
        <v>145</v>
      </c>
      <c r="AT272" s="238" t="s">
        <v>141</v>
      </c>
      <c r="AU272" s="238" t="s">
        <v>85</v>
      </c>
      <c r="AY272" s="16" t="s">
        <v>138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6" t="s">
        <v>83</v>
      </c>
      <c r="BK272" s="239">
        <f>ROUND(I272*H272,2)</f>
        <v>0</v>
      </c>
      <c r="BL272" s="16" t="s">
        <v>145</v>
      </c>
      <c r="BM272" s="238" t="s">
        <v>292</v>
      </c>
    </row>
    <row r="273" s="2" customFormat="1" ht="14.4" customHeight="1">
      <c r="A273" s="37"/>
      <c r="B273" s="38"/>
      <c r="C273" s="226" t="s">
        <v>293</v>
      </c>
      <c r="D273" s="226" t="s">
        <v>141</v>
      </c>
      <c r="E273" s="227" t="s">
        <v>294</v>
      </c>
      <c r="F273" s="228" t="s">
        <v>295</v>
      </c>
      <c r="G273" s="229" t="s">
        <v>265</v>
      </c>
      <c r="H273" s="230">
        <v>3</v>
      </c>
      <c r="I273" s="231"/>
      <c r="J273" s="232">
        <f>ROUND(I273*H273,2)</f>
        <v>0</v>
      </c>
      <c r="K273" s="233"/>
      <c r="L273" s="43"/>
      <c r="M273" s="234" t="s">
        <v>1</v>
      </c>
      <c r="N273" s="235" t="s">
        <v>41</v>
      </c>
      <c r="O273" s="90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8" t="s">
        <v>145</v>
      </c>
      <c r="AT273" s="238" t="s">
        <v>141</v>
      </c>
      <c r="AU273" s="238" t="s">
        <v>85</v>
      </c>
      <c r="AY273" s="16" t="s">
        <v>138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6" t="s">
        <v>83</v>
      </c>
      <c r="BK273" s="239">
        <f>ROUND(I273*H273,2)</f>
        <v>0</v>
      </c>
      <c r="BL273" s="16" t="s">
        <v>145</v>
      </c>
      <c r="BM273" s="238" t="s">
        <v>296</v>
      </c>
    </row>
    <row r="274" s="2" customFormat="1" ht="14.4" customHeight="1">
      <c r="A274" s="37"/>
      <c r="B274" s="38"/>
      <c r="C274" s="226" t="s">
        <v>297</v>
      </c>
      <c r="D274" s="226" t="s">
        <v>141</v>
      </c>
      <c r="E274" s="227" t="s">
        <v>298</v>
      </c>
      <c r="F274" s="228" t="s">
        <v>299</v>
      </c>
      <c r="G274" s="229" t="s">
        <v>281</v>
      </c>
      <c r="H274" s="230">
        <v>24</v>
      </c>
      <c r="I274" s="231"/>
      <c r="J274" s="232">
        <f>ROUND(I274*H274,2)</f>
        <v>0</v>
      </c>
      <c r="K274" s="233"/>
      <c r="L274" s="43"/>
      <c r="M274" s="234" t="s">
        <v>1</v>
      </c>
      <c r="N274" s="235" t="s">
        <v>41</v>
      </c>
      <c r="O274" s="90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8" t="s">
        <v>145</v>
      </c>
      <c r="AT274" s="238" t="s">
        <v>141</v>
      </c>
      <c r="AU274" s="238" t="s">
        <v>85</v>
      </c>
      <c r="AY274" s="16" t="s">
        <v>138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6" t="s">
        <v>83</v>
      </c>
      <c r="BK274" s="239">
        <f>ROUND(I274*H274,2)</f>
        <v>0</v>
      </c>
      <c r="BL274" s="16" t="s">
        <v>145</v>
      </c>
      <c r="BM274" s="238" t="s">
        <v>300</v>
      </c>
    </row>
    <row r="275" s="12" customFormat="1" ht="22.8" customHeight="1">
      <c r="A275" s="12"/>
      <c r="B275" s="210"/>
      <c r="C275" s="211"/>
      <c r="D275" s="212" t="s">
        <v>75</v>
      </c>
      <c r="E275" s="224" t="s">
        <v>301</v>
      </c>
      <c r="F275" s="224" t="s">
        <v>302</v>
      </c>
      <c r="G275" s="211"/>
      <c r="H275" s="211"/>
      <c r="I275" s="214"/>
      <c r="J275" s="225">
        <f>BK275</f>
        <v>0</v>
      </c>
      <c r="K275" s="211"/>
      <c r="L275" s="216"/>
      <c r="M275" s="217"/>
      <c r="N275" s="218"/>
      <c r="O275" s="218"/>
      <c r="P275" s="219">
        <f>P276</f>
        <v>0</v>
      </c>
      <c r="Q275" s="218"/>
      <c r="R275" s="219">
        <f>R276</f>
        <v>0</v>
      </c>
      <c r="S275" s="218"/>
      <c r="T275" s="220">
        <f>T276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1" t="s">
        <v>83</v>
      </c>
      <c r="AT275" s="222" t="s">
        <v>75</v>
      </c>
      <c r="AU275" s="222" t="s">
        <v>83</v>
      </c>
      <c r="AY275" s="221" t="s">
        <v>138</v>
      </c>
      <c r="BK275" s="223">
        <f>BK276</f>
        <v>0</v>
      </c>
    </row>
    <row r="276" s="2" customFormat="1" ht="14.4" customHeight="1">
      <c r="A276" s="37"/>
      <c r="B276" s="38"/>
      <c r="C276" s="226" t="s">
        <v>303</v>
      </c>
      <c r="D276" s="226" t="s">
        <v>141</v>
      </c>
      <c r="E276" s="227" t="s">
        <v>304</v>
      </c>
      <c r="F276" s="228" t="s">
        <v>305</v>
      </c>
      <c r="G276" s="229" t="s">
        <v>306</v>
      </c>
      <c r="H276" s="230">
        <v>12.359999999999999</v>
      </c>
      <c r="I276" s="231"/>
      <c r="J276" s="232">
        <f>ROUND(I276*H276,2)</f>
        <v>0</v>
      </c>
      <c r="K276" s="233"/>
      <c r="L276" s="43"/>
      <c r="M276" s="234" t="s">
        <v>1</v>
      </c>
      <c r="N276" s="235" t="s">
        <v>41</v>
      </c>
      <c r="O276" s="90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8" t="s">
        <v>145</v>
      </c>
      <c r="AT276" s="238" t="s">
        <v>141</v>
      </c>
      <c r="AU276" s="238" t="s">
        <v>85</v>
      </c>
      <c r="AY276" s="16" t="s">
        <v>138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6" t="s">
        <v>83</v>
      </c>
      <c r="BK276" s="239">
        <f>ROUND(I276*H276,2)</f>
        <v>0</v>
      </c>
      <c r="BL276" s="16" t="s">
        <v>145</v>
      </c>
      <c r="BM276" s="238" t="s">
        <v>307</v>
      </c>
    </row>
    <row r="277" s="12" customFormat="1" ht="22.8" customHeight="1">
      <c r="A277" s="12"/>
      <c r="B277" s="210"/>
      <c r="C277" s="211"/>
      <c r="D277" s="212" t="s">
        <v>75</v>
      </c>
      <c r="E277" s="224" t="s">
        <v>308</v>
      </c>
      <c r="F277" s="224" t="s">
        <v>309</v>
      </c>
      <c r="G277" s="211"/>
      <c r="H277" s="211"/>
      <c r="I277" s="214"/>
      <c r="J277" s="225">
        <f>BK277</f>
        <v>0</v>
      </c>
      <c r="K277" s="211"/>
      <c r="L277" s="216"/>
      <c r="M277" s="217"/>
      <c r="N277" s="218"/>
      <c r="O277" s="218"/>
      <c r="P277" s="219">
        <f>SUM(P278:P280)</f>
        <v>0</v>
      </c>
      <c r="Q277" s="218"/>
      <c r="R277" s="219">
        <f>SUM(R278:R280)</f>
        <v>0</v>
      </c>
      <c r="S277" s="218"/>
      <c r="T277" s="220">
        <f>SUM(T278:T280)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1" t="s">
        <v>83</v>
      </c>
      <c r="AT277" s="222" t="s">
        <v>75</v>
      </c>
      <c r="AU277" s="222" t="s">
        <v>83</v>
      </c>
      <c r="AY277" s="221" t="s">
        <v>138</v>
      </c>
      <c r="BK277" s="223">
        <f>SUM(BK278:BK280)</f>
        <v>0</v>
      </c>
    </row>
    <row r="278" s="2" customFormat="1" ht="24.15" customHeight="1">
      <c r="A278" s="37"/>
      <c r="B278" s="38"/>
      <c r="C278" s="226" t="s">
        <v>8</v>
      </c>
      <c r="D278" s="226" t="s">
        <v>141</v>
      </c>
      <c r="E278" s="227" t="s">
        <v>310</v>
      </c>
      <c r="F278" s="228" t="s">
        <v>311</v>
      </c>
      <c r="G278" s="229" t="s">
        <v>312</v>
      </c>
      <c r="H278" s="230">
        <v>17.399999999999999</v>
      </c>
      <c r="I278" s="231"/>
      <c r="J278" s="232">
        <f>ROUND(I278*H278,2)</f>
        <v>0</v>
      </c>
      <c r="K278" s="233"/>
      <c r="L278" s="43"/>
      <c r="M278" s="234" t="s">
        <v>1</v>
      </c>
      <c r="N278" s="235" t="s">
        <v>41</v>
      </c>
      <c r="O278" s="90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8" t="s">
        <v>145</v>
      </c>
      <c r="AT278" s="238" t="s">
        <v>141</v>
      </c>
      <c r="AU278" s="238" t="s">
        <v>85</v>
      </c>
      <c r="AY278" s="16" t="s">
        <v>138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6" t="s">
        <v>83</v>
      </c>
      <c r="BK278" s="239">
        <f>ROUND(I278*H278,2)</f>
        <v>0</v>
      </c>
      <c r="BL278" s="16" t="s">
        <v>145</v>
      </c>
      <c r="BM278" s="238" t="s">
        <v>313</v>
      </c>
    </row>
    <row r="279" s="2" customFormat="1" ht="24.15" customHeight="1">
      <c r="A279" s="37"/>
      <c r="B279" s="38"/>
      <c r="C279" s="226" t="s">
        <v>314</v>
      </c>
      <c r="D279" s="226" t="s">
        <v>141</v>
      </c>
      <c r="E279" s="227" t="s">
        <v>315</v>
      </c>
      <c r="F279" s="228" t="s">
        <v>316</v>
      </c>
      <c r="G279" s="229" t="s">
        <v>317</v>
      </c>
      <c r="H279" s="230">
        <v>9.3900000000000006</v>
      </c>
      <c r="I279" s="231"/>
      <c r="J279" s="232">
        <f>ROUND(I279*H279,2)</f>
        <v>0</v>
      </c>
      <c r="K279" s="233"/>
      <c r="L279" s="43"/>
      <c r="M279" s="234" t="s">
        <v>1</v>
      </c>
      <c r="N279" s="235" t="s">
        <v>41</v>
      </c>
      <c r="O279" s="90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8" t="s">
        <v>145</v>
      </c>
      <c r="AT279" s="238" t="s">
        <v>141</v>
      </c>
      <c r="AU279" s="238" t="s">
        <v>85</v>
      </c>
      <c r="AY279" s="16" t="s">
        <v>138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6" t="s">
        <v>83</v>
      </c>
      <c r="BK279" s="239">
        <f>ROUND(I279*H279,2)</f>
        <v>0</v>
      </c>
      <c r="BL279" s="16" t="s">
        <v>145</v>
      </c>
      <c r="BM279" s="238" t="s">
        <v>318</v>
      </c>
    </row>
    <row r="280" s="2" customFormat="1" ht="14.4" customHeight="1">
      <c r="A280" s="37"/>
      <c r="B280" s="38"/>
      <c r="C280" s="226" t="s">
        <v>319</v>
      </c>
      <c r="D280" s="226" t="s">
        <v>141</v>
      </c>
      <c r="E280" s="227" t="s">
        <v>320</v>
      </c>
      <c r="F280" s="228" t="s">
        <v>321</v>
      </c>
      <c r="G280" s="229" t="s">
        <v>317</v>
      </c>
      <c r="H280" s="230">
        <v>20.010000000000002</v>
      </c>
      <c r="I280" s="231"/>
      <c r="J280" s="232">
        <f>ROUND(I280*H280,2)</f>
        <v>0</v>
      </c>
      <c r="K280" s="233"/>
      <c r="L280" s="43"/>
      <c r="M280" s="234" t="s">
        <v>1</v>
      </c>
      <c r="N280" s="235" t="s">
        <v>41</v>
      </c>
      <c r="O280" s="90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8" t="s">
        <v>145</v>
      </c>
      <c r="AT280" s="238" t="s">
        <v>141</v>
      </c>
      <c r="AU280" s="238" t="s">
        <v>85</v>
      </c>
      <c r="AY280" s="16" t="s">
        <v>138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6" t="s">
        <v>83</v>
      </c>
      <c r="BK280" s="239">
        <f>ROUND(I280*H280,2)</f>
        <v>0</v>
      </c>
      <c r="BL280" s="16" t="s">
        <v>145</v>
      </c>
      <c r="BM280" s="238" t="s">
        <v>322</v>
      </c>
    </row>
    <row r="281" s="12" customFormat="1" ht="22.8" customHeight="1">
      <c r="A281" s="12"/>
      <c r="B281" s="210"/>
      <c r="C281" s="211"/>
      <c r="D281" s="212" t="s">
        <v>75</v>
      </c>
      <c r="E281" s="224" t="s">
        <v>323</v>
      </c>
      <c r="F281" s="224" t="s">
        <v>324</v>
      </c>
      <c r="G281" s="211"/>
      <c r="H281" s="211"/>
      <c r="I281" s="214"/>
      <c r="J281" s="225">
        <f>BK281</f>
        <v>0</v>
      </c>
      <c r="K281" s="211"/>
      <c r="L281" s="216"/>
      <c r="M281" s="217"/>
      <c r="N281" s="218"/>
      <c r="O281" s="218"/>
      <c r="P281" s="219">
        <f>SUM(P282:P287)</f>
        <v>0</v>
      </c>
      <c r="Q281" s="218"/>
      <c r="R281" s="219">
        <f>SUM(R282:R287)</f>
        <v>0</v>
      </c>
      <c r="S281" s="218"/>
      <c r="T281" s="220">
        <f>SUM(T282:T287)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1" t="s">
        <v>83</v>
      </c>
      <c r="AT281" s="222" t="s">
        <v>75</v>
      </c>
      <c r="AU281" s="222" t="s">
        <v>83</v>
      </c>
      <c r="AY281" s="221" t="s">
        <v>138</v>
      </c>
      <c r="BK281" s="223">
        <f>SUM(BK282:BK287)</f>
        <v>0</v>
      </c>
    </row>
    <row r="282" s="2" customFormat="1" ht="24.15" customHeight="1">
      <c r="A282" s="37"/>
      <c r="B282" s="38"/>
      <c r="C282" s="226" t="s">
        <v>325</v>
      </c>
      <c r="D282" s="226" t="s">
        <v>141</v>
      </c>
      <c r="E282" s="227" t="s">
        <v>326</v>
      </c>
      <c r="F282" s="228" t="s">
        <v>327</v>
      </c>
      <c r="G282" s="229" t="s">
        <v>328</v>
      </c>
      <c r="H282" s="230">
        <v>21.879999999999999</v>
      </c>
      <c r="I282" s="231"/>
      <c r="J282" s="232">
        <f>ROUND(I282*H282,2)</f>
        <v>0</v>
      </c>
      <c r="K282" s="233"/>
      <c r="L282" s="43"/>
      <c r="M282" s="234" t="s">
        <v>1</v>
      </c>
      <c r="N282" s="235" t="s">
        <v>41</v>
      </c>
      <c r="O282" s="90"/>
      <c r="P282" s="236">
        <f>O282*H282</f>
        <v>0</v>
      </c>
      <c r="Q282" s="236">
        <v>0</v>
      </c>
      <c r="R282" s="236">
        <f>Q282*H282</f>
        <v>0</v>
      </c>
      <c r="S282" s="236">
        <v>0</v>
      </c>
      <c r="T282" s="23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8" t="s">
        <v>145</v>
      </c>
      <c r="AT282" s="238" t="s">
        <v>141</v>
      </c>
      <c r="AU282" s="238" t="s">
        <v>85</v>
      </c>
      <c r="AY282" s="16" t="s">
        <v>138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6" t="s">
        <v>83</v>
      </c>
      <c r="BK282" s="239">
        <f>ROUND(I282*H282,2)</f>
        <v>0</v>
      </c>
      <c r="BL282" s="16" t="s">
        <v>145</v>
      </c>
      <c r="BM282" s="238" t="s">
        <v>329</v>
      </c>
    </row>
    <row r="283" s="2" customFormat="1" ht="24.15" customHeight="1">
      <c r="A283" s="37"/>
      <c r="B283" s="38"/>
      <c r="C283" s="226" t="s">
        <v>330</v>
      </c>
      <c r="D283" s="226" t="s">
        <v>141</v>
      </c>
      <c r="E283" s="227" t="s">
        <v>331</v>
      </c>
      <c r="F283" s="228" t="s">
        <v>332</v>
      </c>
      <c r="G283" s="229" t="s">
        <v>328</v>
      </c>
      <c r="H283" s="230">
        <v>199.30000000000001</v>
      </c>
      <c r="I283" s="231"/>
      <c r="J283" s="232">
        <f>ROUND(I283*H283,2)</f>
        <v>0</v>
      </c>
      <c r="K283" s="233"/>
      <c r="L283" s="43"/>
      <c r="M283" s="234" t="s">
        <v>1</v>
      </c>
      <c r="N283" s="235" t="s">
        <v>41</v>
      </c>
      <c r="O283" s="90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8" t="s">
        <v>145</v>
      </c>
      <c r="AT283" s="238" t="s">
        <v>141</v>
      </c>
      <c r="AU283" s="238" t="s">
        <v>85</v>
      </c>
      <c r="AY283" s="16" t="s">
        <v>138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6" t="s">
        <v>83</v>
      </c>
      <c r="BK283" s="239">
        <f>ROUND(I283*H283,2)</f>
        <v>0</v>
      </c>
      <c r="BL283" s="16" t="s">
        <v>145</v>
      </c>
      <c r="BM283" s="238" t="s">
        <v>333</v>
      </c>
    </row>
    <row r="284" s="2" customFormat="1" ht="24.15" customHeight="1">
      <c r="A284" s="37"/>
      <c r="B284" s="38"/>
      <c r="C284" s="226" t="s">
        <v>334</v>
      </c>
      <c r="D284" s="226" t="s">
        <v>141</v>
      </c>
      <c r="E284" s="227" t="s">
        <v>335</v>
      </c>
      <c r="F284" s="228" t="s">
        <v>336</v>
      </c>
      <c r="G284" s="229" t="s">
        <v>328</v>
      </c>
      <c r="H284" s="230">
        <v>17.98</v>
      </c>
      <c r="I284" s="231"/>
      <c r="J284" s="232">
        <f>ROUND(I284*H284,2)</f>
        <v>0</v>
      </c>
      <c r="K284" s="233"/>
      <c r="L284" s="43"/>
      <c r="M284" s="234" t="s">
        <v>1</v>
      </c>
      <c r="N284" s="235" t="s">
        <v>41</v>
      </c>
      <c r="O284" s="90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8" t="s">
        <v>145</v>
      </c>
      <c r="AT284" s="238" t="s">
        <v>141</v>
      </c>
      <c r="AU284" s="238" t="s">
        <v>85</v>
      </c>
      <c r="AY284" s="16" t="s">
        <v>138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6" t="s">
        <v>83</v>
      </c>
      <c r="BK284" s="239">
        <f>ROUND(I284*H284,2)</f>
        <v>0</v>
      </c>
      <c r="BL284" s="16" t="s">
        <v>145</v>
      </c>
      <c r="BM284" s="238" t="s">
        <v>337</v>
      </c>
    </row>
    <row r="285" s="2" customFormat="1" ht="14.4" customHeight="1">
      <c r="A285" s="37"/>
      <c r="B285" s="38"/>
      <c r="C285" s="226" t="s">
        <v>7</v>
      </c>
      <c r="D285" s="226" t="s">
        <v>141</v>
      </c>
      <c r="E285" s="227" t="s">
        <v>338</v>
      </c>
      <c r="F285" s="228" t="s">
        <v>339</v>
      </c>
      <c r="G285" s="229" t="s">
        <v>340</v>
      </c>
      <c r="H285" s="230">
        <v>199.30000000000001</v>
      </c>
      <c r="I285" s="231"/>
      <c r="J285" s="232">
        <f>ROUND(I285*H285,2)</f>
        <v>0</v>
      </c>
      <c r="K285" s="233"/>
      <c r="L285" s="43"/>
      <c r="M285" s="234" t="s">
        <v>1</v>
      </c>
      <c r="N285" s="235" t="s">
        <v>41</v>
      </c>
      <c r="O285" s="90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8" t="s">
        <v>145</v>
      </c>
      <c r="AT285" s="238" t="s">
        <v>141</v>
      </c>
      <c r="AU285" s="238" t="s">
        <v>85</v>
      </c>
      <c r="AY285" s="16" t="s">
        <v>138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6" t="s">
        <v>83</v>
      </c>
      <c r="BK285" s="239">
        <f>ROUND(I285*H285,2)</f>
        <v>0</v>
      </c>
      <c r="BL285" s="16" t="s">
        <v>145</v>
      </c>
      <c r="BM285" s="238" t="s">
        <v>341</v>
      </c>
    </row>
    <row r="286" s="2" customFormat="1" ht="24.15" customHeight="1">
      <c r="A286" s="37"/>
      <c r="B286" s="38"/>
      <c r="C286" s="226" t="s">
        <v>342</v>
      </c>
      <c r="D286" s="226" t="s">
        <v>141</v>
      </c>
      <c r="E286" s="227" t="s">
        <v>335</v>
      </c>
      <c r="F286" s="228" t="s">
        <v>336</v>
      </c>
      <c r="G286" s="229" t="s">
        <v>328</v>
      </c>
      <c r="H286" s="230">
        <v>761.24000000000001</v>
      </c>
      <c r="I286" s="231"/>
      <c r="J286" s="232">
        <f>ROUND(I286*H286,2)</f>
        <v>0</v>
      </c>
      <c r="K286" s="233"/>
      <c r="L286" s="43"/>
      <c r="M286" s="234" t="s">
        <v>1</v>
      </c>
      <c r="N286" s="235" t="s">
        <v>41</v>
      </c>
      <c r="O286" s="90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8" t="s">
        <v>145</v>
      </c>
      <c r="AT286" s="238" t="s">
        <v>141</v>
      </c>
      <c r="AU286" s="238" t="s">
        <v>85</v>
      </c>
      <c r="AY286" s="16" t="s">
        <v>138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6" t="s">
        <v>83</v>
      </c>
      <c r="BK286" s="239">
        <f>ROUND(I286*H286,2)</f>
        <v>0</v>
      </c>
      <c r="BL286" s="16" t="s">
        <v>145</v>
      </c>
      <c r="BM286" s="238" t="s">
        <v>343</v>
      </c>
    </row>
    <row r="287" s="2" customFormat="1" ht="37.8" customHeight="1">
      <c r="A287" s="37"/>
      <c r="B287" s="38"/>
      <c r="C287" s="226" t="s">
        <v>344</v>
      </c>
      <c r="D287" s="226" t="s">
        <v>141</v>
      </c>
      <c r="E287" s="227" t="s">
        <v>345</v>
      </c>
      <c r="F287" s="228" t="s">
        <v>346</v>
      </c>
      <c r="G287" s="229" t="s">
        <v>340</v>
      </c>
      <c r="H287" s="230">
        <v>199.30000000000001</v>
      </c>
      <c r="I287" s="231"/>
      <c r="J287" s="232">
        <f>ROUND(I287*H287,2)</f>
        <v>0</v>
      </c>
      <c r="K287" s="233"/>
      <c r="L287" s="43"/>
      <c r="M287" s="234" t="s">
        <v>1</v>
      </c>
      <c r="N287" s="235" t="s">
        <v>41</v>
      </c>
      <c r="O287" s="90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8" t="s">
        <v>145</v>
      </c>
      <c r="AT287" s="238" t="s">
        <v>141</v>
      </c>
      <c r="AU287" s="238" t="s">
        <v>85</v>
      </c>
      <c r="AY287" s="16" t="s">
        <v>138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6" t="s">
        <v>83</v>
      </c>
      <c r="BK287" s="239">
        <f>ROUND(I287*H287,2)</f>
        <v>0</v>
      </c>
      <c r="BL287" s="16" t="s">
        <v>145</v>
      </c>
      <c r="BM287" s="238" t="s">
        <v>347</v>
      </c>
    </row>
    <row r="288" s="12" customFormat="1" ht="25.92" customHeight="1">
      <c r="A288" s="12"/>
      <c r="B288" s="210"/>
      <c r="C288" s="211"/>
      <c r="D288" s="212" t="s">
        <v>75</v>
      </c>
      <c r="E288" s="213" t="s">
        <v>348</v>
      </c>
      <c r="F288" s="213" t="s">
        <v>349</v>
      </c>
      <c r="G288" s="211"/>
      <c r="H288" s="211"/>
      <c r="I288" s="214"/>
      <c r="J288" s="215">
        <f>BK288</f>
        <v>0</v>
      </c>
      <c r="K288" s="211"/>
      <c r="L288" s="216"/>
      <c r="M288" s="217"/>
      <c r="N288" s="218"/>
      <c r="O288" s="218"/>
      <c r="P288" s="219">
        <f>P289+P297+P299+P301+P305</f>
        <v>0</v>
      </c>
      <c r="Q288" s="218"/>
      <c r="R288" s="219">
        <f>R289+R297+R299+R301+R305</f>
        <v>0</v>
      </c>
      <c r="S288" s="218"/>
      <c r="T288" s="220">
        <f>T289+T297+T299+T301+T305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21" t="s">
        <v>83</v>
      </c>
      <c r="AT288" s="222" t="s">
        <v>75</v>
      </c>
      <c r="AU288" s="222" t="s">
        <v>76</v>
      </c>
      <c r="AY288" s="221" t="s">
        <v>138</v>
      </c>
      <c r="BK288" s="223">
        <f>BK289+BK297+BK299+BK301+BK305</f>
        <v>0</v>
      </c>
    </row>
    <row r="289" s="12" customFormat="1" ht="22.8" customHeight="1">
      <c r="A289" s="12"/>
      <c r="B289" s="210"/>
      <c r="C289" s="211"/>
      <c r="D289" s="212" t="s">
        <v>75</v>
      </c>
      <c r="E289" s="224" t="s">
        <v>250</v>
      </c>
      <c r="F289" s="224" t="s">
        <v>251</v>
      </c>
      <c r="G289" s="211"/>
      <c r="H289" s="211"/>
      <c r="I289" s="214"/>
      <c r="J289" s="225">
        <f>BK289</f>
        <v>0</v>
      </c>
      <c r="K289" s="211"/>
      <c r="L289" s="216"/>
      <c r="M289" s="217"/>
      <c r="N289" s="218"/>
      <c r="O289" s="218"/>
      <c r="P289" s="219">
        <f>SUM(P290:P296)</f>
        <v>0</v>
      </c>
      <c r="Q289" s="218"/>
      <c r="R289" s="219">
        <f>SUM(R290:R296)</f>
        <v>0</v>
      </c>
      <c r="S289" s="218"/>
      <c r="T289" s="220">
        <f>SUM(T290:T296)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21" t="s">
        <v>83</v>
      </c>
      <c r="AT289" s="222" t="s">
        <v>75</v>
      </c>
      <c r="AU289" s="222" t="s">
        <v>83</v>
      </c>
      <c r="AY289" s="221" t="s">
        <v>138</v>
      </c>
      <c r="BK289" s="223">
        <f>SUM(BK290:BK296)</f>
        <v>0</v>
      </c>
    </row>
    <row r="290" s="2" customFormat="1" ht="24.15" customHeight="1">
      <c r="A290" s="37"/>
      <c r="B290" s="38"/>
      <c r="C290" s="226" t="s">
        <v>350</v>
      </c>
      <c r="D290" s="226" t="s">
        <v>141</v>
      </c>
      <c r="E290" s="227" t="s">
        <v>271</v>
      </c>
      <c r="F290" s="228" t="s">
        <v>272</v>
      </c>
      <c r="G290" s="229" t="s">
        <v>269</v>
      </c>
      <c r="H290" s="230">
        <v>465.56999999999999</v>
      </c>
      <c r="I290" s="231"/>
      <c r="J290" s="232">
        <f>ROUND(I290*H290,2)</f>
        <v>0</v>
      </c>
      <c r="K290" s="233"/>
      <c r="L290" s="43"/>
      <c r="M290" s="234" t="s">
        <v>1</v>
      </c>
      <c r="N290" s="235" t="s">
        <v>41</v>
      </c>
      <c r="O290" s="90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8" t="s">
        <v>145</v>
      </c>
      <c r="AT290" s="238" t="s">
        <v>141</v>
      </c>
      <c r="AU290" s="238" t="s">
        <v>85</v>
      </c>
      <c r="AY290" s="16" t="s">
        <v>138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6" t="s">
        <v>83</v>
      </c>
      <c r="BK290" s="239">
        <f>ROUND(I290*H290,2)</f>
        <v>0</v>
      </c>
      <c r="BL290" s="16" t="s">
        <v>145</v>
      </c>
      <c r="BM290" s="238" t="s">
        <v>351</v>
      </c>
    </row>
    <row r="291" s="2" customFormat="1" ht="24.15" customHeight="1">
      <c r="A291" s="37"/>
      <c r="B291" s="38"/>
      <c r="C291" s="226" t="s">
        <v>352</v>
      </c>
      <c r="D291" s="226" t="s">
        <v>141</v>
      </c>
      <c r="E291" s="227" t="s">
        <v>353</v>
      </c>
      <c r="F291" s="228" t="s">
        <v>354</v>
      </c>
      <c r="G291" s="229" t="s">
        <v>254</v>
      </c>
      <c r="H291" s="230">
        <v>23.550999999999998</v>
      </c>
      <c r="I291" s="231"/>
      <c r="J291" s="232">
        <f>ROUND(I291*H291,2)</f>
        <v>0</v>
      </c>
      <c r="K291" s="233"/>
      <c r="L291" s="43"/>
      <c r="M291" s="234" t="s">
        <v>1</v>
      </c>
      <c r="N291" s="235" t="s">
        <v>41</v>
      </c>
      <c r="O291" s="90"/>
      <c r="P291" s="236">
        <f>O291*H291</f>
        <v>0</v>
      </c>
      <c r="Q291" s="236">
        <v>0</v>
      </c>
      <c r="R291" s="236">
        <f>Q291*H291</f>
        <v>0</v>
      </c>
      <c r="S291" s="236">
        <v>0</v>
      </c>
      <c r="T291" s="23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8" t="s">
        <v>145</v>
      </c>
      <c r="AT291" s="238" t="s">
        <v>141</v>
      </c>
      <c r="AU291" s="238" t="s">
        <v>85</v>
      </c>
      <c r="AY291" s="16" t="s">
        <v>138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6" t="s">
        <v>83</v>
      </c>
      <c r="BK291" s="239">
        <f>ROUND(I291*H291,2)</f>
        <v>0</v>
      </c>
      <c r="BL291" s="16" t="s">
        <v>145</v>
      </c>
      <c r="BM291" s="238" t="s">
        <v>355</v>
      </c>
    </row>
    <row r="292" s="2" customFormat="1" ht="14.4" customHeight="1">
      <c r="A292" s="37"/>
      <c r="B292" s="38"/>
      <c r="C292" s="226" t="s">
        <v>356</v>
      </c>
      <c r="D292" s="226" t="s">
        <v>141</v>
      </c>
      <c r="E292" s="227" t="s">
        <v>274</v>
      </c>
      <c r="F292" s="228" t="s">
        <v>275</v>
      </c>
      <c r="G292" s="229" t="s">
        <v>254</v>
      </c>
      <c r="H292" s="230">
        <v>489.13</v>
      </c>
      <c r="I292" s="231"/>
      <c r="J292" s="232">
        <f>ROUND(I292*H292,2)</f>
        <v>0</v>
      </c>
      <c r="K292" s="233"/>
      <c r="L292" s="43"/>
      <c r="M292" s="234" t="s">
        <v>1</v>
      </c>
      <c r="N292" s="235" t="s">
        <v>41</v>
      </c>
      <c r="O292" s="90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8" t="s">
        <v>145</v>
      </c>
      <c r="AT292" s="238" t="s">
        <v>141</v>
      </c>
      <c r="AU292" s="238" t="s">
        <v>85</v>
      </c>
      <c r="AY292" s="16" t="s">
        <v>138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6" t="s">
        <v>83</v>
      </c>
      <c r="BK292" s="239">
        <f>ROUND(I292*H292,2)</f>
        <v>0</v>
      </c>
      <c r="BL292" s="16" t="s">
        <v>145</v>
      </c>
      <c r="BM292" s="238" t="s">
        <v>357</v>
      </c>
    </row>
    <row r="293" s="2" customFormat="1" ht="14.4" customHeight="1">
      <c r="A293" s="37"/>
      <c r="B293" s="38"/>
      <c r="C293" s="226" t="s">
        <v>358</v>
      </c>
      <c r="D293" s="226" t="s">
        <v>141</v>
      </c>
      <c r="E293" s="227" t="s">
        <v>252</v>
      </c>
      <c r="F293" s="228" t="s">
        <v>253</v>
      </c>
      <c r="G293" s="229" t="s">
        <v>254</v>
      </c>
      <c r="H293" s="230">
        <v>3.6000000000000001</v>
      </c>
      <c r="I293" s="231"/>
      <c r="J293" s="232">
        <f>ROUND(I293*H293,2)</f>
        <v>0</v>
      </c>
      <c r="K293" s="233"/>
      <c r="L293" s="43"/>
      <c r="M293" s="234" t="s">
        <v>1</v>
      </c>
      <c r="N293" s="235" t="s">
        <v>41</v>
      </c>
      <c r="O293" s="90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8" t="s">
        <v>145</v>
      </c>
      <c r="AT293" s="238" t="s">
        <v>141</v>
      </c>
      <c r="AU293" s="238" t="s">
        <v>85</v>
      </c>
      <c r="AY293" s="16" t="s">
        <v>138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6" t="s">
        <v>83</v>
      </c>
      <c r="BK293" s="239">
        <f>ROUND(I293*H293,2)</f>
        <v>0</v>
      </c>
      <c r="BL293" s="16" t="s">
        <v>145</v>
      </c>
      <c r="BM293" s="238" t="s">
        <v>359</v>
      </c>
    </row>
    <row r="294" s="2" customFormat="1" ht="14.4" customHeight="1">
      <c r="A294" s="37"/>
      <c r="B294" s="38"/>
      <c r="C294" s="226" t="s">
        <v>360</v>
      </c>
      <c r="D294" s="226" t="s">
        <v>141</v>
      </c>
      <c r="E294" s="227" t="s">
        <v>361</v>
      </c>
      <c r="F294" s="228" t="s">
        <v>362</v>
      </c>
      <c r="G294" s="229" t="s">
        <v>312</v>
      </c>
      <c r="H294" s="230">
        <v>11.859999999999999</v>
      </c>
      <c r="I294" s="231"/>
      <c r="J294" s="232">
        <f>ROUND(I294*H294,2)</f>
        <v>0</v>
      </c>
      <c r="K294" s="233"/>
      <c r="L294" s="43"/>
      <c r="M294" s="234" t="s">
        <v>1</v>
      </c>
      <c r="N294" s="235" t="s">
        <v>41</v>
      </c>
      <c r="O294" s="90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8" t="s">
        <v>145</v>
      </c>
      <c r="AT294" s="238" t="s">
        <v>141</v>
      </c>
      <c r="AU294" s="238" t="s">
        <v>85</v>
      </c>
      <c r="AY294" s="16" t="s">
        <v>138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6" t="s">
        <v>83</v>
      </c>
      <c r="BK294" s="239">
        <f>ROUND(I294*H294,2)</f>
        <v>0</v>
      </c>
      <c r="BL294" s="16" t="s">
        <v>145</v>
      </c>
      <c r="BM294" s="238" t="s">
        <v>363</v>
      </c>
    </row>
    <row r="295" s="2" customFormat="1" ht="14.4" customHeight="1">
      <c r="A295" s="37"/>
      <c r="B295" s="38"/>
      <c r="C295" s="226" t="s">
        <v>364</v>
      </c>
      <c r="D295" s="226" t="s">
        <v>141</v>
      </c>
      <c r="E295" s="227" t="s">
        <v>267</v>
      </c>
      <c r="F295" s="228" t="s">
        <v>268</v>
      </c>
      <c r="G295" s="229" t="s">
        <v>269</v>
      </c>
      <c r="H295" s="230">
        <v>6.1539999999999999</v>
      </c>
      <c r="I295" s="231"/>
      <c r="J295" s="232">
        <f>ROUND(I295*H295,2)</f>
        <v>0</v>
      </c>
      <c r="K295" s="233"/>
      <c r="L295" s="43"/>
      <c r="M295" s="234" t="s">
        <v>1</v>
      </c>
      <c r="N295" s="235" t="s">
        <v>41</v>
      </c>
      <c r="O295" s="90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8" t="s">
        <v>145</v>
      </c>
      <c r="AT295" s="238" t="s">
        <v>141</v>
      </c>
      <c r="AU295" s="238" t="s">
        <v>85</v>
      </c>
      <c r="AY295" s="16" t="s">
        <v>138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6" t="s">
        <v>83</v>
      </c>
      <c r="BK295" s="239">
        <f>ROUND(I295*H295,2)</f>
        <v>0</v>
      </c>
      <c r="BL295" s="16" t="s">
        <v>145</v>
      </c>
      <c r="BM295" s="238" t="s">
        <v>365</v>
      </c>
    </row>
    <row r="296" s="2" customFormat="1" ht="24.15" customHeight="1">
      <c r="A296" s="37"/>
      <c r="B296" s="38"/>
      <c r="C296" s="226" t="s">
        <v>366</v>
      </c>
      <c r="D296" s="226" t="s">
        <v>141</v>
      </c>
      <c r="E296" s="227" t="s">
        <v>367</v>
      </c>
      <c r="F296" s="228" t="s">
        <v>368</v>
      </c>
      <c r="G296" s="229" t="s">
        <v>269</v>
      </c>
      <c r="H296" s="230">
        <v>20.518999999999998</v>
      </c>
      <c r="I296" s="231"/>
      <c r="J296" s="232">
        <f>ROUND(I296*H296,2)</f>
        <v>0</v>
      </c>
      <c r="K296" s="233"/>
      <c r="L296" s="43"/>
      <c r="M296" s="234" t="s">
        <v>1</v>
      </c>
      <c r="N296" s="235" t="s">
        <v>41</v>
      </c>
      <c r="O296" s="90"/>
      <c r="P296" s="236">
        <f>O296*H296</f>
        <v>0</v>
      </c>
      <c r="Q296" s="236">
        <v>0</v>
      </c>
      <c r="R296" s="236">
        <f>Q296*H296</f>
        <v>0</v>
      </c>
      <c r="S296" s="236">
        <v>0</v>
      </c>
      <c r="T296" s="23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8" t="s">
        <v>145</v>
      </c>
      <c r="AT296" s="238" t="s">
        <v>141</v>
      </c>
      <c r="AU296" s="238" t="s">
        <v>85</v>
      </c>
      <c r="AY296" s="16" t="s">
        <v>138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6" t="s">
        <v>83</v>
      </c>
      <c r="BK296" s="239">
        <f>ROUND(I296*H296,2)</f>
        <v>0</v>
      </c>
      <c r="BL296" s="16" t="s">
        <v>145</v>
      </c>
      <c r="BM296" s="238" t="s">
        <v>369</v>
      </c>
    </row>
    <row r="297" s="12" customFormat="1" ht="22.8" customHeight="1">
      <c r="A297" s="12"/>
      <c r="B297" s="210"/>
      <c r="C297" s="211"/>
      <c r="D297" s="212" t="s">
        <v>75</v>
      </c>
      <c r="E297" s="224" t="s">
        <v>370</v>
      </c>
      <c r="F297" s="224" t="s">
        <v>371</v>
      </c>
      <c r="G297" s="211"/>
      <c r="H297" s="211"/>
      <c r="I297" s="214"/>
      <c r="J297" s="225">
        <f>BK297</f>
        <v>0</v>
      </c>
      <c r="K297" s="211"/>
      <c r="L297" s="216"/>
      <c r="M297" s="217"/>
      <c r="N297" s="218"/>
      <c r="O297" s="218"/>
      <c r="P297" s="219">
        <f>P298</f>
        <v>0</v>
      </c>
      <c r="Q297" s="218"/>
      <c r="R297" s="219">
        <f>R298</f>
        <v>0</v>
      </c>
      <c r="S297" s="218"/>
      <c r="T297" s="220">
        <f>T298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21" t="s">
        <v>83</v>
      </c>
      <c r="AT297" s="222" t="s">
        <v>75</v>
      </c>
      <c r="AU297" s="222" t="s">
        <v>83</v>
      </c>
      <c r="AY297" s="221" t="s">
        <v>138</v>
      </c>
      <c r="BK297" s="223">
        <f>BK298</f>
        <v>0</v>
      </c>
    </row>
    <row r="298" s="2" customFormat="1" ht="24.15" customHeight="1">
      <c r="A298" s="37"/>
      <c r="B298" s="38"/>
      <c r="C298" s="226" t="s">
        <v>372</v>
      </c>
      <c r="D298" s="226" t="s">
        <v>141</v>
      </c>
      <c r="E298" s="227" t="s">
        <v>373</v>
      </c>
      <c r="F298" s="228" t="s">
        <v>374</v>
      </c>
      <c r="G298" s="229" t="s">
        <v>312</v>
      </c>
      <c r="H298" s="230">
        <v>10.5</v>
      </c>
      <c r="I298" s="231"/>
      <c r="J298" s="232">
        <f>ROUND(I298*H298,2)</f>
        <v>0</v>
      </c>
      <c r="K298" s="233"/>
      <c r="L298" s="43"/>
      <c r="M298" s="234" t="s">
        <v>1</v>
      </c>
      <c r="N298" s="235" t="s">
        <v>41</v>
      </c>
      <c r="O298" s="90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8" t="s">
        <v>145</v>
      </c>
      <c r="AT298" s="238" t="s">
        <v>141</v>
      </c>
      <c r="AU298" s="238" t="s">
        <v>85</v>
      </c>
      <c r="AY298" s="16" t="s">
        <v>138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6" t="s">
        <v>83</v>
      </c>
      <c r="BK298" s="239">
        <f>ROUND(I298*H298,2)</f>
        <v>0</v>
      </c>
      <c r="BL298" s="16" t="s">
        <v>145</v>
      </c>
      <c r="BM298" s="238" t="s">
        <v>375</v>
      </c>
    </row>
    <row r="299" s="12" customFormat="1" ht="22.8" customHeight="1">
      <c r="A299" s="12"/>
      <c r="B299" s="210"/>
      <c r="C299" s="211"/>
      <c r="D299" s="212" t="s">
        <v>75</v>
      </c>
      <c r="E299" s="224" t="s">
        <v>301</v>
      </c>
      <c r="F299" s="224" t="s">
        <v>302</v>
      </c>
      <c r="G299" s="211"/>
      <c r="H299" s="211"/>
      <c r="I299" s="214"/>
      <c r="J299" s="225">
        <f>BK299</f>
        <v>0</v>
      </c>
      <c r="K299" s="211"/>
      <c r="L299" s="216"/>
      <c r="M299" s="217"/>
      <c r="N299" s="218"/>
      <c r="O299" s="218"/>
      <c r="P299" s="219">
        <f>P300</f>
        <v>0</v>
      </c>
      <c r="Q299" s="218"/>
      <c r="R299" s="219">
        <f>R300</f>
        <v>0</v>
      </c>
      <c r="S299" s="218"/>
      <c r="T299" s="220">
        <f>T300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21" t="s">
        <v>83</v>
      </c>
      <c r="AT299" s="222" t="s">
        <v>75</v>
      </c>
      <c r="AU299" s="222" t="s">
        <v>83</v>
      </c>
      <c r="AY299" s="221" t="s">
        <v>138</v>
      </c>
      <c r="BK299" s="223">
        <f>BK300</f>
        <v>0</v>
      </c>
    </row>
    <row r="300" s="2" customFormat="1" ht="14.4" customHeight="1">
      <c r="A300" s="37"/>
      <c r="B300" s="38"/>
      <c r="C300" s="226" t="s">
        <v>376</v>
      </c>
      <c r="D300" s="226" t="s">
        <v>141</v>
      </c>
      <c r="E300" s="227" t="s">
        <v>304</v>
      </c>
      <c r="F300" s="228" t="s">
        <v>305</v>
      </c>
      <c r="G300" s="229" t="s">
        <v>306</v>
      </c>
      <c r="H300" s="230">
        <v>7.9000000000000004</v>
      </c>
      <c r="I300" s="231"/>
      <c r="J300" s="232">
        <f>ROUND(I300*H300,2)</f>
        <v>0</v>
      </c>
      <c r="K300" s="233"/>
      <c r="L300" s="43"/>
      <c r="M300" s="234" t="s">
        <v>1</v>
      </c>
      <c r="N300" s="235" t="s">
        <v>41</v>
      </c>
      <c r="O300" s="90"/>
      <c r="P300" s="236">
        <f>O300*H300</f>
        <v>0</v>
      </c>
      <c r="Q300" s="236">
        <v>0</v>
      </c>
      <c r="R300" s="236">
        <f>Q300*H300</f>
        <v>0</v>
      </c>
      <c r="S300" s="236">
        <v>0</v>
      </c>
      <c r="T300" s="237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8" t="s">
        <v>145</v>
      </c>
      <c r="AT300" s="238" t="s">
        <v>141</v>
      </c>
      <c r="AU300" s="238" t="s">
        <v>85</v>
      </c>
      <c r="AY300" s="16" t="s">
        <v>138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6" t="s">
        <v>83</v>
      </c>
      <c r="BK300" s="239">
        <f>ROUND(I300*H300,2)</f>
        <v>0</v>
      </c>
      <c r="BL300" s="16" t="s">
        <v>145</v>
      </c>
      <c r="BM300" s="238" t="s">
        <v>377</v>
      </c>
    </row>
    <row r="301" s="12" customFormat="1" ht="22.8" customHeight="1">
      <c r="A301" s="12"/>
      <c r="B301" s="210"/>
      <c r="C301" s="211"/>
      <c r="D301" s="212" t="s">
        <v>75</v>
      </c>
      <c r="E301" s="224" t="s">
        <v>308</v>
      </c>
      <c r="F301" s="224" t="s">
        <v>309</v>
      </c>
      <c r="G301" s="211"/>
      <c r="H301" s="211"/>
      <c r="I301" s="214"/>
      <c r="J301" s="225">
        <f>BK301</f>
        <v>0</v>
      </c>
      <c r="K301" s="211"/>
      <c r="L301" s="216"/>
      <c r="M301" s="217"/>
      <c r="N301" s="218"/>
      <c r="O301" s="218"/>
      <c r="P301" s="219">
        <f>SUM(P302:P304)</f>
        <v>0</v>
      </c>
      <c r="Q301" s="218"/>
      <c r="R301" s="219">
        <f>SUM(R302:R304)</f>
        <v>0</v>
      </c>
      <c r="S301" s="218"/>
      <c r="T301" s="220">
        <f>SUM(T302:T304)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21" t="s">
        <v>83</v>
      </c>
      <c r="AT301" s="222" t="s">
        <v>75</v>
      </c>
      <c r="AU301" s="222" t="s">
        <v>83</v>
      </c>
      <c r="AY301" s="221" t="s">
        <v>138</v>
      </c>
      <c r="BK301" s="223">
        <f>SUM(BK302:BK304)</f>
        <v>0</v>
      </c>
    </row>
    <row r="302" s="2" customFormat="1" ht="24.15" customHeight="1">
      <c r="A302" s="37"/>
      <c r="B302" s="38"/>
      <c r="C302" s="226" t="s">
        <v>378</v>
      </c>
      <c r="D302" s="226" t="s">
        <v>141</v>
      </c>
      <c r="E302" s="227" t="s">
        <v>315</v>
      </c>
      <c r="F302" s="228" t="s">
        <v>316</v>
      </c>
      <c r="G302" s="229" t="s">
        <v>317</v>
      </c>
      <c r="H302" s="230">
        <v>0.56000000000000005</v>
      </c>
      <c r="I302" s="231"/>
      <c r="J302" s="232">
        <f>ROUND(I302*H302,2)</f>
        <v>0</v>
      </c>
      <c r="K302" s="233"/>
      <c r="L302" s="43"/>
      <c r="M302" s="234" t="s">
        <v>1</v>
      </c>
      <c r="N302" s="235" t="s">
        <v>41</v>
      </c>
      <c r="O302" s="90"/>
      <c r="P302" s="236">
        <f>O302*H302</f>
        <v>0</v>
      </c>
      <c r="Q302" s="236">
        <v>0</v>
      </c>
      <c r="R302" s="236">
        <f>Q302*H302</f>
        <v>0</v>
      </c>
      <c r="S302" s="236">
        <v>0</v>
      </c>
      <c r="T302" s="23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8" t="s">
        <v>145</v>
      </c>
      <c r="AT302" s="238" t="s">
        <v>141</v>
      </c>
      <c r="AU302" s="238" t="s">
        <v>85</v>
      </c>
      <c r="AY302" s="16" t="s">
        <v>138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6" t="s">
        <v>83</v>
      </c>
      <c r="BK302" s="239">
        <f>ROUND(I302*H302,2)</f>
        <v>0</v>
      </c>
      <c r="BL302" s="16" t="s">
        <v>145</v>
      </c>
      <c r="BM302" s="238" t="s">
        <v>379</v>
      </c>
    </row>
    <row r="303" s="2" customFormat="1" ht="14.4" customHeight="1">
      <c r="A303" s="37"/>
      <c r="B303" s="38"/>
      <c r="C303" s="226" t="s">
        <v>380</v>
      </c>
      <c r="D303" s="226" t="s">
        <v>141</v>
      </c>
      <c r="E303" s="227" t="s">
        <v>320</v>
      </c>
      <c r="F303" s="228" t="s">
        <v>321</v>
      </c>
      <c r="G303" s="229" t="s">
        <v>317</v>
      </c>
      <c r="H303" s="230">
        <v>2.5920000000000001</v>
      </c>
      <c r="I303" s="231"/>
      <c r="J303" s="232">
        <f>ROUND(I303*H303,2)</f>
        <v>0</v>
      </c>
      <c r="K303" s="233"/>
      <c r="L303" s="43"/>
      <c r="M303" s="234" t="s">
        <v>1</v>
      </c>
      <c r="N303" s="235" t="s">
        <v>41</v>
      </c>
      <c r="O303" s="90"/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8" t="s">
        <v>145</v>
      </c>
      <c r="AT303" s="238" t="s">
        <v>141</v>
      </c>
      <c r="AU303" s="238" t="s">
        <v>85</v>
      </c>
      <c r="AY303" s="16" t="s">
        <v>138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6" t="s">
        <v>83</v>
      </c>
      <c r="BK303" s="239">
        <f>ROUND(I303*H303,2)</f>
        <v>0</v>
      </c>
      <c r="BL303" s="16" t="s">
        <v>145</v>
      </c>
      <c r="BM303" s="238" t="s">
        <v>381</v>
      </c>
    </row>
    <row r="304" s="2" customFormat="1" ht="24.15" customHeight="1">
      <c r="A304" s="37"/>
      <c r="B304" s="38"/>
      <c r="C304" s="226" t="s">
        <v>382</v>
      </c>
      <c r="D304" s="226" t="s">
        <v>141</v>
      </c>
      <c r="E304" s="227" t="s">
        <v>383</v>
      </c>
      <c r="F304" s="228" t="s">
        <v>384</v>
      </c>
      <c r="G304" s="229" t="s">
        <v>254</v>
      </c>
      <c r="H304" s="230">
        <v>4.25</v>
      </c>
      <c r="I304" s="231"/>
      <c r="J304" s="232">
        <f>ROUND(I304*H304,2)</f>
        <v>0</v>
      </c>
      <c r="K304" s="233"/>
      <c r="L304" s="43"/>
      <c r="M304" s="234" t="s">
        <v>1</v>
      </c>
      <c r="N304" s="235" t="s">
        <v>41</v>
      </c>
      <c r="O304" s="90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38" t="s">
        <v>145</v>
      </c>
      <c r="AT304" s="238" t="s">
        <v>141</v>
      </c>
      <c r="AU304" s="238" t="s">
        <v>85</v>
      </c>
      <c r="AY304" s="16" t="s">
        <v>138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6" t="s">
        <v>83</v>
      </c>
      <c r="BK304" s="239">
        <f>ROUND(I304*H304,2)</f>
        <v>0</v>
      </c>
      <c r="BL304" s="16" t="s">
        <v>145</v>
      </c>
      <c r="BM304" s="238" t="s">
        <v>385</v>
      </c>
    </row>
    <row r="305" s="12" customFormat="1" ht="22.8" customHeight="1">
      <c r="A305" s="12"/>
      <c r="B305" s="210"/>
      <c r="C305" s="211"/>
      <c r="D305" s="212" t="s">
        <v>75</v>
      </c>
      <c r="E305" s="224" t="s">
        <v>323</v>
      </c>
      <c r="F305" s="224" t="s">
        <v>324</v>
      </c>
      <c r="G305" s="211"/>
      <c r="H305" s="211"/>
      <c r="I305" s="214"/>
      <c r="J305" s="225">
        <f>BK305</f>
        <v>0</v>
      </c>
      <c r="K305" s="211"/>
      <c r="L305" s="216"/>
      <c r="M305" s="217"/>
      <c r="N305" s="218"/>
      <c r="O305" s="218"/>
      <c r="P305" s="219">
        <f>SUM(P306:P312)</f>
        <v>0</v>
      </c>
      <c r="Q305" s="218"/>
      <c r="R305" s="219">
        <f>SUM(R306:R312)</f>
        <v>0</v>
      </c>
      <c r="S305" s="218"/>
      <c r="T305" s="220">
        <f>SUM(T306:T312)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21" t="s">
        <v>83</v>
      </c>
      <c r="AT305" s="222" t="s">
        <v>75</v>
      </c>
      <c r="AU305" s="222" t="s">
        <v>83</v>
      </c>
      <c r="AY305" s="221" t="s">
        <v>138</v>
      </c>
      <c r="BK305" s="223">
        <f>SUM(BK306:BK312)</f>
        <v>0</v>
      </c>
    </row>
    <row r="306" s="2" customFormat="1" ht="24.15" customHeight="1">
      <c r="A306" s="37"/>
      <c r="B306" s="38"/>
      <c r="C306" s="226" t="s">
        <v>386</v>
      </c>
      <c r="D306" s="226" t="s">
        <v>141</v>
      </c>
      <c r="E306" s="227" t="s">
        <v>326</v>
      </c>
      <c r="F306" s="228" t="s">
        <v>327</v>
      </c>
      <c r="G306" s="229" t="s">
        <v>328</v>
      </c>
      <c r="H306" s="230">
        <v>82.599999999999994</v>
      </c>
      <c r="I306" s="231"/>
      <c r="J306" s="232">
        <f>ROUND(I306*H306,2)</f>
        <v>0</v>
      </c>
      <c r="K306" s="233"/>
      <c r="L306" s="43"/>
      <c r="M306" s="234" t="s">
        <v>1</v>
      </c>
      <c r="N306" s="235" t="s">
        <v>41</v>
      </c>
      <c r="O306" s="90"/>
      <c r="P306" s="236">
        <f>O306*H306</f>
        <v>0</v>
      </c>
      <c r="Q306" s="236">
        <v>0</v>
      </c>
      <c r="R306" s="236">
        <f>Q306*H306</f>
        <v>0</v>
      </c>
      <c r="S306" s="236">
        <v>0</v>
      </c>
      <c r="T306" s="237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8" t="s">
        <v>145</v>
      </c>
      <c r="AT306" s="238" t="s">
        <v>141</v>
      </c>
      <c r="AU306" s="238" t="s">
        <v>85</v>
      </c>
      <c r="AY306" s="16" t="s">
        <v>138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6" t="s">
        <v>83</v>
      </c>
      <c r="BK306" s="239">
        <f>ROUND(I306*H306,2)</f>
        <v>0</v>
      </c>
      <c r="BL306" s="16" t="s">
        <v>145</v>
      </c>
      <c r="BM306" s="238" t="s">
        <v>387</v>
      </c>
    </row>
    <row r="307" s="2" customFormat="1" ht="24.15" customHeight="1">
      <c r="A307" s="37"/>
      <c r="B307" s="38"/>
      <c r="C307" s="226" t="s">
        <v>388</v>
      </c>
      <c r="D307" s="226" t="s">
        <v>141</v>
      </c>
      <c r="E307" s="227" t="s">
        <v>389</v>
      </c>
      <c r="F307" s="228" t="s">
        <v>390</v>
      </c>
      <c r="G307" s="229" t="s">
        <v>328</v>
      </c>
      <c r="H307" s="230">
        <v>165.19999999999999</v>
      </c>
      <c r="I307" s="231"/>
      <c r="J307" s="232">
        <f>ROUND(I307*H307,2)</f>
        <v>0</v>
      </c>
      <c r="K307" s="233"/>
      <c r="L307" s="43"/>
      <c r="M307" s="234" t="s">
        <v>1</v>
      </c>
      <c r="N307" s="235" t="s">
        <v>41</v>
      </c>
      <c r="O307" s="90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8" t="s">
        <v>145</v>
      </c>
      <c r="AT307" s="238" t="s">
        <v>141</v>
      </c>
      <c r="AU307" s="238" t="s">
        <v>85</v>
      </c>
      <c r="AY307" s="16" t="s">
        <v>138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6" t="s">
        <v>83</v>
      </c>
      <c r="BK307" s="239">
        <f>ROUND(I307*H307,2)</f>
        <v>0</v>
      </c>
      <c r="BL307" s="16" t="s">
        <v>145</v>
      </c>
      <c r="BM307" s="238" t="s">
        <v>391</v>
      </c>
    </row>
    <row r="308" s="2" customFormat="1" ht="24.15" customHeight="1">
      <c r="A308" s="37"/>
      <c r="B308" s="38"/>
      <c r="C308" s="226" t="s">
        <v>392</v>
      </c>
      <c r="D308" s="226" t="s">
        <v>141</v>
      </c>
      <c r="E308" s="227" t="s">
        <v>331</v>
      </c>
      <c r="F308" s="228" t="s">
        <v>332</v>
      </c>
      <c r="G308" s="229" t="s">
        <v>328</v>
      </c>
      <c r="H308" s="230">
        <v>306.63999999999999</v>
      </c>
      <c r="I308" s="231"/>
      <c r="J308" s="232">
        <f>ROUND(I308*H308,2)</f>
        <v>0</v>
      </c>
      <c r="K308" s="233"/>
      <c r="L308" s="43"/>
      <c r="M308" s="234" t="s">
        <v>1</v>
      </c>
      <c r="N308" s="235" t="s">
        <v>41</v>
      </c>
      <c r="O308" s="90"/>
      <c r="P308" s="236">
        <f>O308*H308</f>
        <v>0</v>
      </c>
      <c r="Q308" s="236">
        <v>0</v>
      </c>
      <c r="R308" s="236">
        <f>Q308*H308</f>
        <v>0</v>
      </c>
      <c r="S308" s="236">
        <v>0</v>
      </c>
      <c r="T308" s="23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8" t="s">
        <v>145</v>
      </c>
      <c r="AT308" s="238" t="s">
        <v>141</v>
      </c>
      <c r="AU308" s="238" t="s">
        <v>85</v>
      </c>
      <c r="AY308" s="16" t="s">
        <v>138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6" t="s">
        <v>83</v>
      </c>
      <c r="BK308" s="239">
        <f>ROUND(I308*H308,2)</f>
        <v>0</v>
      </c>
      <c r="BL308" s="16" t="s">
        <v>145</v>
      </c>
      <c r="BM308" s="238" t="s">
        <v>393</v>
      </c>
    </row>
    <row r="309" s="2" customFormat="1" ht="14.4" customHeight="1">
      <c r="A309" s="37"/>
      <c r="B309" s="38"/>
      <c r="C309" s="226" t="s">
        <v>394</v>
      </c>
      <c r="D309" s="226" t="s">
        <v>141</v>
      </c>
      <c r="E309" s="227" t="s">
        <v>338</v>
      </c>
      <c r="F309" s="228" t="s">
        <v>339</v>
      </c>
      <c r="G309" s="229" t="s">
        <v>340</v>
      </c>
      <c r="H309" s="230">
        <v>306.63999999999999</v>
      </c>
      <c r="I309" s="231"/>
      <c r="J309" s="232">
        <f>ROUND(I309*H309,2)</f>
        <v>0</v>
      </c>
      <c r="K309" s="233"/>
      <c r="L309" s="43"/>
      <c r="M309" s="234" t="s">
        <v>1</v>
      </c>
      <c r="N309" s="235" t="s">
        <v>41</v>
      </c>
      <c r="O309" s="90"/>
      <c r="P309" s="236">
        <f>O309*H309</f>
        <v>0</v>
      </c>
      <c r="Q309" s="236">
        <v>0</v>
      </c>
      <c r="R309" s="236">
        <f>Q309*H309</f>
        <v>0</v>
      </c>
      <c r="S309" s="236">
        <v>0</v>
      </c>
      <c r="T309" s="23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8" t="s">
        <v>145</v>
      </c>
      <c r="AT309" s="238" t="s">
        <v>141</v>
      </c>
      <c r="AU309" s="238" t="s">
        <v>85</v>
      </c>
      <c r="AY309" s="16" t="s">
        <v>138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6" t="s">
        <v>83</v>
      </c>
      <c r="BK309" s="239">
        <f>ROUND(I309*H309,2)</f>
        <v>0</v>
      </c>
      <c r="BL309" s="16" t="s">
        <v>145</v>
      </c>
      <c r="BM309" s="238" t="s">
        <v>395</v>
      </c>
    </row>
    <row r="310" s="2" customFormat="1" ht="24.15" customHeight="1">
      <c r="A310" s="37"/>
      <c r="B310" s="38"/>
      <c r="C310" s="226" t="s">
        <v>396</v>
      </c>
      <c r="D310" s="226" t="s">
        <v>141</v>
      </c>
      <c r="E310" s="227" t="s">
        <v>335</v>
      </c>
      <c r="F310" s="228" t="s">
        <v>336</v>
      </c>
      <c r="G310" s="229" t="s">
        <v>328</v>
      </c>
      <c r="H310" s="230">
        <v>1223.6600000000001</v>
      </c>
      <c r="I310" s="231"/>
      <c r="J310" s="232">
        <f>ROUND(I310*H310,2)</f>
        <v>0</v>
      </c>
      <c r="K310" s="233"/>
      <c r="L310" s="43"/>
      <c r="M310" s="234" t="s">
        <v>1</v>
      </c>
      <c r="N310" s="235" t="s">
        <v>41</v>
      </c>
      <c r="O310" s="90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8" t="s">
        <v>145</v>
      </c>
      <c r="AT310" s="238" t="s">
        <v>141</v>
      </c>
      <c r="AU310" s="238" t="s">
        <v>85</v>
      </c>
      <c r="AY310" s="16" t="s">
        <v>138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6" t="s">
        <v>83</v>
      </c>
      <c r="BK310" s="239">
        <f>ROUND(I310*H310,2)</f>
        <v>0</v>
      </c>
      <c r="BL310" s="16" t="s">
        <v>145</v>
      </c>
      <c r="BM310" s="238" t="s">
        <v>397</v>
      </c>
    </row>
    <row r="311" s="2" customFormat="1" ht="37.8" customHeight="1">
      <c r="A311" s="37"/>
      <c r="B311" s="38"/>
      <c r="C311" s="226" t="s">
        <v>398</v>
      </c>
      <c r="D311" s="226" t="s">
        <v>141</v>
      </c>
      <c r="E311" s="227" t="s">
        <v>345</v>
      </c>
      <c r="F311" s="228" t="s">
        <v>346</v>
      </c>
      <c r="G311" s="229" t="s">
        <v>340</v>
      </c>
      <c r="H311" s="230">
        <v>306.63999999999999</v>
      </c>
      <c r="I311" s="231"/>
      <c r="J311" s="232">
        <f>ROUND(I311*H311,2)</f>
        <v>0</v>
      </c>
      <c r="K311" s="233"/>
      <c r="L311" s="43"/>
      <c r="M311" s="234" t="s">
        <v>1</v>
      </c>
      <c r="N311" s="235" t="s">
        <v>41</v>
      </c>
      <c r="O311" s="90"/>
      <c r="P311" s="236">
        <f>O311*H311</f>
        <v>0</v>
      </c>
      <c r="Q311" s="236">
        <v>0</v>
      </c>
      <c r="R311" s="236">
        <f>Q311*H311</f>
        <v>0</v>
      </c>
      <c r="S311" s="236">
        <v>0</v>
      </c>
      <c r="T311" s="237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8" t="s">
        <v>145</v>
      </c>
      <c r="AT311" s="238" t="s">
        <v>141</v>
      </c>
      <c r="AU311" s="238" t="s">
        <v>85</v>
      </c>
      <c r="AY311" s="16" t="s">
        <v>138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6" t="s">
        <v>83</v>
      </c>
      <c r="BK311" s="239">
        <f>ROUND(I311*H311,2)</f>
        <v>0</v>
      </c>
      <c r="BL311" s="16" t="s">
        <v>145</v>
      </c>
      <c r="BM311" s="238" t="s">
        <v>399</v>
      </c>
    </row>
    <row r="312" s="2" customFormat="1" ht="24.15" customHeight="1">
      <c r="A312" s="37"/>
      <c r="B312" s="38"/>
      <c r="C312" s="226" t="s">
        <v>400</v>
      </c>
      <c r="D312" s="226" t="s">
        <v>141</v>
      </c>
      <c r="E312" s="227" t="s">
        <v>401</v>
      </c>
      <c r="F312" s="228" t="s">
        <v>402</v>
      </c>
      <c r="G312" s="229" t="s">
        <v>340</v>
      </c>
      <c r="H312" s="230">
        <v>0.11</v>
      </c>
      <c r="I312" s="231"/>
      <c r="J312" s="232">
        <f>ROUND(I312*H312,2)</f>
        <v>0</v>
      </c>
      <c r="K312" s="233"/>
      <c r="L312" s="43"/>
      <c r="M312" s="234" t="s">
        <v>1</v>
      </c>
      <c r="N312" s="235" t="s">
        <v>41</v>
      </c>
      <c r="O312" s="90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8" t="s">
        <v>145</v>
      </c>
      <c r="AT312" s="238" t="s">
        <v>141</v>
      </c>
      <c r="AU312" s="238" t="s">
        <v>85</v>
      </c>
      <c r="AY312" s="16" t="s">
        <v>138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6" t="s">
        <v>83</v>
      </c>
      <c r="BK312" s="239">
        <f>ROUND(I312*H312,2)</f>
        <v>0</v>
      </c>
      <c r="BL312" s="16" t="s">
        <v>145</v>
      </c>
      <c r="BM312" s="238" t="s">
        <v>403</v>
      </c>
    </row>
    <row r="313" s="12" customFormat="1" ht="25.92" customHeight="1">
      <c r="A313" s="12"/>
      <c r="B313" s="210"/>
      <c r="C313" s="211"/>
      <c r="D313" s="212" t="s">
        <v>75</v>
      </c>
      <c r="E313" s="213" t="s">
        <v>404</v>
      </c>
      <c r="F313" s="213" t="s">
        <v>405</v>
      </c>
      <c r="G313" s="211"/>
      <c r="H313" s="211"/>
      <c r="I313" s="214"/>
      <c r="J313" s="215">
        <f>BK313</f>
        <v>0</v>
      </c>
      <c r="K313" s="211"/>
      <c r="L313" s="216"/>
      <c r="M313" s="217"/>
      <c r="N313" s="218"/>
      <c r="O313" s="218"/>
      <c r="P313" s="219">
        <f>P314+P319+P321+P323+P331+P333</f>
        <v>0</v>
      </c>
      <c r="Q313" s="218"/>
      <c r="R313" s="219">
        <f>R314+R319+R321+R323+R331+R333</f>
        <v>0</v>
      </c>
      <c r="S313" s="218"/>
      <c r="T313" s="220">
        <f>T314+T319+T321+T323+T331+T333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1" t="s">
        <v>83</v>
      </c>
      <c r="AT313" s="222" t="s">
        <v>75</v>
      </c>
      <c r="AU313" s="222" t="s">
        <v>76</v>
      </c>
      <c r="AY313" s="221" t="s">
        <v>138</v>
      </c>
      <c r="BK313" s="223">
        <f>BK314+BK319+BK321+BK323+BK331+BK333</f>
        <v>0</v>
      </c>
    </row>
    <row r="314" s="12" customFormat="1" ht="22.8" customHeight="1">
      <c r="A314" s="12"/>
      <c r="B314" s="210"/>
      <c r="C314" s="211"/>
      <c r="D314" s="212" t="s">
        <v>75</v>
      </c>
      <c r="E314" s="224" t="s">
        <v>250</v>
      </c>
      <c r="F314" s="224" t="s">
        <v>251</v>
      </c>
      <c r="G314" s="211"/>
      <c r="H314" s="211"/>
      <c r="I314" s="214"/>
      <c r="J314" s="225">
        <f>BK314</f>
        <v>0</v>
      </c>
      <c r="K314" s="211"/>
      <c r="L314" s="216"/>
      <c r="M314" s="217"/>
      <c r="N314" s="218"/>
      <c r="O314" s="218"/>
      <c r="P314" s="219">
        <f>SUM(P315:P318)</f>
        <v>0</v>
      </c>
      <c r="Q314" s="218"/>
      <c r="R314" s="219">
        <f>SUM(R315:R318)</f>
        <v>0</v>
      </c>
      <c r="S314" s="218"/>
      <c r="T314" s="220">
        <f>SUM(T315:T318)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1" t="s">
        <v>83</v>
      </c>
      <c r="AT314" s="222" t="s">
        <v>75</v>
      </c>
      <c r="AU314" s="222" t="s">
        <v>83</v>
      </c>
      <c r="AY314" s="221" t="s">
        <v>138</v>
      </c>
      <c r="BK314" s="223">
        <f>SUM(BK315:BK318)</f>
        <v>0</v>
      </c>
    </row>
    <row r="315" s="2" customFormat="1" ht="14.4" customHeight="1">
      <c r="A315" s="37"/>
      <c r="B315" s="38"/>
      <c r="C315" s="226" t="s">
        <v>406</v>
      </c>
      <c r="D315" s="226" t="s">
        <v>141</v>
      </c>
      <c r="E315" s="227" t="s">
        <v>361</v>
      </c>
      <c r="F315" s="228" t="s">
        <v>362</v>
      </c>
      <c r="G315" s="229" t="s">
        <v>312</v>
      </c>
      <c r="H315" s="230">
        <v>2.2599999999999998</v>
      </c>
      <c r="I315" s="231"/>
      <c r="J315" s="232">
        <f>ROUND(I315*H315,2)</f>
        <v>0</v>
      </c>
      <c r="K315" s="233"/>
      <c r="L315" s="43"/>
      <c r="M315" s="234" t="s">
        <v>1</v>
      </c>
      <c r="N315" s="235" t="s">
        <v>41</v>
      </c>
      <c r="O315" s="90"/>
      <c r="P315" s="236">
        <f>O315*H315</f>
        <v>0</v>
      </c>
      <c r="Q315" s="236">
        <v>0</v>
      </c>
      <c r="R315" s="236">
        <f>Q315*H315</f>
        <v>0</v>
      </c>
      <c r="S315" s="236">
        <v>0</v>
      </c>
      <c r="T315" s="237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8" t="s">
        <v>145</v>
      </c>
      <c r="AT315" s="238" t="s">
        <v>141</v>
      </c>
      <c r="AU315" s="238" t="s">
        <v>85</v>
      </c>
      <c r="AY315" s="16" t="s">
        <v>138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6" t="s">
        <v>83</v>
      </c>
      <c r="BK315" s="239">
        <f>ROUND(I315*H315,2)</f>
        <v>0</v>
      </c>
      <c r="BL315" s="16" t="s">
        <v>145</v>
      </c>
      <c r="BM315" s="238" t="s">
        <v>407</v>
      </c>
    </row>
    <row r="316" s="2" customFormat="1" ht="14.4" customHeight="1">
      <c r="A316" s="37"/>
      <c r="B316" s="38"/>
      <c r="C316" s="226" t="s">
        <v>408</v>
      </c>
      <c r="D316" s="226" t="s">
        <v>141</v>
      </c>
      <c r="E316" s="227" t="s">
        <v>267</v>
      </c>
      <c r="F316" s="228" t="s">
        <v>268</v>
      </c>
      <c r="G316" s="229" t="s">
        <v>269</v>
      </c>
      <c r="H316" s="230">
        <v>3.4620000000000002</v>
      </c>
      <c r="I316" s="231"/>
      <c r="J316" s="232">
        <f>ROUND(I316*H316,2)</f>
        <v>0</v>
      </c>
      <c r="K316" s="233"/>
      <c r="L316" s="43"/>
      <c r="M316" s="234" t="s">
        <v>1</v>
      </c>
      <c r="N316" s="235" t="s">
        <v>41</v>
      </c>
      <c r="O316" s="90"/>
      <c r="P316" s="236">
        <f>O316*H316</f>
        <v>0</v>
      </c>
      <c r="Q316" s="236">
        <v>0</v>
      </c>
      <c r="R316" s="236">
        <f>Q316*H316</f>
        <v>0</v>
      </c>
      <c r="S316" s="236">
        <v>0</v>
      </c>
      <c r="T316" s="23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8" t="s">
        <v>145</v>
      </c>
      <c r="AT316" s="238" t="s">
        <v>141</v>
      </c>
      <c r="AU316" s="238" t="s">
        <v>85</v>
      </c>
      <c r="AY316" s="16" t="s">
        <v>138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6" t="s">
        <v>83</v>
      </c>
      <c r="BK316" s="239">
        <f>ROUND(I316*H316,2)</f>
        <v>0</v>
      </c>
      <c r="BL316" s="16" t="s">
        <v>145</v>
      </c>
      <c r="BM316" s="238" t="s">
        <v>409</v>
      </c>
    </row>
    <row r="317" s="2" customFormat="1" ht="24.15" customHeight="1">
      <c r="A317" s="37"/>
      <c r="B317" s="38"/>
      <c r="C317" s="226" t="s">
        <v>410</v>
      </c>
      <c r="D317" s="226" t="s">
        <v>141</v>
      </c>
      <c r="E317" s="227" t="s">
        <v>271</v>
      </c>
      <c r="F317" s="228" t="s">
        <v>272</v>
      </c>
      <c r="G317" s="229" t="s">
        <v>269</v>
      </c>
      <c r="H317" s="230">
        <v>216.79599999999999</v>
      </c>
      <c r="I317" s="231"/>
      <c r="J317" s="232">
        <f>ROUND(I317*H317,2)</f>
        <v>0</v>
      </c>
      <c r="K317" s="233"/>
      <c r="L317" s="43"/>
      <c r="M317" s="234" t="s">
        <v>1</v>
      </c>
      <c r="N317" s="235" t="s">
        <v>41</v>
      </c>
      <c r="O317" s="90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8" t="s">
        <v>145</v>
      </c>
      <c r="AT317" s="238" t="s">
        <v>141</v>
      </c>
      <c r="AU317" s="238" t="s">
        <v>85</v>
      </c>
      <c r="AY317" s="16" t="s">
        <v>138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6" t="s">
        <v>83</v>
      </c>
      <c r="BK317" s="239">
        <f>ROUND(I317*H317,2)</f>
        <v>0</v>
      </c>
      <c r="BL317" s="16" t="s">
        <v>145</v>
      </c>
      <c r="BM317" s="238" t="s">
        <v>411</v>
      </c>
    </row>
    <row r="318" s="2" customFormat="1" ht="14.4" customHeight="1">
      <c r="A318" s="37"/>
      <c r="B318" s="38"/>
      <c r="C318" s="226" t="s">
        <v>412</v>
      </c>
      <c r="D318" s="226" t="s">
        <v>141</v>
      </c>
      <c r="E318" s="227" t="s">
        <v>274</v>
      </c>
      <c r="F318" s="228" t="s">
        <v>275</v>
      </c>
      <c r="G318" s="229" t="s">
        <v>254</v>
      </c>
      <c r="H318" s="230">
        <v>216.79599999999999</v>
      </c>
      <c r="I318" s="231"/>
      <c r="J318" s="232">
        <f>ROUND(I318*H318,2)</f>
        <v>0</v>
      </c>
      <c r="K318" s="233"/>
      <c r="L318" s="43"/>
      <c r="M318" s="234" t="s">
        <v>1</v>
      </c>
      <c r="N318" s="235" t="s">
        <v>41</v>
      </c>
      <c r="O318" s="90"/>
      <c r="P318" s="236">
        <f>O318*H318</f>
        <v>0</v>
      </c>
      <c r="Q318" s="236">
        <v>0</v>
      </c>
      <c r="R318" s="236">
        <f>Q318*H318</f>
        <v>0</v>
      </c>
      <c r="S318" s="236">
        <v>0</v>
      </c>
      <c r="T318" s="237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8" t="s">
        <v>145</v>
      </c>
      <c r="AT318" s="238" t="s">
        <v>141</v>
      </c>
      <c r="AU318" s="238" t="s">
        <v>85</v>
      </c>
      <c r="AY318" s="16" t="s">
        <v>138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6" t="s">
        <v>83</v>
      </c>
      <c r="BK318" s="239">
        <f>ROUND(I318*H318,2)</f>
        <v>0</v>
      </c>
      <c r="BL318" s="16" t="s">
        <v>145</v>
      </c>
      <c r="BM318" s="238" t="s">
        <v>413</v>
      </c>
    </row>
    <row r="319" s="12" customFormat="1" ht="22.8" customHeight="1">
      <c r="A319" s="12"/>
      <c r="B319" s="210"/>
      <c r="C319" s="211"/>
      <c r="D319" s="212" t="s">
        <v>75</v>
      </c>
      <c r="E319" s="224" t="s">
        <v>370</v>
      </c>
      <c r="F319" s="224" t="s">
        <v>371</v>
      </c>
      <c r="G319" s="211"/>
      <c r="H319" s="211"/>
      <c r="I319" s="214"/>
      <c r="J319" s="225">
        <f>BK319</f>
        <v>0</v>
      </c>
      <c r="K319" s="211"/>
      <c r="L319" s="216"/>
      <c r="M319" s="217"/>
      <c r="N319" s="218"/>
      <c r="O319" s="218"/>
      <c r="P319" s="219">
        <f>P320</f>
        <v>0</v>
      </c>
      <c r="Q319" s="218"/>
      <c r="R319" s="219">
        <f>R320</f>
        <v>0</v>
      </c>
      <c r="S319" s="218"/>
      <c r="T319" s="220">
        <f>T320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21" t="s">
        <v>83</v>
      </c>
      <c r="AT319" s="222" t="s">
        <v>75</v>
      </c>
      <c r="AU319" s="222" t="s">
        <v>83</v>
      </c>
      <c r="AY319" s="221" t="s">
        <v>138</v>
      </c>
      <c r="BK319" s="223">
        <f>BK320</f>
        <v>0</v>
      </c>
    </row>
    <row r="320" s="2" customFormat="1" ht="24.15" customHeight="1">
      <c r="A320" s="37"/>
      <c r="B320" s="38"/>
      <c r="C320" s="226" t="s">
        <v>414</v>
      </c>
      <c r="D320" s="226" t="s">
        <v>141</v>
      </c>
      <c r="E320" s="227" t="s">
        <v>373</v>
      </c>
      <c r="F320" s="228" t="s">
        <v>374</v>
      </c>
      <c r="G320" s="229" t="s">
        <v>312</v>
      </c>
      <c r="H320" s="230">
        <v>3.5</v>
      </c>
      <c r="I320" s="231"/>
      <c r="J320" s="232">
        <f>ROUND(I320*H320,2)</f>
        <v>0</v>
      </c>
      <c r="K320" s="233"/>
      <c r="L320" s="43"/>
      <c r="M320" s="234" t="s">
        <v>1</v>
      </c>
      <c r="N320" s="235" t="s">
        <v>41</v>
      </c>
      <c r="O320" s="90"/>
      <c r="P320" s="236">
        <f>O320*H320</f>
        <v>0</v>
      </c>
      <c r="Q320" s="236">
        <v>0</v>
      </c>
      <c r="R320" s="236">
        <f>Q320*H320</f>
        <v>0</v>
      </c>
      <c r="S320" s="236">
        <v>0</v>
      </c>
      <c r="T320" s="237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8" t="s">
        <v>145</v>
      </c>
      <c r="AT320" s="238" t="s">
        <v>141</v>
      </c>
      <c r="AU320" s="238" t="s">
        <v>85</v>
      </c>
      <c r="AY320" s="16" t="s">
        <v>138</v>
      </c>
      <c r="BE320" s="239">
        <f>IF(N320="základní",J320,0)</f>
        <v>0</v>
      </c>
      <c r="BF320" s="239">
        <f>IF(N320="snížená",J320,0)</f>
        <v>0</v>
      </c>
      <c r="BG320" s="239">
        <f>IF(N320="zákl. přenesená",J320,0)</f>
        <v>0</v>
      </c>
      <c r="BH320" s="239">
        <f>IF(N320="sníž. přenesená",J320,0)</f>
        <v>0</v>
      </c>
      <c r="BI320" s="239">
        <f>IF(N320="nulová",J320,0)</f>
        <v>0</v>
      </c>
      <c r="BJ320" s="16" t="s">
        <v>83</v>
      </c>
      <c r="BK320" s="239">
        <f>ROUND(I320*H320,2)</f>
        <v>0</v>
      </c>
      <c r="BL320" s="16" t="s">
        <v>145</v>
      </c>
      <c r="BM320" s="238" t="s">
        <v>415</v>
      </c>
    </row>
    <row r="321" s="12" customFormat="1" ht="22.8" customHeight="1">
      <c r="A321" s="12"/>
      <c r="B321" s="210"/>
      <c r="C321" s="211"/>
      <c r="D321" s="212" t="s">
        <v>75</v>
      </c>
      <c r="E321" s="224" t="s">
        <v>301</v>
      </c>
      <c r="F321" s="224" t="s">
        <v>302</v>
      </c>
      <c r="G321" s="211"/>
      <c r="H321" s="211"/>
      <c r="I321" s="214"/>
      <c r="J321" s="225">
        <f>BK321</f>
        <v>0</v>
      </c>
      <c r="K321" s="211"/>
      <c r="L321" s="216"/>
      <c r="M321" s="217"/>
      <c r="N321" s="218"/>
      <c r="O321" s="218"/>
      <c r="P321" s="219">
        <f>P322</f>
        <v>0</v>
      </c>
      <c r="Q321" s="218"/>
      <c r="R321" s="219">
        <f>R322</f>
        <v>0</v>
      </c>
      <c r="S321" s="218"/>
      <c r="T321" s="220">
        <f>T322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21" t="s">
        <v>83</v>
      </c>
      <c r="AT321" s="222" t="s">
        <v>75</v>
      </c>
      <c r="AU321" s="222" t="s">
        <v>83</v>
      </c>
      <c r="AY321" s="221" t="s">
        <v>138</v>
      </c>
      <c r="BK321" s="223">
        <f>BK322</f>
        <v>0</v>
      </c>
    </row>
    <row r="322" s="2" customFormat="1" ht="14.4" customHeight="1">
      <c r="A322" s="37"/>
      <c r="B322" s="38"/>
      <c r="C322" s="226" t="s">
        <v>416</v>
      </c>
      <c r="D322" s="226" t="s">
        <v>141</v>
      </c>
      <c r="E322" s="227" t="s">
        <v>304</v>
      </c>
      <c r="F322" s="228" t="s">
        <v>305</v>
      </c>
      <c r="G322" s="229" t="s">
        <v>306</v>
      </c>
      <c r="H322" s="230">
        <v>3</v>
      </c>
      <c r="I322" s="231"/>
      <c r="J322" s="232">
        <f>ROUND(I322*H322,2)</f>
        <v>0</v>
      </c>
      <c r="K322" s="233"/>
      <c r="L322" s="43"/>
      <c r="M322" s="234" t="s">
        <v>1</v>
      </c>
      <c r="N322" s="235" t="s">
        <v>41</v>
      </c>
      <c r="O322" s="90"/>
      <c r="P322" s="236">
        <f>O322*H322</f>
        <v>0</v>
      </c>
      <c r="Q322" s="236">
        <v>0</v>
      </c>
      <c r="R322" s="236">
        <f>Q322*H322</f>
        <v>0</v>
      </c>
      <c r="S322" s="236">
        <v>0</v>
      </c>
      <c r="T322" s="237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8" t="s">
        <v>145</v>
      </c>
      <c r="AT322" s="238" t="s">
        <v>141</v>
      </c>
      <c r="AU322" s="238" t="s">
        <v>85</v>
      </c>
      <c r="AY322" s="16" t="s">
        <v>138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6" t="s">
        <v>83</v>
      </c>
      <c r="BK322" s="239">
        <f>ROUND(I322*H322,2)</f>
        <v>0</v>
      </c>
      <c r="BL322" s="16" t="s">
        <v>145</v>
      </c>
      <c r="BM322" s="238" t="s">
        <v>417</v>
      </c>
    </row>
    <row r="323" s="12" customFormat="1" ht="22.8" customHeight="1">
      <c r="A323" s="12"/>
      <c r="B323" s="210"/>
      <c r="C323" s="211"/>
      <c r="D323" s="212" t="s">
        <v>75</v>
      </c>
      <c r="E323" s="224" t="s">
        <v>308</v>
      </c>
      <c r="F323" s="224" t="s">
        <v>309</v>
      </c>
      <c r="G323" s="211"/>
      <c r="H323" s="211"/>
      <c r="I323" s="214"/>
      <c r="J323" s="225">
        <f>BK323</f>
        <v>0</v>
      </c>
      <c r="K323" s="211"/>
      <c r="L323" s="216"/>
      <c r="M323" s="217"/>
      <c r="N323" s="218"/>
      <c r="O323" s="218"/>
      <c r="P323" s="219">
        <f>SUM(P324:P330)</f>
        <v>0</v>
      </c>
      <c r="Q323" s="218"/>
      <c r="R323" s="219">
        <f>SUM(R324:R330)</f>
        <v>0</v>
      </c>
      <c r="S323" s="218"/>
      <c r="T323" s="220">
        <f>SUM(T324:T330)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21" t="s">
        <v>83</v>
      </c>
      <c r="AT323" s="222" t="s">
        <v>75</v>
      </c>
      <c r="AU323" s="222" t="s">
        <v>83</v>
      </c>
      <c r="AY323" s="221" t="s">
        <v>138</v>
      </c>
      <c r="BK323" s="223">
        <f>SUM(BK324:BK330)</f>
        <v>0</v>
      </c>
    </row>
    <row r="324" s="2" customFormat="1" ht="24.15" customHeight="1">
      <c r="A324" s="37"/>
      <c r="B324" s="38"/>
      <c r="C324" s="226" t="s">
        <v>418</v>
      </c>
      <c r="D324" s="226" t="s">
        <v>141</v>
      </c>
      <c r="E324" s="227" t="s">
        <v>310</v>
      </c>
      <c r="F324" s="228" t="s">
        <v>311</v>
      </c>
      <c r="G324" s="229" t="s">
        <v>312</v>
      </c>
      <c r="H324" s="230">
        <v>6.8399999999999999</v>
      </c>
      <c r="I324" s="231"/>
      <c r="J324" s="232">
        <f>ROUND(I324*H324,2)</f>
        <v>0</v>
      </c>
      <c r="K324" s="233"/>
      <c r="L324" s="43"/>
      <c r="M324" s="234" t="s">
        <v>1</v>
      </c>
      <c r="N324" s="235" t="s">
        <v>41</v>
      </c>
      <c r="O324" s="90"/>
      <c r="P324" s="236">
        <f>O324*H324</f>
        <v>0</v>
      </c>
      <c r="Q324" s="236">
        <v>0</v>
      </c>
      <c r="R324" s="236">
        <f>Q324*H324</f>
        <v>0</v>
      </c>
      <c r="S324" s="236">
        <v>0</v>
      </c>
      <c r="T324" s="237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8" t="s">
        <v>145</v>
      </c>
      <c r="AT324" s="238" t="s">
        <v>141</v>
      </c>
      <c r="AU324" s="238" t="s">
        <v>85</v>
      </c>
      <c r="AY324" s="16" t="s">
        <v>138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6" t="s">
        <v>83</v>
      </c>
      <c r="BK324" s="239">
        <f>ROUND(I324*H324,2)</f>
        <v>0</v>
      </c>
      <c r="BL324" s="16" t="s">
        <v>145</v>
      </c>
      <c r="BM324" s="238" t="s">
        <v>419</v>
      </c>
    </row>
    <row r="325" s="2" customFormat="1" ht="24.15" customHeight="1">
      <c r="A325" s="37"/>
      <c r="B325" s="38"/>
      <c r="C325" s="226" t="s">
        <v>420</v>
      </c>
      <c r="D325" s="226" t="s">
        <v>141</v>
      </c>
      <c r="E325" s="227" t="s">
        <v>383</v>
      </c>
      <c r="F325" s="228" t="s">
        <v>384</v>
      </c>
      <c r="G325" s="229" t="s">
        <v>254</v>
      </c>
      <c r="H325" s="230">
        <v>65</v>
      </c>
      <c r="I325" s="231"/>
      <c r="J325" s="232">
        <f>ROUND(I325*H325,2)</f>
        <v>0</v>
      </c>
      <c r="K325" s="233"/>
      <c r="L325" s="43"/>
      <c r="M325" s="234" t="s">
        <v>1</v>
      </c>
      <c r="N325" s="235" t="s">
        <v>41</v>
      </c>
      <c r="O325" s="90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8" t="s">
        <v>145</v>
      </c>
      <c r="AT325" s="238" t="s">
        <v>141</v>
      </c>
      <c r="AU325" s="238" t="s">
        <v>85</v>
      </c>
      <c r="AY325" s="16" t="s">
        <v>138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6" t="s">
        <v>83</v>
      </c>
      <c r="BK325" s="239">
        <f>ROUND(I325*H325,2)</f>
        <v>0</v>
      </c>
      <c r="BL325" s="16" t="s">
        <v>145</v>
      </c>
      <c r="BM325" s="238" t="s">
        <v>421</v>
      </c>
    </row>
    <row r="326" s="2" customFormat="1" ht="24.15" customHeight="1">
      <c r="A326" s="37"/>
      <c r="B326" s="38"/>
      <c r="C326" s="226" t="s">
        <v>422</v>
      </c>
      <c r="D326" s="226" t="s">
        <v>141</v>
      </c>
      <c r="E326" s="227" t="s">
        <v>315</v>
      </c>
      <c r="F326" s="228" t="s">
        <v>316</v>
      </c>
      <c r="G326" s="229" t="s">
        <v>317</v>
      </c>
      <c r="H326" s="230">
        <v>1.8080000000000001</v>
      </c>
      <c r="I326" s="231"/>
      <c r="J326" s="232">
        <f>ROUND(I326*H326,2)</f>
        <v>0</v>
      </c>
      <c r="K326" s="233"/>
      <c r="L326" s="43"/>
      <c r="M326" s="234" t="s">
        <v>1</v>
      </c>
      <c r="N326" s="235" t="s">
        <v>41</v>
      </c>
      <c r="O326" s="90"/>
      <c r="P326" s="236">
        <f>O326*H326</f>
        <v>0</v>
      </c>
      <c r="Q326" s="236">
        <v>0</v>
      </c>
      <c r="R326" s="236">
        <f>Q326*H326</f>
        <v>0</v>
      </c>
      <c r="S326" s="236">
        <v>0</v>
      </c>
      <c r="T326" s="237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8" t="s">
        <v>145</v>
      </c>
      <c r="AT326" s="238" t="s">
        <v>141</v>
      </c>
      <c r="AU326" s="238" t="s">
        <v>85</v>
      </c>
      <c r="AY326" s="16" t="s">
        <v>138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6" t="s">
        <v>83</v>
      </c>
      <c r="BK326" s="239">
        <f>ROUND(I326*H326,2)</f>
        <v>0</v>
      </c>
      <c r="BL326" s="16" t="s">
        <v>145</v>
      </c>
      <c r="BM326" s="238" t="s">
        <v>423</v>
      </c>
    </row>
    <row r="327" s="2" customFormat="1" ht="14.4" customHeight="1">
      <c r="A327" s="37"/>
      <c r="B327" s="38"/>
      <c r="C327" s="226" t="s">
        <v>424</v>
      </c>
      <c r="D327" s="226" t="s">
        <v>141</v>
      </c>
      <c r="E327" s="227" t="s">
        <v>320</v>
      </c>
      <c r="F327" s="228" t="s">
        <v>321</v>
      </c>
      <c r="G327" s="229" t="s">
        <v>317</v>
      </c>
      <c r="H327" s="230">
        <v>0.93600000000000005</v>
      </c>
      <c r="I327" s="231"/>
      <c r="J327" s="232">
        <f>ROUND(I327*H327,2)</f>
        <v>0</v>
      </c>
      <c r="K327" s="233"/>
      <c r="L327" s="43"/>
      <c r="M327" s="234" t="s">
        <v>1</v>
      </c>
      <c r="N327" s="235" t="s">
        <v>41</v>
      </c>
      <c r="O327" s="90"/>
      <c r="P327" s="236">
        <f>O327*H327</f>
        <v>0</v>
      </c>
      <c r="Q327" s="236">
        <v>0</v>
      </c>
      <c r="R327" s="236">
        <f>Q327*H327</f>
        <v>0</v>
      </c>
      <c r="S327" s="236">
        <v>0</v>
      </c>
      <c r="T327" s="237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8" t="s">
        <v>145</v>
      </c>
      <c r="AT327" s="238" t="s">
        <v>141</v>
      </c>
      <c r="AU327" s="238" t="s">
        <v>85</v>
      </c>
      <c r="AY327" s="16" t="s">
        <v>138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6" t="s">
        <v>83</v>
      </c>
      <c r="BK327" s="239">
        <f>ROUND(I327*H327,2)</f>
        <v>0</v>
      </c>
      <c r="BL327" s="16" t="s">
        <v>145</v>
      </c>
      <c r="BM327" s="238" t="s">
        <v>425</v>
      </c>
    </row>
    <row r="328" s="2" customFormat="1" ht="14.4" customHeight="1">
      <c r="A328" s="37"/>
      <c r="B328" s="38"/>
      <c r="C328" s="226" t="s">
        <v>426</v>
      </c>
      <c r="D328" s="226" t="s">
        <v>141</v>
      </c>
      <c r="E328" s="227" t="s">
        <v>427</v>
      </c>
      <c r="F328" s="228" t="s">
        <v>428</v>
      </c>
      <c r="G328" s="229" t="s">
        <v>306</v>
      </c>
      <c r="H328" s="230">
        <v>11.6</v>
      </c>
      <c r="I328" s="231"/>
      <c r="J328" s="232">
        <f>ROUND(I328*H328,2)</f>
        <v>0</v>
      </c>
      <c r="K328" s="233"/>
      <c r="L328" s="43"/>
      <c r="M328" s="234" t="s">
        <v>1</v>
      </c>
      <c r="N328" s="235" t="s">
        <v>41</v>
      </c>
      <c r="O328" s="90"/>
      <c r="P328" s="236">
        <f>O328*H328</f>
        <v>0</v>
      </c>
      <c r="Q328" s="236">
        <v>0</v>
      </c>
      <c r="R328" s="236">
        <f>Q328*H328</f>
        <v>0</v>
      </c>
      <c r="S328" s="236">
        <v>0</v>
      </c>
      <c r="T328" s="237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8" t="s">
        <v>145</v>
      </c>
      <c r="AT328" s="238" t="s">
        <v>141</v>
      </c>
      <c r="AU328" s="238" t="s">
        <v>85</v>
      </c>
      <c r="AY328" s="16" t="s">
        <v>138</v>
      </c>
      <c r="BE328" s="239">
        <f>IF(N328="základní",J328,0)</f>
        <v>0</v>
      </c>
      <c r="BF328" s="239">
        <f>IF(N328="snížená",J328,0)</f>
        <v>0</v>
      </c>
      <c r="BG328" s="239">
        <f>IF(N328="zákl. přenesená",J328,0)</f>
        <v>0</v>
      </c>
      <c r="BH328" s="239">
        <f>IF(N328="sníž. přenesená",J328,0)</f>
        <v>0</v>
      </c>
      <c r="BI328" s="239">
        <f>IF(N328="nulová",J328,0)</f>
        <v>0</v>
      </c>
      <c r="BJ328" s="16" t="s">
        <v>83</v>
      </c>
      <c r="BK328" s="239">
        <f>ROUND(I328*H328,2)</f>
        <v>0</v>
      </c>
      <c r="BL328" s="16" t="s">
        <v>145</v>
      </c>
      <c r="BM328" s="238" t="s">
        <v>429</v>
      </c>
    </row>
    <row r="329" s="2" customFormat="1" ht="24.15" customHeight="1">
      <c r="A329" s="37"/>
      <c r="B329" s="38"/>
      <c r="C329" s="226" t="s">
        <v>430</v>
      </c>
      <c r="D329" s="226" t="s">
        <v>141</v>
      </c>
      <c r="E329" s="227" t="s">
        <v>431</v>
      </c>
      <c r="F329" s="228" t="s">
        <v>432</v>
      </c>
      <c r="G329" s="229" t="s">
        <v>317</v>
      </c>
      <c r="H329" s="230">
        <v>1.1599999999999999</v>
      </c>
      <c r="I329" s="231"/>
      <c r="J329" s="232">
        <f>ROUND(I329*H329,2)</f>
        <v>0</v>
      </c>
      <c r="K329" s="233"/>
      <c r="L329" s="43"/>
      <c r="M329" s="234" t="s">
        <v>1</v>
      </c>
      <c r="N329" s="235" t="s">
        <v>41</v>
      </c>
      <c r="O329" s="90"/>
      <c r="P329" s="236">
        <f>O329*H329</f>
        <v>0</v>
      </c>
      <c r="Q329" s="236">
        <v>0</v>
      </c>
      <c r="R329" s="236">
        <f>Q329*H329</f>
        <v>0</v>
      </c>
      <c r="S329" s="236">
        <v>0</v>
      </c>
      <c r="T329" s="237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8" t="s">
        <v>145</v>
      </c>
      <c r="AT329" s="238" t="s">
        <v>141</v>
      </c>
      <c r="AU329" s="238" t="s">
        <v>85</v>
      </c>
      <c r="AY329" s="16" t="s">
        <v>138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6" t="s">
        <v>83</v>
      </c>
      <c r="BK329" s="239">
        <f>ROUND(I329*H329,2)</f>
        <v>0</v>
      </c>
      <c r="BL329" s="16" t="s">
        <v>145</v>
      </c>
      <c r="BM329" s="238" t="s">
        <v>433</v>
      </c>
    </row>
    <row r="330" s="2" customFormat="1" ht="37.8" customHeight="1">
      <c r="A330" s="37"/>
      <c r="B330" s="38"/>
      <c r="C330" s="226" t="s">
        <v>434</v>
      </c>
      <c r="D330" s="226" t="s">
        <v>141</v>
      </c>
      <c r="E330" s="227" t="s">
        <v>435</v>
      </c>
      <c r="F330" s="228" t="s">
        <v>436</v>
      </c>
      <c r="G330" s="229" t="s">
        <v>317</v>
      </c>
      <c r="H330" s="230">
        <v>0.70399999999999996</v>
      </c>
      <c r="I330" s="231"/>
      <c r="J330" s="232">
        <f>ROUND(I330*H330,2)</f>
        <v>0</v>
      </c>
      <c r="K330" s="233"/>
      <c r="L330" s="43"/>
      <c r="M330" s="234" t="s">
        <v>1</v>
      </c>
      <c r="N330" s="235" t="s">
        <v>41</v>
      </c>
      <c r="O330" s="90"/>
      <c r="P330" s="236">
        <f>O330*H330</f>
        <v>0</v>
      </c>
      <c r="Q330" s="236">
        <v>0</v>
      </c>
      <c r="R330" s="236">
        <f>Q330*H330</f>
        <v>0</v>
      </c>
      <c r="S330" s="236">
        <v>0</v>
      </c>
      <c r="T330" s="237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8" t="s">
        <v>145</v>
      </c>
      <c r="AT330" s="238" t="s">
        <v>141</v>
      </c>
      <c r="AU330" s="238" t="s">
        <v>85</v>
      </c>
      <c r="AY330" s="16" t="s">
        <v>138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6" t="s">
        <v>83</v>
      </c>
      <c r="BK330" s="239">
        <f>ROUND(I330*H330,2)</f>
        <v>0</v>
      </c>
      <c r="BL330" s="16" t="s">
        <v>145</v>
      </c>
      <c r="BM330" s="238" t="s">
        <v>437</v>
      </c>
    </row>
    <row r="331" s="12" customFormat="1" ht="22.8" customHeight="1">
      <c r="A331" s="12"/>
      <c r="B331" s="210"/>
      <c r="C331" s="211"/>
      <c r="D331" s="212" t="s">
        <v>75</v>
      </c>
      <c r="E331" s="224" t="s">
        <v>438</v>
      </c>
      <c r="F331" s="224" t="s">
        <v>439</v>
      </c>
      <c r="G331" s="211"/>
      <c r="H331" s="211"/>
      <c r="I331" s="214"/>
      <c r="J331" s="225">
        <f>BK331</f>
        <v>0</v>
      </c>
      <c r="K331" s="211"/>
      <c r="L331" s="216"/>
      <c r="M331" s="217"/>
      <c r="N331" s="218"/>
      <c r="O331" s="218"/>
      <c r="P331" s="219">
        <f>P332</f>
        <v>0</v>
      </c>
      <c r="Q331" s="218"/>
      <c r="R331" s="219">
        <f>R332</f>
        <v>0</v>
      </c>
      <c r="S331" s="218"/>
      <c r="T331" s="220">
        <f>T332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21" t="s">
        <v>83</v>
      </c>
      <c r="AT331" s="222" t="s">
        <v>75</v>
      </c>
      <c r="AU331" s="222" t="s">
        <v>83</v>
      </c>
      <c r="AY331" s="221" t="s">
        <v>138</v>
      </c>
      <c r="BK331" s="223">
        <f>BK332</f>
        <v>0</v>
      </c>
    </row>
    <row r="332" s="2" customFormat="1" ht="24.15" customHeight="1">
      <c r="A332" s="37"/>
      <c r="B332" s="38"/>
      <c r="C332" s="226" t="s">
        <v>440</v>
      </c>
      <c r="D332" s="226" t="s">
        <v>141</v>
      </c>
      <c r="E332" s="227" t="s">
        <v>441</v>
      </c>
      <c r="F332" s="228" t="s">
        <v>442</v>
      </c>
      <c r="G332" s="229" t="s">
        <v>261</v>
      </c>
      <c r="H332" s="230">
        <v>1</v>
      </c>
      <c r="I332" s="231"/>
      <c r="J332" s="232">
        <f>ROUND(I332*H332,2)</f>
        <v>0</v>
      </c>
      <c r="K332" s="233"/>
      <c r="L332" s="43"/>
      <c r="M332" s="234" t="s">
        <v>1</v>
      </c>
      <c r="N332" s="235" t="s">
        <v>41</v>
      </c>
      <c r="O332" s="90"/>
      <c r="P332" s="236">
        <f>O332*H332</f>
        <v>0</v>
      </c>
      <c r="Q332" s="236">
        <v>0</v>
      </c>
      <c r="R332" s="236">
        <f>Q332*H332</f>
        <v>0</v>
      </c>
      <c r="S332" s="236">
        <v>0</v>
      </c>
      <c r="T332" s="237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38" t="s">
        <v>145</v>
      </c>
      <c r="AT332" s="238" t="s">
        <v>141</v>
      </c>
      <c r="AU332" s="238" t="s">
        <v>85</v>
      </c>
      <c r="AY332" s="16" t="s">
        <v>138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6" t="s">
        <v>83</v>
      </c>
      <c r="BK332" s="239">
        <f>ROUND(I332*H332,2)</f>
        <v>0</v>
      </c>
      <c r="BL332" s="16" t="s">
        <v>145</v>
      </c>
      <c r="BM332" s="238" t="s">
        <v>443</v>
      </c>
    </row>
    <row r="333" s="12" customFormat="1" ht="22.8" customHeight="1">
      <c r="A333" s="12"/>
      <c r="B333" s="210"/>
      <c r="C333" s="211"/>
      <c r="D333" s="212" t="s">
        <v>75</v>
      </c>
      <c r="E333" s="224" t="s">
        <v>323</v>
      </c>
      <c r="F333" s="224" t="s">
        <v>324</v>
      </c>
      <c r="G333" s="211"/>
      <c r="H333" s="211"/>
      <c r="I333" s="214"/>
      <c r="J333" s="225">
        <f>BK333</f>
        <v>0</v>
      </c>
      <c r="K333" s="211"/>
      <c r="L333" s="216"/>
      <c r="M333" s="217"/>
      <c r="N333" s="218"/>
      <c r="O333" s="218"/>
      <c r="P333" s="219">
        <f>SUM(P334:P342)</f>
        <v>0</v>
      </c>
      <c r="Q333" s="218"/>
      <c r="R333" s="219">
        <f>SUM(R334:R342)</f>
        <v>0</v>
      </c>
      <c r="S333" s="218"/>
      <c r="T333" s="220">
        <f>SUM(T334:T342)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21" t="s">
        <v>83</v>
      </c>
      <c r="AT333" s="222" t="s">
        <v>75</v>
      </c>
      <c r="AU333" s="222" t="s">
        <v>83</v>
      </c>
      <c r="AY333" s="221" t="s">
        <v>138</v>
      </c>
      <c r="BK333" s="223">
        <f>SUM(BK334:BK342)</f>
        <v>0</v>
      </c>
    </row>
    <row r="334" s="2" customFormat="1" ht="24.15" customHeight="1">
      <c r="A334" s="37"/>
      <c r="B334" s="38"/>
      <c r="C334" s="226" t="s">
        <v>444</v>
      </c>
      <c r="D334" s="226" t="s">
        <v>141</v>
      </c>
      <c r="E334" s="227" t="s">
        <v>326</v>
      </c>
      <c r="F334" s="228" t="s">
        <v>327</v>
      </c>
      <c r="G334" s="229" t="s">
        <v>328</v>
      </c>
      <c r="H334" s="230">
        <v>8.2100000000000009</v>
      </c>
      <c r="I334" s="231"/>
      <c r="J334" s="232">
        <f>ROUND(I334*H334,2)</f>
        <v>0</v>
      </c>
      <c r="K334" s="233"/>
      <c r="L334" s="43"/>
      <c r="M334" s="234" t="s">
        <v>1</v>
      </c>
      <c r="N334" s="235" t="s">
        <v>41</v>
      </c>
      <c r="O334" s="90"/>
      <c r="P334" s="236">
        <f>O334*H334</f>
        <v>0</v>
      </c>
      <c r="Q334" s="236">
        <v>0</v>
      </c>
      <c r="R334" s="236">
        <f>Q334*H334</f>
        <v>0</v>
      </c>
      <c r="S334" s="236">
        <v>0</v>
      </c>
      <c r="T334" s="23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8" t="s">
        <v>145</v>
      </c>
      <c r="AT334" s="238" t="s">
        <v>141</v>
      </c>
      <c r="AU334" s="238" t="s">
        <v>85</v>
      </c>
      <c r="AY334" s="16" t="s">
        <v>138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6" t="s">
        <v>83</v>
      </c>
      <c r="BK334" s="239">
        <f>ROUND(I334*H334,2)</f>
        <v>0</v>
      </c>
      <c r="BL334" s="16" t="s">
        <v>145</v>
      </c>
      <c r="BM334" s="238" t="s">
        <v>445</v>
      </c>
    </row>
    <row r="335" s="2" customFormat="1" ht="24.15" customHeight="1">
      <c r="A335" s="37"/>
      <c r="B335" s="38"/>
      <c r="C335" s="226" t="s">
        <v>446</v>
      </c>
      <c r="D335" s="226" t="s">
        <v>141</v>
      </c>
      <c r="E335" s="227" t="s">
        <v>389</v>
      </c>
      <c r="F335" s="228" t="s">
        <v>390</v>
      </c>
      <c r="G335" s="229" t="s">
        <v>328</v>
      </c>
      <c r="H335" s="230">
        <v>16.41</v>
      </c>
      <c r="I335" s="231"/>
      <c r="J335" s="232">
        <f>ROUND(I335*H335,2)</f>
        <v>0</v>
      </c>
      <c r="K335" s="233"/>
      <c r="L335" s="43"/>
      <c r="M335" s="234" t="s">
        <v>1</v>
      </c>
      <c r="N335" s="235" t="s">
        <v>41</v>
      </c>
      <c r="O335" s="90"/>
      <c r="P335" s="236">
        <f>O335*H335</f>
        <v>0</v>
      </c>
      <c r="Q335" s="236">
        <v>0</v>
      </c>
      <c r="R335" s="236">
        <f>Q335*H335</f>
        <v>0</v>
      </c>
      <c r="S335" s="236">
        <v>0</v>
      </c>
      <c r="T335" s="237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38" t="s">
        <v>145</v>
      </c>
      <c r="AT335" s="238" t="s">
        <v>141</v>
      </c>
      <c r="AU335" s="238" t="s">
        <v>85</v>
      </c>
      <c r="AY335" s="16" t="s">
        <v>138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6" t="s">
        <v>83</v>
      </c>
      <c r="BK335" s="239">
        <f>ROUND(I335*H335,2)</f>
        <v>0</v>
      </c>
      <c r="BL335" s="16" t="s">
        <v>145</v>
      </c>
      <c r="BM335" s="238" t="s">
        <v>447</v>
      </c>
    </row>
    <row r="336" s="2" customFormat="1" ht="24.15" customHeight="1">
      <c r="A336" s="37"/>
      <c r="B336" s="38"/>
      <c r="C336" s="226" t="s">
        <v>448</v>
      </c>
      <c r="D336" s="226" t="s">
        <v>141</v>
      </c>
      <c r="E336" s="227" t="s">
        <v>331</v>
      </c>
      <c r="F336" s="228" t="s">
        <v>332</v>
      </c>
      <c r="G336" s="229" t="s">
        <v>328</v>
      </c>
      <c r="H336" s="230">
        <v>137.84999999999999</v>
      </c>
      <c r="I336" s="231"/>
      <c r="J336" s="232">
        <f>ROUND(I336*H336,2)</f>
        <v>0</v>
      </c>
      <c r="K336" s="233"/>
      <c r="L336" s="43"/>
      <c r="M336" s="234" t="s">
        <v>1</v>
      </c>
      <c r="N336" s="235" t="s">
        <v>41</v>
      </c>
      <c r="O336" s="90"/>
      <c r="P336" s="236">
        <f>O336*H336</f>
        <v>0</v>
      </c>
      <c r="Q336" s="236">
        <v>0</v>
      </c>
      <c r="R336" s="236">
        <f>Q336*H336</f>
        <v>0</v>
      </c>
      <c r="S336" s="236">
        <v>0</v>
      </c>
      <c r="T336" s="237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38" t="s">
        <v>145</v>
      </c>
      <c r="AT336" s="238" t="s">
        <v>141</v>
      </c>
      <c r="AU336" s="238" t="s">
        <v>85</v>
      </c>
      <c r="AY336" s="16" t="s">
        <v>138</v>
      </c>
      <c r="BE336" s="239">
        <f>IF(N336="základní",J336,0)</f>
        <v>0</v>
      </c>
      <c r="BF336" s="239">
        <f>IF(N336="snížená",J336,0)</f>
        <v>0</v>
      </c>
      <c r="BG336" s="239">
        <f>IF(N336="zákl. přenesená",J336,0)</f>
        <v>0</v>
      </c>
      <c r="BH336" s="239">
        <f>IF(N336="sníž. přenesená",J336,0)</f>
        <v>0</v>
      </c>
      <c r="BI336" s="239">
        <f>IF(N336="nulová",J336,0)</f>
        <v>0</v>
      </c>
      <c r="BJ336" s="16" t="s">
        <v>83</v>
      </c>
      <c r="BK336" s="239">
        <f>ROUND(I336*H336,2)</f>
        <v>0</v>
      </c>
      <c r="BL336" s="16" t="s">
        <v>145</v>
      </c>
      <c r="BM336" s="238" t="s">
        <v>449</v>
      </c>
    </row>
    <row r="337" s="2" customFormat="1" ht="14.4" customHeight="1">
      <c r="A337" s="37"/>
      <c r="B337" s="38"/>
      <c r="C337" s="226" t="s">
        <v>450</v>
      </c>
      <c r="D337" s="226" t="s">
        <v>141</v>
      </c>
      <c r="E337" s="227" t="s">
        <v>338</v>
      </c>
      <c r="F337" s="228" t="s">
        <v>339</v>
      </c>
      <c r="G337" s="229" t="s">
        <v>340</v>
      </c>
      <c r="H337" s="230">
        <v>137.84999999999999</v>
      </c>
      <c r="I337" s="231"/>
      <c r="J337" s="232">
        <f>ROUND(I337*H337,2)</f>
        <v>0</v>
      </c>
      <c r="K337" s="233"/>
      <c r="L337" s="43"/>
      <c r="M337" s="234" t="s">
        <v>1</v>
      </c>
      <c r="N337" s="235" t="s">
        <v>41</v>
      </c>
      <c r="O337" s="90"/>
      <c r="P337" s="236">
        <f>O337*H337</f>
        <v>0</v>
      </c>
      <c r="Q337" s="236">
        <v>0</v>
      </c>
      <c r="R337" s="236">
        <f>Q337*H337</f>
        <v>0</v>
      </c>
      <c r="S337" s="236">
        <v>0</v>
      </c>
      <c r="T337" s="237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8" t="s">
        <v>145</v>
      </c>
      <c r="AT337" s="238" t="s">
        <v>141</v>
      </c>
      <c r="AU337" s="238" t="s">
        <v>85</v>
      </c>
      <c r="AY337" s="16" t="s">
        <v>138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6" t="s">
        <v>83</v>
      </c>
      <c r="BK337" s="239">
        <f>ROUND(I337*H337,2)</f>
        <v>0</v>
      </c>
      <c r="BL337" s="16" t="s">
        <v>145</v>
      </c>
      <c r="BM337" s="238" t="s">
        <v>451</v>
      </c>
    </row>
    <row r="338" s="2" customFormat="1" ht="24.15" customHeight="1">
      <c r="A338" s="37"/>
      <c r="B338" s="38"/>
      <c r="C338" s="226" t="s">
        <v>452</v>
      </c>
      <c r="D338" s="226" t="s">
        <v>141</v>
      </c>
      <c r="E338" s="227" t="s">
        <v>335</v>
      </c>
      <c r="F338" s="228" t="s">
        <v>336</v>
      </c>
      <c r="G338" s="229" t="s">
        <v>328</v>
      </c>
      <c r="H338" s="230">
        <v>0.81999999999999995</v>
      </c>
      <c r="I338" s="231"/>
      <c r="J338" s="232">
        <f>ROUND(I338*H338,2)</f>
        <v>0</v>
      </c>
      <c r="K338" s="233"/>
      <c r="L338" s="43"/>
      <c r="M338" s="234" t="s">
        <v>1</v>
      </c>
      <c r="N338" s="235" t="s">
        <v>41</v>
      </c>
      <c r="O338" s="90"/>
      <c r="P338" s="236">
        <f>O338*H338</f>
        <v>0</v>
      </c>
      <c r="Q338" s="236">
        <v>0</v>
      </c>
      <c r="R338" s="236">
        <f>Q338*H338</f>
        <v>0</v>
      </c>
      <c r="S338" s="236">
        <v>0</v>
      </c>
      <c r="T338" s="237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38" t="s">
        <v>145</v>
      </c>
      <c r="AT338" s="238" t="s">
        <v>141</v>
      </c>
      <c r="AU338" s="238" t="s">
        <v>85</v>
      </c>
      <c r="AY338" s="16" t="s">
        <v>138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6" t="s">
        <v>83</v>
      </c>
      <c r="BK338" s="239">
        <f>ROUND(I338*H338,2)</f>
        <v>0</v>
      </c>
      <c r="BL338" s="16" t="s">
        <v>145</v>
      </c>
      <c r="BM338" s="238" t="s">
        <v>453</v>
      </c>
    </row>
    <row r="339" s="2" customFormat="1" ht="24.15" customHeight="1">
      <c r="A339" s="37"/>
      <c r="B339" s="38"/>
      <c r="C339" s="226" t="s">
        <v>454</v>
      </c>
      <c r="D339" s="226" t="s">
        <v>141</v>
      </c>
      <c r="E339" s="227" t="s">
        <v>335</v>
      </c>
      <c r="F339" s="228" t="s">
        <v>336</v>
      </c>
      <c r="G339" s="229" t="s">
        <v>328</v>
      </c>
      <c r="H339" s="230">
        <v>547.19000000000005</v>
      </c>
      <c r="I339" s="231"/>
      <c r="J339" s="232">
        <f>ROUND(I339*H339,2)</f>
        <v>0</v>
      </c>
      <c r="K339" s="233"/>
      <c r="L339" s="43"/>
      <c r="M339" s="234" t="s">
        <v>1</v>
      </c>
      <c r="N339" s="235" t="s">
        <v>41</v>
      </c>
      <c r="O339" s="90"/>
      <c r="P339" s="236">
        <f>O339*H339</f>
        <v>0</v>
      </c>
      <c r="Q339" s="236">
        <v>0</v>
      </c>
      <c r="R339" s="236">
        <f>Q339*H339</f>
        <v>0</v>
      </c>
      <c r="S339" s="236">
        <v>0</v>
      </c>
      <c r="T339" s="237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8" t="s">
        <v>145</v>
      </c>
      <c r="AT339" s="238" t="s">
        <v>141</v>
      </c>
      <c r="AU339" s="238" t="s">
        <v>85</v>
      </c>
      <c r="AY339" s="16" t="s">
        <v>138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6" t="s">
        <v>83</v>
      </c>
      <c r="BK339" s="239">
        <f>ROUND(I339*H339,2)</f>
        <v>0</v>
      </c>
      <c r="BL339" s="16" t="s">
        <v>145</v>
      </c>
      <c r="BM339" s="238" t="s">
        <v>455</v>
      </c>
    </row>
    <row r="340" s="2" customFormat="1" ht="24.15" customHeight="1">
      <c r="A340" s="37"/>
      <c r="B340" s="38"/>
      <c r="C340" s="226" t="s">
        <v>456</v>
      </c>
      <c r="D340" s="226" t="s">
        <v>141</v>
      </c>
      <c r="E340" s="227" t="s">
        <v>401</v>
      </c>
      <c r="F340" s="228" t="s">
        <v>402</v>
      </c>
      <c r="G340" s="229" t="s">
        <v>340</v>
      </c>
      <c r="H340" s="230">
        <v>1.7</v>
      </c>
      <c r="I340" s="231"/>
      <c r="J340" s="232">
        <f>ROUND(I340*H340,2)</f>
        <v>0</v>
      </c>
      <c r="K340" s="233"/>
      <c r="L340" s="43"/>
      <c r="M340" s="234" t="s">
        <v>1</v>
      </c>
      <c r="N340" s="235" t="s">
        <v>41</v>
      </c>
      <c r="O340" s="90"/>
      <c r="P340" s="236">
        <f>O340*H340</f>
        <v>0</v>
      </c>
      <c r="Q340" s="236">
        <v>0</v>
      </c>
      <c r="R340" s="236">
        <f>Q340*H340</f>
        <v>0</v>
      </c>
      <c r="S340" s="236">
        <v>0</v>
      </c>
      <c r="T340" s="23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38" t="s">
        <v>145</v>
      </c>
      <c r="AT340" s="238" t="s">
        <v>141</v>
      </c>
      <c r="AU340" s="238" t="s">
        <v>85</v>
      </c>
      <c r="AY340" s="16" t="s">
        <v>138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6" t="s">
        <v>83</v>
      </c>
      <c r="BK340" s="239">
        <f>ROUND(I340*H340,2)</f>
        <v>0</v>
      </c>
      <c r="BL340" s="16" t="s">
        <v>145</v>
      </c>
      <c r="BM340" s="238" t="s">
        <v>457</v>
      </c>
    </row>
    <row r="341" s="2" customFormat="1" ht="37.8" customHeight="1">
      <c r="A341" s="37"/>
      <c r="B341" s="38"/>
      <c r="C341" s="226" t="s">
        <v>458</v>
      </c>
      <c r="D341" s="226" t="s">
        <v>141</v>
      </c>
      <c r="E341" s="227" t="s">
        <v>345</v>
      </c>
      <c r="F341" s="228" t="s">
        <v>346</v>
      </c>
      <c r="G341" s="229" t="s">
        <v>340</v>
      </c>
      <c r="H341" s="230">
        <v>134.38</v>
      </c>
      <c r="I341" s="231"/>
      <c r="J341" s="232">
        <f>ROUND(I341*H341,2)</f>
        <v>0</v>
      </c>
      <c r="K341" s="233"/>
      <c r="L341" s="43"/>
      <c r="M341" s="234" t="s">
        <v>1</v>
      </c>
      <c r="N341" s="235" t="s">
        <v>41</v>
      </c>
      <c r="O341" s="90"/>
      <c r="P341" s="236">
        <f>O341*H341</f>
        <v>0</v>
      </c>
      <c r="Q341" s="236">
        <v>0</v>
      </c>
      <c r="R341" s="236">
        <f>Q341*H341</f>
        <v>0</v>
      </c>
      <c r="S341" s="236">
        <v>0</v>
      </c>
      <c r="T341" s="237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8" t="s">
        <v>145</v>
      </c>
      <c r="AT341" s="238" t="s">
        <v>141</v>
      </c>
      <c r="AU341" s="238" t="s">
        <v>85</v>
      </c>
      <c r="AY341" s="16" t="s">
        <v>138</v>
      </c>
      <c r="BE341" s="239">
        <f>IF(N341="základní",J341,0)</f>
        <v>0</v>
      </c>
      <c r="BF341" s="239">
        <f>IF(N341="snížená",J341,0)</f>
        <v>0</v>
      </c>
      <c r="BG341" s="239">
        <f>IF(N341="zákl. přenesená",J341,0)</f>
        <v>0</v>
      </c>
      <c r="BH341" s="239">
        <f>IF(N341="sníž. přenesená",J341,0)</f>
        <v>0</v>
      </c>
      <c r="BI341" s="239">
        <f>IF(N341="nulová",J341,0)</f>
        <v>0</v>
      </c>
      <c r="BJ341" s="16" t="s">
        <v>83</v>
      </c>
      <c r="BK341" s="239">
        <f>ROUND(I341*H341,2)</f>
        <v>0</v>
      </c>
      <c r="BL341" s="16" t="s">
        <v>145</v>
      </c>
      <c r="BM341" s="238" t="s">
        <v>459</v>
      </c>
    </row>
    <row r="342" s="2" customFormat="1" ht="24.15" customHeight="1">
      <c r="A342" s="37"/>
      <c r="B342" s="38"/>
      <c r="C342" s="226" t="s">
        <v>460</v>
      </c>
      <c r="D342" s="226" t="s">
        <v>141</v>
      </c>
      <c r="E342" s="227" t="s">
        <v>461</v>
      </c>
      <c r="F342" s="228" t="s">
        <v>462</v>
      </c>
      <c r="G342" s="229" t="s">
        <v>340</v>
      </c>
      <c r="H342" s="230">
        <v>1.3600000000000001</v>
      </c>
      <c r="I342" s="231"/>
      <c r="J342" s="232">
        <f>ROUND(I342*H342,2)</f>
        <v>0</v>
      </c>
      <c r="K342" s="233"/>
      <c r="L342" s="43"/>
      <c r="M342" s="234" t="s">
        <v>1</v>
      </c>
      <c r="N342" s="235" t="s">
        <v>41</v>
      </c>
      <c r="O342" s="90"/>
      <c r="P342" s="236">
        <f>O342*H342</f>
        <v>0</v>
      </c>
      <c r="Q342" s="236">
        <v>0</v>
      </c>
      <c r="R342" s="236">
        <f>Q342*H342</f>
        <v>0</v>
      </c>
      <c r="S342" s="236">
        <v>0</v>
      </c>
      <c r="T342" s="237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38" t="s">
        <v>145</v>
      </c>
      <c r="AT342" s="238" t="s">
        <v>141</v>
      </c>
      <c r="AU342" s="238" t="s">
        <v>85</v>
      </c>
      <c r="AY342" s="16" t="s">
        <v>138</v>
      </c>
      <c r="BE342" s="239">
        <f>IF(N342="základní",J342,0)</f>
        <v>0</v>
      </c>
      <c r="BF342" s="239">
        <f>IF(N342="snížená",J342,0)</f>
        <v>0</v>
      </c>
      <c r="BG342" s="239">
        <f>IF(N342="zákl. přenesená",J342,0)</f>
        <v>0</v>
      </c>
      <c r="BH342" s="239">
        <f>IF(N342="sníž. přenesená",J342,0)</f>
        <v>0</v>
      </c>
      <c r="BI342" s="239">
        <f>IF(N342="nulová",J342,0)</f>
        <v>0</v>
      </c>
      <c r="BJ342" s="16" t="s">
        <v>83</v>
      </c>
      <c r="BK342" s="239">
        <f>ROUND(I342*H342,2)</f>
        <v>0</v>
      </c>
      <c r="BL342" s="16" t="s">
        <v>145</v>
      </c>
      <c r="BM342" s="238" t="s">
        <v>463</v>
      </c>
    </row>
    <row r="343" s="12" customFormat="1" ht="25.92" customHeight="1">
      <c r="A343" s="12"/>
      <c r="B343" s="210"/>
      <c r="C343" s="211"/>
      <c r="D343" s="212" t="s">
        <v>75</v>
      </c>
      <c r="E343" s="213" t="s">
        <v>464</v>
      </c>
      <c r="F343" s="213" t="s">
        <v>465</v>
      </c>
      <c r="G343" s="211"/>
      <c r="H343" s="211"/>
      <c r="I343" s="214"/>
      <c r="J343" s="215">
        <f>BK343</f>
        <v>0</v>
      </c>
      <c r="K343" s="211"/>
      <c r="L343" s="216"/>
      <c r="M343" s="217"/>
      <c r="N343" s="218"/>
      <c r="O343" s="218"/>
      <c r="P343" s="219">
        <f>P344+P351+P357+P359</f>
        <v>0</v>
      </c>
      <c r="Q343" s="218"/>
      <c r="R343" s="219">
        <f>R344+R351+R357+R359</f>
        <v>0</v>
      </c>
      <c r="S343" s="218"/>
      <c r="T343" s="220">
        <f>T344+T351+T357+T359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1" t="s">
        <v>83</v>
      </c>
      <c r="AT343" s="222" t="s">
        <v>75</v>
      </c>
      <c r="AU343" s="222" t="s">
        <v>76</v>
      </c>
      <c r="AY343" s="221" t="s">
        <v>138</v>
      </c>
      <c r="BK343" s="223">
        <f>BK344+BK351+BK357+BK359</f>
        <v>0</v>
      </c>
    </row>
    <row r="344" s="12" customFormat="1" ht="22.8" customHeight="1">
      <c r="A344" s="12"/>
      <c r="B344" s="210"/>
      <c r="C344" s="211"/>
      <c r="D344" s="212" t="s">
        <v>75</v>
      </c>
      <c r="E344" s="224" t="s">
        <v>250</v>
      </c>
      <c r="F344" s="224" t="s">
        <v>251</v>
      </c>
      <c r="G344" s="211"/>
      <c r="H344" s="211"/>
      <c r="I344" s="214"/>
      <c r="J344" s="225">
        <f>BK344</f>
        <v>0</v>
      </c>
      <c r="K344" s="211"/>
      <c r="L344" s="216"/>
      <c r="M344" s="217"/>
      <c r="N344" s="218"/>
      <c r="O344" s="218"/>
      <c r="P344" s="219">
        <f>SUM(P345:P350)</f>
        <v>0</v>
      </c>
      <c r="Q344" s="218"/>
      <c r="R344" s="219">
        <f>SUM(R345:R350)</f>
        <v>0</v>
      </c>
      <c r="S344" s="218"/>
      <c r="T344" s="220">
        <f>SUM(T345:T350)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21" t="s">
        <v>83</v>
      </c>
      <c r="AT344" s="222" t="s">
        <v>75</v>
      </c>
      <c r="AU344" s="222" t="s">
        <v>83</v>
      </c>
      <c r="AY344" s="221" t="s">
        <v>138</v>
      </c>
      <c r="BK344" s="223">
        <f>SUM(BK345:BK350)</f>
        <v>0</v>
      </c>
    </row>
    <row r="345" s="2" customFormat="1" ht="14.4" customHeight="1">
      <c r="A345" s="37"/>
      <c r="B345" s="38"/>
      <c r="C345" s="226" t="s">
        <v>466</v>
      </c>
      <c r="D345" s="226" t="s">
        <v>141</v>
      </c>
      <c r="E345" s="227" t="s">
        <v>252</v>
      </c>
      <c r="F345" s="228" t="s">
        <v>253</v>
      </c>
      <c r="G345" s="229" t="s">
        <v>254</v>
      </c>
      <c r="H345" s="230">
        <v>8.5999999999999996</v>
      </c>
      <c r="I345" s="231"/>
      <c r="J345" s="232">
        <f>ROUND(I345*H345,2)</f>
        <v>0</v>
      </c>
      <c r="K345" s="233"/>
      <c r="L345" s="43"/>
      <c r="M345" s="234" t="s">
        <v>1</v>
      </c>
      <c r="N345" s="235" t="s">
        <v>41</v>
      </c>
      <c r="O345" s="90"/>
      <c r="P345" s="236">
        <f>O345*H345</f>
        <v>0</v>
      </c>
      <c r="Q345" s="236">
        <v>0</v>
      </c>
      <c r="R345" s="236">
        <f>Q345*H345</f>
        <v>0</v>
      </c>
      <c r="S345" s="236">
        <v>0</v>
      </c>
      <c r="T345" s="237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8" t="s">
        <v>145</v>
      </c>
      <c r="AT345" s="238" t="s">
        <v>141</v>
      </c>
      <c r="AU345" s="238" t="s">
        <v>85</v>
      </c>
      <c r="AY345" s="16" t="s">
        <v>138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6" t="s">
        <v>83</v>
      </c>
      <c r="BK345" s="239">
        <f>ROUND(I345*H345,2)</f>
        <v>0</v>
      </c>
      <c r="BL345" s="16" t="s">
        <v>145</v>
      </c>
      <c r="BM345" s="238" t="s">
        <v>467</v>
      </c>
    </row>
    <row r="346" s="2" customFormat="1" ht="14.4" customHeight="1">
      <c r="A346" s="37"/>
      <c r="B346" s="38"/>
      <c r="C346" s="226" t="s">
        <v>468</v>
      </c>
      <c r="D346" s="226" t="s">
        <v>141</v>
      </c>
      <c r="E346" s="227" t="s">
        <v>256</v>
      </c>
      <c r="F346" s="228" t="s">
        <v>257</v>
      </c>
      <c r="G346" s="229" t="s">
        <v>254</v>
      </c>
      <c r="H346" s="230">
        <v>8.5999999999999996</v>
      </c>
      <c r="I346" s="231"/>
      <c r="J346" s="232">
        <f>ROUND(I346*H346,2)</f>
        <v>0</v>
      </c>
      <c r="K346" s="233"/>
      <c r="L346" s="43"/>
      <c r="M346" s="234" t="s">
        <v>1</v>
      </c>
      <c r="N346" s="235" t="s">
        <v>41</v>
      </c>
      <c r="O346" s="90"/>
      <c r="P346" s="236">
        <f>O346*H346</f>
        <v>0</v>
      </c>
      <c r="Q346" s="236">
        <v>0</v>
      </c>
      <c r="R346" s="236">
        <f>Q346*H346</f>
        <v>0</v>
      </c>
      <c r="S346" s="236">
        <v>0</v>
      </c>
      <c r="T346" s="237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8" t="s">
        <v>145</v>
      </c>
      <c r="AT346" s="238" t="s">
        <v>141</v>
      </c>
      <c r="AU346" s="238" t="s">
        <v>85</v>
      </c>
      <c r="AY346" s="16" t="s">
        <v>138</v>
      </c>
      <c r="BE346" s="239">
        <f>IF(N346="základní",J346,0)</f>
        <v>0</v>
      </c>
      <c r="BF346" s="239">
        <f>IF(N346="snížená",J346,0)</f>
        <v>0</v>
      </c>
      <c r="BG346" s="239">
        <f>IF(N346="zákl. přenesená",J346,0)</f>
        <v>0</v>
      </c>
      <c r="BH346" s="239">
        <f>IF(N346="sníž. přenesená",J346,0)</f>
        <v>0</v>
      </c>
      <c r="BI346" s="239">
        <f>IF(N346="nulová",J346,0)</f>
        <v>0</v>
      </c>
      <c r="BJ346" s="16" t="s">
        <v>83</v>
      </c>
      <c r="BK346" s="239">
        <f>ROUND(I346*H346,2)</f>
        <v>0</v>
      </c>
      <c r="BL346" s="16" t="s">
        <v>145</v>
      </c>
      <c r="BM346" s="238" t="s">
        <v>469</v>
      </c>
    </row>
    <row r="347" s="2" customFormat="1" ht="24.15" customHeight="1">
      <c r="A347" s="37"/>
      <c r="B347" s="38"/>
      <c r="C347" s="226" t="s">
        <v>470</v>
      </c>
      <c r="D347" s="226" t="s">
        <v>141</v>
      </c>
      <c r="E347" s="227" t="s">
        <v>471</v>
      </c>
      <c r="F347" s="228" t="s">
        <v>472</v>
      </c>
      <c r="G347" s="229" t="s">
        <v>261</v>
      </c>
      <c r="H347" s="230">
        <v>1</v>
      </c>
      <c r="I347" s="231"/>
      <c r="J347" s="232">
        <f>ROUND(I347*H347,2)</f>
        <v>0</v>
      </c>
      <c r="K347" s="233"/>
      <c r="L347" s="43"/>
      <c r="M347" s="234" t="s">
        <v>1</v>
      </c>
      <c r="N347" s="235" t="s">
        <v>41</v>
      </c>
      <c r="O347" s="90"/>
      <c r="P347" s="236">
        <f>O347*H347</f>
        <v>0</v>
      </c>
      <c r="Q347" s="236">
        <v>0</v>
      </c>
      <c r="R347" s="236">
        <f>Q347*H347</f>
        <v>0</v>
      </c>
      <c r="S347" s="236">
        <v>0</v>
      </c>
      <c r="T347" s="237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8" t="s">
        <v>145</v>
      </c>
      <c r="AT347" s="238" t="s">
        <v>141</v>
      </c>
      <c r="AU347" s="238" t="s">
        <v>85</v>
      </c>
      <c r="AY347" s="16" t="s">
        <v>138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6" t="s">
        <v>83</v>
      </c>
      <c r="BK347" s="239">
        <f>ROUND(I347*H347,2)</f>
        <v>0</v>
      </c>
      <c r="BL347" s="16" t="s">
        <v>145</v>
      </c>
      <c r="BM347" s="238" t="s">
        <v>473</v>
      </c>
    </row>
    <row r="348" s="2" customFormat="1" ht="14.4" customHeight="1">
      <c r="A348" s="37"/>
      <c r="B348" s="38"/>
      <c r="C348" s="226" t="s">
        <v>474</v>
      </c>
      <c r="D348" s="226" t="s">
        <v>141</v>
      </c>
      <c r="E348" s="227" t="s">
        <v>475</v>
      </c>
      <c r="F348" s="228" t="s">
        <v>476</v>
      </c>
      <c r="G348" s="229" t="s">
        <v>265</v>
      </c>
      <c r="H348" s="230">
        <v>1</v>
      </c>
      <c r="I348" s="231"/>
      <c r="J348" s="232">
        <f>ROUND(I348*H348,2)</f>
        <v>0</v>
      </c>
      <c r="K348" s="233"/>
      <c r="L348" s="43"/>
      <c r="M348" s="234" t="s">
        <v>1</v>
      </c>
      <c r="N348" s="235" t="s">
        <v>41</v>
      </c>
      <c r="O348" s="90"/>
      <c r="P348" s="236">
        <f>O348*H348</f>
        <v>0</v>
      </c>
      <c r="Q348" s="236">
        <v>0</v>
      </c>
      <c r="R348" s="236">
        <f>Q348*H348</f>
        <v>0</v>
      </c>
      <c r="S348" s="236">
        <v>0</v>
      </c>
      <c r="T348" s="237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38" t="s">
        <v>145</v>
      </c>
      <c r="AT348" s="238" t="s">
        <v>141</v>
      </c>
      <c r="AU348" s="238" t="s">
        <v>85</v>
      </c>
      <c r="AY348" s="16" t="s">
        <v>138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6" t="s">
        <v>83</v>
      </c>
      <c r="BK348" s="239">
        <f>ROUND(I348*H348,2)</f>
        <v>0</v>
      </c>
      <c r="BL348" s="16" t="s">
        <v>145</v>
      </c>
      <c r="BM348" s="238" t="s">
        <v>477</v>
      </c>
    </row>
    <row r="349" s="2" customFormat="1" ht="14.4" customHeight="1">
      <c r="A349" s="37"/>
      <c r="B349" s="38"/>
      <c r="C349" s="226" t="s">
        <v>478</v>
      </c>
      <c r="D349" s="226" t="s">
        <v>141</v>
      </c>
      <c r="E349" s="227" t="s">
        <v>263</v>
      </c>
      <c r="F349" s="228" t="s">
        <v>264</v>
      </c>
      <c r="G349" s="229" t="s">
        <v>265</v>
      </c>
      <c r="H349" s="230">
        <v>1</v>
      </c>
      <c r="I349" s="231"/>
      <c r="J349" s="232">
        <f>ROUND(I349*H349,2)</f>
        <v>0</v>
      </c>
      <c r="K349" s="233"/>
      <c r="L349" s="43"/>
      <c r="M349" s="234" t="s">
        <v>1</v>
      </c>
      <c r="N349" s="235" t="s">
        <v>41</v>
      </c>
      <c r="O349" s="90"/>
      <c r="P349" s="236">
        <f>O349*H349</f>
        <v>0</v>
      </c>
      <c r="Q349" s="236">
        <v>0</v>
      </c>
      <c r="R349" s="236">
        <f>Q349*H349</f>
        <v>0</v>
      </c>
      <c r="S349" s="236">
        <v>0</v>
      </c>
      <c r="T349" s="237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8" t="s">
        <v>145</v>
      </c>
      <c r="AT349" s="238" t="s">
        <v>141</v>
      </c>
      <c r="AU349" s="238" t="s">
        <v>85</v>
      </c>
      <c r="AY349" s="16" t="s">
        <v>138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6" t="s">
        <v>83</v>
      </c>
      <c r="BK349" s="239">
        <f>ROUND(I349*H349,2)</f>
        <v>0</v>
      </c>
      <c r="BL349" s="16" t="s">
        <v>145</v>
      </c>
      <c r="BM349" s="238" t="s">
        <v>479</v>
      </c>
    </row>
    <row r="350" s="2" customFormat="1" ht="14.4" customHeight="1">
      <c r="A350" s="37"/>
      <c r="B350" s="38"/>
      <c r="C350" s="226" t="s">
        <v>480</v>
      </c>
      <c r="D350" s="226" t="s">
        <v>141</v>
      </c>
      <c r="E350" s="227" t="s">
        <v>481</v>
      </c>
      <c r="F350" s="228" t="s">
        <v>482</v>
      </c>
      <c r="G350" s="229" t="s">
        <v>265</v>
      </c>
      <c r="H350" s="230">
        <v>1</v>
      </c>
      <c r="I350" s="231"/>
      <c r="J350" s="232">
        <f>ROUND(I350*H350,2)</f>
        <v>0</v>
      </c>
      <c r="K350" s="233"/>
      <c r="L350" s="43"/>
      <c r="M350" s="234" t="s">
        <v>1</v>
      </c>
      <c r="N350" s="235" t="s">
        <v>41</v>
      </c>
      <c r="O350" s="90"/>
      <c r="P350" s="236">
        <f>O350*H350</f>
        <v>0</v>
      </c>
      <c r="Q350" s="236">
        <v>0</v>
      </c>
      <c r="R350" s="236">
        <f>Q350*H350</f>
        <v>0</v>
      </c>
      <c r="S350" s="236">
        <v>0</v>
      </c>
      <c r="T350" s="237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38" t="s">
        <v>145</v>
      </c>
      <c r="AT350" s="238" t="s">
        <v>141</v>
      </c>
      <c r="AU350" s="238" t="s">
        <v>85</v>
      </c>
      <c r="AY350" s="16" t="s">
        <v>138</v>
      </c>
      <c r="BE350" s="239">
        <f>IF(N350="základní",J350,0)</f>
        <v>0</v>
      </c>
      <c r="BF350" s="239">
        <f>IF(N350="snížená",J350,0)</f>
        <v>0</v>
      </c>
      <c r="BG350" s="239">
        <f>IF(N350="zákl. přenesená",J350,0)</f>
        <v>0</v>
      </c>
      <c r="BH350" s="239">
        <f>IF(N350="sníž. přenesená",J350,0)</f>
        <v>0</v>
      </c>
      <c r="BI350" s="239">
        <f>IF(N350="nulová",J350,0)</f>
        <v>0</v>
      </c>
      <c r="BJ350" s="16" t="s">
        <v>83</v>
      </c>
      <c r="BK350" s="239">
        <f>ROUND(I350*H350,2)</f>
        <v>0</v>
      </c>
      <c r="BL350" s="16" t="s">
        <v>145</v>
      </c>
      <c r="BM350" s="238" t="s">
        <v>483</v>
      </c>
    </row>
    <row r="351" s="12" customFormat="1" ht="22.8" customHeight="1">
      <c r="A351" s="12"/>
      <c r="B351" s="210"/>
      <c r="C351" s="211"/>
      <c r="D351" s="212" t="s">
        <v>75</v>
      </c>
      <c r="E351" s="224" t="s">
        <v>308</v>
      </c>
      <c r="F351" s="224" t="s">
        <v>309</v>
      </c>
      <c r="G351" s="211"/>
      <c r="H351" s="211"/>
      <c r="I351" s="214"/>
      <c r="J351" s="225">
        <f>BK351</f>
        <v>0</v>
      </c>
      <c r="K351" s="211"/>
      <c r="L351" s="216"/>
      <c r="M351" s="217"/>
      <c r="N351" s="218"/>
      <c r="O351" s="218"/>
      <c r="P351" s="219">
        <f>SUM(P352:P356)</f>
        <v>0</v>
      </c>
      <c r="Q351" s="218"/>
      <c r="R351" s="219">
        <f>SUM(R352:R356)</f>
        <v>0</v>
      </c>
      <c r="S351" s="218"/>
      <c r="T351" s="220">
        <f>SUM(T352:T356)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21" t="s">
        <v>83</v>
      </c>
      <c r="AT351" s="222" t="s">
        <v>75</v>
      </c>
      <c r="AU351" s="222" t="s">
        <v>83</v>
      </c>
      <c r="AY351" s="221" t="s">
        <v>138</v>
      </c>
      <c r="BK351" s="223">
        <f>SUM(BK352:BK356)</f>
        <v>0</v>
      </c>
    </row>
    <row r="352" s="2" customFormat="1" ht="24.15" customHeight="1">
      <c r="A352" s="37"/>
      <c r="B352" s="38"/>
      <c r="C352" s="226" t="s">
        <v>484</v>
      </c>
      <c r="D352" s="226" t="s">
        <v>141</v>
      </c>
      <c r="E352" s="227" t="s">
        <v>485</v>
      </c>
      <c r="F352" s="228" t="s">
        <v>486</v>
      </c>
      <c r="G352" s="229" t="s">
        <v>317</v>
      </c>
      <c r="H352" s="230">
        <v>1.5840000000000001</v>
      </c>
      <c r="I352" s="231"/>
      <c r="J352" s="232">
        <f>ROUND(I352*H352,2)</f>
        <v>0</v>
      </c>
      <c r="K352" s="233"/>
      <c r="L352" s="43"/>
      <c r="M352" s="234" t="s">
        <v>1</v>
      </c>
      <c r="N352" s="235" t="s">
        <v>41</v>
      </c>
      <c r="O352" s="90"/>
      <c r="P352" s="236">
        <f>O352*H352</f>
        <v>0</v>
      </c>
      <c r="Q352" s="236">
        <v>0</v>
      </c>
      <c r="R352" s="236">
        <f>Q352*H352</f>
        <v>0</v>
      </c>
      <c r="S352" s="236">
        <v>0</v>
      </c>
      <c r="T352" s="237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38" t="s">
        <v>145</v>
      </c>
      <c r="AT352" s="238" t="s">
        <v>141</v>
      </c>
      <c r="AU352" s="238" t="s">
        <v>85</v>
      </c>
      <c r="AY352" s="16" t="s">
        <v>138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6" t="s">
        <v>83</v>
      </c>
      <c r="BK352" s="239">
        <f>ROUND(I352*H352,2)</f>
        <v>0</v>
      </c>
      <c r="BL352" s="16" t="s">
        <v>145</v>
      </c>
      <c r="BM352" s="238" t="s">
        <v>487</v>
      </c>
    </row>
    <row r="353" s="2" customFormat="1" ht="24.15" customHeight="1">
      <c r="A353" s="37"/>
      <c r="B353" s="38"/>
      <c r="C353" s="226" t="s">
        <v>488</v>
      </c>
      <c r="D353" s="226" t="s">
        <v>141</v>
      </c>
      <c r="E353" s="227" t="s">
        <v>489</v>
      </c>
      <c r="F353" s="228" t="s">
        <v>490</v>
      </c>
      <c r="G353" s="229" t="s">
        <v>317</v>
      </c>
      <c r="H353" s="230">
        <v>1.26</v>
      </c>
      <c r="I353" s="231"/>
      <c r="J353" s="232">
        <f>ROUND(I353*H353,2)</f>
        <v>0</v>
      </c>
      <c r="K353" s="233"/>
      <c r="L353" s="43"/>
      <c r="M353" s="234" t="s">
        <v>1</v>
      </c>
      <c r="N353" s="235" t="s">
        <v>41</v>
      </c>
      <c r="O353" s="90"/>
      <c r="P353" s="236">
        <f>O353*H353</f>
        <v>0</v>
      </c>
      <c r="Q353" s="236">
        <v>0</v>
      </c>
      <c r="R353" s="236">
        <f>Q353*H353</f>
        <v>0</v>
      </c>
      <c r="S353" s="236">
        <v>0</v>
      </c>
      <c r="T353" s="237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8" t="s">
        <v>145</v>
      </c>
      <c r="AT353" s="238" t="s">
        <v>141</v>
      </c>
      <c r="AU353" s="238" t="s">
        <v>85</v>
      </c>
      <c r="AY353" s="16" t="s">
        <v>138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6" t="s">
        <v>83</v>
      </c>
      <c r="BK353" s="239">
        <f>ROUND(I353*H353,2)</f>
        <v>0</v>
      </c>
      <c r="BL353" s="16" t="s">
        <v>145</v>
      </c>
      <c r="BM353" s="238" t="s">
        <v>491</v>
      </c>
    </row>
    <row r="354" s="2" customFormat="1" ht="24.15" customHeight="1">
      <c r="A354" s="37"/>
      <c r="B354" s="38"/>
      <c r="C354" s="226" t="s">
        <v>492</v>
      </c>
      <c r="D354" s="226" t="s">
        <v>141</v>
      </c>
      <c r="E354" s="227" t="s">
        <v>315</v>
      </c>
      <c r="F354" s="228" t="s">
        <v>316</v>
      </c>
      <c r="G354" s="229" t="s">
        <v>317</v>
      </c>
      <c r="H354" s="230">
        <v>44.673000000000002</v>
      </c>
      <c r="I354" s="231"/>
      <c r="J354" s="232">
        <f>ROUND(I354*H354,2)</f>
        <v>0</v>
      </c>
      <c r="K354" s="233"/>
      <c r="L354" s="43"/>
      <c r="M354" s="234" t="s">
        <v>1</v>
      </c>
      <c r="N354" s="235" t="s">
        <v>41</v>
      </c>
      <c r="O354" s="90"/>
      <c r="P354" s="236">
        <f>O354*H354</f>
        <v>0</v>
      </c>
      <c r="Q354" s="236">
        <v>0</v>
      </c>
      <c r="R354" s="236">
        <f>Q354*H354</f>
        <v>0</v>
      </c>
      <c r="S354" s="236">
        <v>0</v>
      </c>
      <c r="T354" s="237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8" t="s">
        <v>145</v>
      </c>
      <c r="AT354" s="238" t="s">
        <v>141</v>
      </c>
      <c r="AU354" s="238" t="s">
        <v>85</v>
      </c>
      <c r="AY354" s="16" t="s">
        <v>138</v>
      </c>
      <c r="BE354" s="239">
        <f>IF(N354="základní",J354,0)</f>
        <v>0</v>
      </c>
      <c r="BF354" s="239">
        <f>IF(N354="snížená",J354,0)</f>
        <v>0</v>
      </c>
      <c r="BG354" s="239">
        <f>IF(N354="zákl. přenesená",J354,0)</f>
        <v>0</v>
      </c>
      <c r="BH354" s="239">
        <f>IF(N354="sníž. přenesená",J354,0)</f>
        <v>0</v>
      </c>
      <c r="BI354" s="239">
        <f>IF(N354="nulová",J354,0)</f>
        <v>0</v>
      </c>
      <c r="BJ354" s="16" t="s">
        <v>83</v>
      </c>
      <c r="BK354" s="239">
        <f>ROUND(I354*H354,2)</f>
        <v>0</v>
      </c>
      <c r="BL354" s="16" t="s">
        <v>145</v>
      </c>
      <c r="BM354" s="238" t="s">
        <v>493</v>
      </c>
    </row>
    <row r="355" s="2" customFormat="1" ht="24.15" customHeight="1">
      <c r="A355" s="37"/>
      <c r="B355" s="38"/>
      <c r="C355" s="226" t="s">
        <v>494</v>
      </c>
      <c r="D355" s="226" t="s">
        <v>141</v>
      </c>
      <c r="E355" s="227" t="s">
        <v>315</v>
      </c>
      <c r="F355" s="228" t="s">
        <v>316</v>
      </c>
      <c r="G355" s="229" t="s">
        <v>317</v>
      </c>
      <c r="H355" s="230">
        <v>16</v>
      </c>
      <c r="I355" s="231"/>
      <c r="J355" s="232">
        <f>ROUND(I355*H355,2)</f>
        <v>0</v>
      </c>
      <c r="K355" s="233"/>
      <c r="L355" s="43"/>
      <c r="M355" s="234" t="s">
        <v>1</v>
      </c>
      <c r="N355" s="235" t="s">
        <v>41</v>
      </c>
      <c r="O355" s="90"/>
      <c r="P355" s="236">
        <f>O355*H355</f>
        <v>0</v>
      </c>
      <c r="Q355" s="236">
        <v>0</v>
      </c>
      <c r="R355" s="236">
        <f>Q355*H355</f>
        <v>0</v>
      </c>
      <c r="S355" s="236">
        <v>0</v>
      </c>
      <c r="T355" s="237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38" t="s">
        <v>145</v>
      </c>
      <c r="AT355" s="238" t="s">
        <v>141</v>
      </c>
      <c r="AU355" s="238" t="s">
        <v>85</v>
      </c>
      <c r="AY355" s="16" t="s">
        <v>138</v>
      </c>
      <c r="BE355" s="239">
        <f>IF(N355="základní",J355,0)</f>
        <v>0</v>
      </c>
      <c r="BF355" s="239">
        <f>IF(N355="snížená",J355,0)</f>
        <v>0</v>
      </c>
      <c r="BG355" s="239">
        <f>IF(N355="zákl. přenesená",J355,0)</f>
        <v>0</v>
      </c>
      <c r="BH355" s="239">
        <f>IF(N355="sníž. přenesená",J355,0)</f>
        <v>0</v>
      </c>
      <c r="BI355" s="239">
        <f>IF(N355="nulová",J355,0)</f>
        <v>0</v>
      </c>
      <c r="BJ355" s="16" t="s">
        <v>83</v>
      </c>
      <c r="BK355" s="239">
        <f>ROUND(I355*H355,2)</f>
        <v>0</v>
      </c>
      <c r="BL355" s="16" t="s">
        <v>145</v>
      </c>
      <c r="BM355" s="238" t="s">
        <v>495</v>
      </c>
    </row>
    <row r="356" s="2" customFormat="1" ht="14.4" customHeight="1">
      <c r="A356" s="37"/>
      <c r="B356" s="38"/>
      <c r="C356" s="226" t="s">
        <v>496</v>
      </c>
      <c r="D356" s="226" t="s">
        <v>141</v>
      </c>
      <c r="E356" s="227" t="s">
        <v>320</v>
      </c>
      <c r="F356" s="228" t="s">
        <v>321</v>
      </c>
      <c r="G356" s="229" t="s">
        <v>317</v>
      </c>
      <c r="H356" s="230">
        <v>20.687999999999999</v>
      </c>
      <c r="I356" s="231"/>
      <c r="J356" s="232">
        <f>ROUND(I356*H356,2)</f>
        <v>0</v>
      </c>
      <c r="K356" s="233"/>
      <c r="L356" s="43"/>
      <c r="M356" s="234" t="s">
        <v>1</v>
      </c>
      <c r="N356" s="235" t="s">
        <v>41</v>
      </c>
      <c r="O356" s="90"/>
      <c r="P356" s="236">
        <f>O356*H356</f>
        <v>0</v>
      </c>
      <c r="Q356" s="236">
        <v>0</v>
      </c>
      <c r="R356" s="236">
        <f>Q356*H356</f>
        <v>0</v>
      </c>
      <c r="S356" s="236">
        <v>0</v>
      </c>
      <c r="T356" s="237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38" t="s">
        <v>145</v>
      </c>
      <c r="AT356" s="238" t="s">
        <v>141</v>
      </c>
      <c r="AU356" s="238" t="s">
        <v>85</v>
      </c>
      <c r="AY356" s="16" t="s">
        <v>138</v>
      </c>
      <c r="BE356" s="239">
        <f>IF(N356="základní",J356,0)</f>
        <v>0</v>
      </c>
      <c r="BF356" s="239">
        <f>IF(N356="snížená",J356,0)</f>
        <v>0</v>
      </c>
      <c r="BG356" s="239">
        <f>IF(N356="zákl. přenesená",J356,0)</f>
        <v>0</v>
      </c>
      <c r="BH356" s="239">
        <f>IF(N356="sníž. přenesená",J356,0)</f>
        <v>0</v>
      </c>
      <c r="BI356" s="239">
        <f>IF(N356="nulová",J356,0)</f>
        <v>0</v>
      </c>
      <c r="BJ356" s="16" t="s">
        <v>83</v>
      </c>
      <c r="BK356" s="239">
        <f>ROUND(I356*H356,2)</f>
        <v>0</v>
      </c>
      <c r="BL356" s="16" t="s">
        <v>145</v>
      </c>
      <c r="BM356" s="238" t="s">
        <v>497</v>
      </c>
    </row>
    <row r="357" s="12" customFormat="1" ht="22.8" customHeight="1">
      <c r="A357" s="12"/>
      <c r="B357" s="210"/>
      <c r="C357" s="211"/>
      <c r="D357" s="212" t="s">
        <v>75</v>
      </c>
      <c r="E357" s="224" t="s">
        <v>438</v>
      </c>
      <c r="F357" s="224" t="s">
        <v>439</v>
      </c>
      <c r="G357" s="211"/>
      <c r="H357" s="211"/>
      <c r="I357" s="214"/>
      <c r="J357" s="225">
        <f>BK357</f>
        <v>0</v>
      </c>
      <c r="K357" s="211"/>
      <c r="L357" s="216"/>
      <c r="M357" s="217"/>
      <c r="N357" s="218"/>
      <c r="O357" s="218"/>
      <c r="P357" s="219">
        <f>P358</f>
        <v>0</v>
      </c>
      <c r="Q357" s="218"/>
      <c r="R357" s="219">
        <f>R358</f>
        <v>0</v>
      </c>
      <c r="S357" s="218"/>
      <c r="T357" s="220">
        <f>T358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21" t="s">
        <v>83</v>
      </c>
      <c r="AT357" s="222" t="s">
        <v>75</v>
      </c>
      <c r="AU357" s="222" t="s">
        <v>83</v>
      </c>
      <c r="AY357" s="221" t="s">
        <v>138</v>
      </c>
      <c r="BK357" s="223">
        <f>BK358</f>
        <v>0</v>
      </c>
    </row>
    <row r="358" s="2" customFormat="1" ht="14.4" customHeight="1">
      <c r="A358" s="37"/>
      <c r="B358" s="38"/>
      <c r="C358" s="226" t="s">
        <v>498</v>
      </c>
      <c r="D358" s="226" t="s">
        <v>141</v>
      </c>
      <c r="E358" s="227" t="s">
        <v>499</v>
      </c>
      <c r="F358" s="228" t="s">
        <v>500</v>
      </c>
      <c r="G358" s="229" t="s">
        <v>312</v>
      </c>
      <c r="H358" s="230">
        <v>2.6000000000000001</v>
      </c>
      <c r="I358" s="231"/>
      <c r="J358" s="232">
        <f>ROUND(I358*H358,2)</f>
        <v>0</v>
      </c>
      <c r="K358" s="233"/>
      <c r="L358" s="43"/>
      <c r="M358" s="234" t="s">
        <v>1</v>
      </c>
      <c r="N358" s="235" t="s">
        <v>41</v>
      </c>
      <c r="O358" s="90"/>
      <c r="P358" s="236">
        <f>O358*H358</f>
        <v>0</v>
      </c>
      <c r="Q358" s="236">
        <v>0</v>
      </c>
      <c r="R358" s="236">
        <f>Q358*H358</f>
        <v>0</v>
      </c>
      <c r="S358" s="236">
        <v>0</v>
      </c>
      <c r="T358" s="237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8" t="s">
        <v>145</v>
      </c>
      <c r="AT358" s="238" t="s">
        <v>141</v>
      </c>
      <c r="AU358" s="238" t="s">
        <v>85</v>
      </c>
      <c r="AY358" s="16" t="s">
        <v>138</v>
      </c>
      <c r="BE358" s="239">
        <f>IF(N358="základní",J358,0)</f>
        <v>0</v>
      </c>
      <c r="BF358" s="239">
        <f>IF(N358="snížená",J358,0)</f>
        <v>0</v>
      </c>
      <c r="BG358" s="239">
        <f>IF(N358="zákl. přenesená",J358,0)</f>
        <v>0</v>
      </c>
      <c r="BH358" s="239">
        <f>IF(N358="sníž. přenesená",J358,0)</f>
        <v>0</v>
      </c>
      <c r="BI358" s="239">
        <f>IF(N358="nulová",J358,0)</f>
        <v>0</v>
      </c>
      <c r="BJ358" s="16" t="s">
        <v>83</v>
      </c>
      <c r="BK358" s="239">
        <f>ROUND(I358*H358,2)</f>
        <v>0</v>
      </c>
      <c r="BL358" s="16" t="s">
        <v>145</v>
      </c>
      <c r="BM358" s="238" t="s">
        <v>501</v>
      </c>
    </row>
    <row r="359" s="12" customFormat="1" ht="22.8" customHeight="1">
      <c r="A359" s="12"/>
      <c r="B359" s="210"/>
      <c r="C359" s="211"/>
      <c r="D359" s="212" t="s">
        <v>75</v>
      </c>
      <c r="E359" s="224" t="s">
        <v>323</v>
      </c>
      <c r="F359" s="224" t="s">
        <v>324</v>
      </c>
      <c r="G359" s="211"/>
      <c r="H359" s="211"/>
      <c r="I359" s="214"/>
      <c r="J359" s="225">
        <f>BK359</f>
        <v>0</v>
      </c>
      <c r="K359" s="211"/>
      <c r="L359" s="216"/>
      <c r="M359" s="217"/>
      <c r="N359" s="218"/>
      <c r="O359" s="218"/>
      <c r="P359" s="219">
        <f>SUM(P360:P365)</f>
        <v>0</v>
      </c>
      <c r="Q359" s="218"/>
      <c r="R359" s="219">
        <f>SUM(R360:R365)</f>
        <v>0</v>
      </c>
      <c r="S359" s="218"/>
      <c r="T359" s="220">
        <f>SUM(T360:T365)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21" t="s">
        <v>83</v>
      </c>
      <c r="AT359" s="222" t="s">
        <v>75</v>
      </c>
      <c r="AU359" s="222" t="s">
        <v>83</v>
      </c>
      <c r="AY359" s="221" t="s">
        <v>138</v>
      </c>
      <c r="BK359" s="223">
        <f>SUM(BK360:BK365)</f>
        <v>0</v>
      </c>
    </row>
    <row r="360" s="2" customFormat="1" ht="14.4" customHeight="1">
      <c r="A360" s="37"/>
      <c r="B360" s="38"/>
      <c r="C360" s="226" t="s">
        <v>502</v>
      </c>
      <c r="D360" s="226" t="s">
        <v>141</v>
      </c>
      <c r="E360" s="227" t="s">
        <v>338</v>
      </c>
      <c r="F360" s="228" t="s">
        <v>339</v>
      </c>
      <c r="G360" s="229" t="s">
        <v>340</v>
      </c>
      <c r="H360" s="230">
        <v>180.19999999999999</v>
      </c>
      <c r="I360" s="231"/>
      <c r="J360" s="232">
        <f>ROUND(I360*H360,2)</f>
        <v>0</v>
      </c>
      <c r="K360" s="233"/>
      <c r="L360" s="43"/>
      <c r="M360" s="234" t="s">
        <v>1</v>
      </c>
      <c r="N360" s="235" t="s">
        <v>41</v>
      </c>
      <c r="O360" s="90"/>
      <c r="P360" s="236">
        <f>O360*H360</f>
        <v>0</v>
      </c>
      <c r="Q360" s="236">
        <v>0</v>
      </c>
      <c r="R360" s="236">
        <f>Q360*H360</f>
        <v>0</v>
      </c>
      <c r="S360" s="236">
        <v>0</v>
      </c>
      <c r="T360" s="237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38" t="s">
        <v>145</v>
      </c>
      <c r="AT360" s="238" t="s">
        <v>141</v>
      </c>
      <c r="AU360" s="238" t="s">
        <v>85</v>
      </c>
      <c r="AY360" s="16" t="s">
        <v>138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6" t="s">
        <v>83</v>
      </c>
      <c r="BK360" s="239">
        <f>ROUND(I360*H360,2)</f>
        <v>0</v>
      </c>
      <c r="BL360" s="16" t="s">
        <v>145</v>
      </c>
      <c r="BM360" s="238" t="s">
        <v>503</v>
      </c>
    </row>
    <row r="361" s="2" customFormat="1" ht="24.15" customHeight="1">
      <c r="A361" s="37"/>
      <c r="B361" s="38"/>
      <c r="C361" s="226" t="s">
        <v>504</v>
      </c>
      <c r="D361" s="226" t="s">
        <v>141</v>
      </c>
      <c r="E361" s="227" t="s">
        <v>331</v>
      </c>
      <c r="F361" s="228" t="s">
        <v>332</v>
      </c>
      <c r="G361" s="229" t="s">
        <v>328</v>
      </c>
      <c r="H361" s="230">
        <v>180.19999999999999</v>
      </c>
      <c r="I361" s="231"/>
      <c r="J361" s="232">
        <f>ROUND(I361*H361,2)</f>
        <v>0</v>
      </c>
      <c r="K361" s="233"/>
      <c r="L361" s="43"/>
      <c r="M361" s="234" t="s">
        <v>1</v>
      </c>
      <c r="N361" s="235" t="s">
        <v>41</v>
      </c>
      <c r="O361" s="90"/>
      <c r="P361" s="236">
        <f>O361*H361</f>
        <v>0</v>
      </c>
      <c r="Q361" s="236">
        <v>0</v>
      </c>
      <c r="R361" s="236">
        <f>Q361*H361</f>
        <v>0</v>
      </c>
      <c r="S361" s="236">
        <v>0</v>
      </c>
      <c r="T361" s="237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8" t="s">
        <v>145</v>
      </c>
      <c r="AT361" s="238" t="s">
        <v>141</v>
      </c>
      <c r="AU361" s="238" t="s">
        <v>85</v>
      </c>
      <c r="AY361" s="16" t="s">
        <v>138</v>
      </c>
      <c r="BE361" s="239">
        <f>IF(N361="základní",J361,0)</f>
        <v>0</v>
      </c>
      <c r="BF361" s="239">
        <f>IF(N361="snížená",J361,0)</f>
        <v>0</v>
      </c>
      <c r="BG361" s="239">
        <f>IF(N361="zákl. přenesená",J361,0)</f>
        <v>0</v>
      </c>
      <c r="BH361" s="239">
        <f>IF(N361="sníž. přenesená",J361,0)</f>
        <v>0</v>
      </c>
      <c r="BI361" s="239">
        <f>IF(N361="nulová",J361,0)</f>
        <v>0</v>
      </c>
      <c r="BJ361" s="16" t="s">
        <v>83</v>
      </c>
      <c r="BK361" s="239">
        <f>ROUND(I361*H361,2)</f>
        <v>0</v>
      </c>
      <c r="BL361" s="16" t="s">
        <v>145</v>
      </c>
      <c r="BM361" s="238" t="s">
        <v>505</v>
      </c>
    </row>
    <row r="362" s="2" customFormat="1" ht="24.15" customHeight="1">
      <c r="A362" s="37"/>
      <c r="B362" s="38"/>
      <c r="C362" s="226" t="s">
        <v>506</v>
      </c>
      <c r="D362" s="226" t="s">
        <v>141</v>
      </c>
      <c r="E362" s="227" t="s">
        <v>335</v>
      </c>
      <c r="F362" s="228" t="s">
        <v>336</v>
      </c>
      <c r="G362" s="229" t="s">
        <v>328</v>
      </c>
      <c r="H362" s="230">
        <v>720.77999999999997</v>
      </c>
      <c r="I362" s="231"/>
      <c r="J362" s="232">
        <f>ROUND(I362*H362,2)</f>
        <v>0</v>
      </c>
      <c r="K362" s="233"/>
      <c r="L362" s="43"/>
      <c r="M362" s="234" t="s">
        <v>1</v>
      </c>
      <c r="N362" s="235" t="s">
        <v>41</v>
      </c>
      <c r="O362" s="90"/>
      <c r="P362" s="236">
        <f>O362*H362</f>
        <v>0</v>
      </c>
      <c r="Q362" s="236">
        <v>0</v>
      </c>
      <c r="R362" s="236">
        <f>Q362*H362</f>
        <v>0</v>
      </c>
      <c r="S362" s="236">
        <v>0</v>
      </c>
      <c r="T362" s="237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38" t="s">
        <v>145</v>
      </c>
      <c r="AT362" s="238" t="s">
        <v>141</v>
      </c>
      <c r="AU362" s="238" t="s">
        <v>85</v>
      </c>
      <c r="AY362" s="16" t="s">
        <v>138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6" t="s">
        <v>83</v>
      </c>
      <c r="BK362" s="239">
        <f>ROUND(I362*H362,2)</f>
        <v>0</v>
      </c>
      <c r="BL362" s="16" t="s">
        <v>145</v>
      </c>
      <c r="BM362" s="238" t="s">
        <v>507</v>
      </c>
    </row>
    <row r="363" s="2" customFormat="1" ht="14.4" customHeight="1">
      <c r="A363" s="37"/>
      <c r="B363" s="38"/>
      <c r="C363" s="226" t="s">
        <v>508</v>
      </c>
      <c r="D363" s="226" t="s">
        <v>141</v>
      </c>
      <c r="E363" s="227" t="s">
        <v>509</v>
      </c>
      <c r="F363" s="228" t="s">
        <v>510</v>
      </c>
      <c r="G363" s="229" t="s">
        <v>340</v>
      </c>
      <c r="H363" s="230">
        <v>180.19999999999999</v>
      </c>
      <c r="I363" s="231"/>
      <c r="J363" s="232">
        <f>ROUND(I363*H363,2)</f>
        <v>0</v>
      </c>
      <c r="K363" s="233"/>
      <c r="L363" s="43"/>
      <c r="M363" s="234" t="s">
        <v>1</v>
      </c>
      <c r="N363" s="235" t="s">
        <v>41</v>
      </c>
      <c r="O363" s="90"/>
      <c r="P363" s="236">
        <f>O363*H363</f>
        <v>0</v>
      </c>
      <c r="Q363" s="236">
        <v>0</v>
      </c>
      <c r="R363" s="236">
        <f>Q363*H363</f>
        <v>0</v>
      </c>
      <c r="S363" s="236">
        <v>0</v>
      </c>
      <c r="T363" s="237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38" t="s">
        <v>145</v>
      </c>
      <c r="AT363" s="238" t="s">
        <v>141</v>
      </c>
      <c r="AU363" s="238" t="s">
        <v>85</v>
      </c>
      <c r="AY363" s="16" t="s">
        <v>138</v>
      </c>
      <c r="BE363" s="239">
        <f>IF(N363="základní",J363,0)</f>
        <v>0</v>
      </c>
      <c r="BF363" s="239">
        <f>IF(N363="snížená",J363,0)</f>
        <v>0</v>
      </c>
      <c r="BG363" s="239">
        <f>IF(N363="zákl. přenesená",J363,0)</f>
        <v>0</v>
      </c>
      <c r="BH363" s="239">
        <f>IF(N363="sníž. přenesená",J363,0)</f>
        <v>0</v>
      </c>
      <c r="BI363" s="239">
        <f>IF(N363="nulová",J363,0)</f>
        <v>0</v>
      </c>
      <c r="BJ363" s="16" t="s">
        <v>83</v>
      </c>
      <c r="BK363" s="239">
        <f>ROUND(I363*H363,2)</f>
        <v>0</v>
      </c>
      <c r="BL363" s="16" t="s">
        <v>145</v>
      </c>
      <c r="BM363" s="238" t="s">
        <v>511</v>
      </c>
    </row>
    <row r="364" s="2" customFormat="1" ht="37.8" customHeight="1">
      <c r="A364" s="37"/>
      <c r="B364" s="38"/>
      <c r="C364" s="226" t="s">
        <v>512</v>
      </c>
      <c r="D364" s="226" t="s">
        <v>141</v>
      </c>
      <c r="E364" s="227" t="s">
        <v>345</v>
      </c>
      <c r="F364" s="228" t="s">
        <v>346</v>
      </c>
      <c r="G364" s="229" t="s">
        <v>340</v>
      </c>
      <c r="H364" s="230">
        <v>174.97</v>
      </c>
      <c r="I364" s="231"/>
      <c r="J364" s="232">
        <f>ROUND(I364*H364,2)</f>
        <v>0</v>
      </c>
      <c r="K364" s="233"/>
      <c r="L364" s="43"/>
      <c r="M364" s="234" t="s">
        <v>1</v>
      </c>
      <c r="N364" s="235" t="s">
        <v>41</v>
      </c>
      <c r="O364" s="90"/>
      <c r="P364" s="236">
        <f>O364*H364</f>
        <v>0</v>
      </c>
      <c r="Q364" s="236">
        <v>0</v>
      </c>
      <c r="R364" s="236">
        <f>Q364*H364</f>
        <v>0</v>
      </c>
      <c r="S364" s="236">
        <v>0</v>
      </c>
      <c r="T364" s="237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8" t="s">
        <v>145</v>
      </c>
      <c r="AT364" s="238" t="s">
        <v>141</v>
      </c>
      <c r="AU364" s="238" t="s">
        <v>85</v>
      </c>
      <c r="AY364" s="16" t="s">
        <v>138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6" t="s">
        <v>83</v>
      </c>
      <c r="BK364" s="239">
        <f>ROUND(I364*H364,2)</f>
        <v>0</v>
      </c>
      <c r="BL364" s="16" t="s">
        <v>145</v>
      </c>
      <c r="BM364" s="238" t="s">
        <v>513</v>
      </c>
    </row>
    <row r="365" s="2" customFormat="1" ht="24.15" customHeight="1">
      <c r="A365" s="37"/>
      <c r="B365" s="38"/>
      <c r="C365" s="226" t="s">
        <v>514</v>
      </c>
      <c r="D365" s="226" t="s">
        <v>141</v>
      </c>
      <c r="E365" s="227" t="s">
        <v>461</v>
      </c>
      <c r="F365" s="228" t="s">
        <v>462</v>
      </c>
      <c r="G365" s="229" t="s">
        <v>340</v>
      </c>
      <c r="H365" s="230">
        <v>5.1299999999999999</v>
      </c>
      <c r="I365" s="231"/>
      <c r="J365" s="232">
        <f>ROUND(I365*H365,2)</f>
        <v>0</v>
      </c>
      <c r="K365" s="233"/>
      <c r="L365" s="43"/>
      <c r="M365" s="234" t="s">
        <v>1</v>
      </c>
      <c r="N365" s="235" t="s">
        <v>41</v>
      </c>
      <c r="O365" s="90"/>
      <c r="P365" s="236">
        <f>O365*H365</f>
        <v>0</v>
      </c>
      <c r="Q365" s="236">
        <v>0</v>
      </c>
      <c r="R365" s="236">
        <f>Q365*H365</f>
        <v>0</v>
      </c>
      <c r="S365" s="236">
        <v>0</v>
      </c>
      <c r="T365" s="237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38" t="s">
        <v>145</v>
      </c>
      <c r="AT365" s="238" t="s">
        <v>141</v>
      </c>
      <c r="AU365" s="238" t="s">
        <v>85</v>
      </c>
      <c r="AY365" s="16" t="s">
        <v>138</v>
      </c>
      <c r="BE365" s="239">
        <f>IF(N365="základní",J365,0)</f>
        <v>0</v>
      </c>
      <c r="BF365" s="239">
        <f>IF(N365="snížená",J365,0)</f>
        <v>0</v>
      </c>
      <c r="BG365" s="239">
        <f>IF(N365="zákl. přenesená",J365,0)</f>
        <v>0</v>
      </c>
      <c r="BH365" s="239">
        <f>IF(N365="sníž. přenesená",J365,0)</f>
        <v>0</v>
      </c>
      <c r="BI365" s="239">
        <f>IF(N365="nulová",J365,0)</f>
        <v>0</v>
      </c>
      <c r="BJ365" s="16" t="s">
        <v>83</v>
      </c>
      <c r="BK365" s="239">
        <f>ROUND(I365*H365,2)</f>
        <v>0</v>
      </c>
      <c r="BL365" s="16" t="s">
        <v>145</v>
      </c>
      <c r="BM365" s="238" t="s">
        <v>515</v>
      </c>
    </row>
    <row r="366" s="12" customFormat="1" ht="25.92" customHeight="1">
      <c r="A366" s="12"/>
      <c r="B366" s="210"/>
      <c r="C366" s="211"/>
      <c r="D366" s="212" t="s">
        <v>75</v>
      </c>
      <c r="E366" s="213" t="s">
        <v>516</v>
      </c>
      <c r="F366" s="213" t="s">
        <v>517</v>
      </c>
      <c r="G366" s="211"/>
      <c r="H366" s="211"/>
      <c r="I366" s="214"/>
      <c r="J366" s="215">
        <f>BK366</f>
        <v>0</v>
      </c>
      <c r="K366" s="211"/>
      <c r="L366" s="216"/>
      <c r="M366" s="217"/>
      <c r="N366" s="218"/>
      <c r="O366" s="218"/>
      <c r="P366" s="219">
        <f>P367+P370+P372+P374+P376+P378+P381+P385+P387+P391+P395</f>
        <v>0</v>
      </c>
      <c r="Q366" s="218"/>
      <c r="R366" s="219">
        <f>R367+R370+R372+R374+R376+R378+R381+R385+R387+R391+R395</f>
        <v>0</v>
      </c>
      <c r="S366" s="218"/>
      <c r="T366" s="220">
        <f>T367+T370+T372+T374+T376+T378+T381+T385+T387+T391+T395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21" t="s">
        <v>83</v>
      </c>
      <c r="AT366" s="222" t="s">
        <v>75</v>
      </c>
      <c r="AU366" s="222" t="s">
        <v>76</v>
      </c>
      <c r="AY366" s="221" t="s">
        <v>138</v>
      </c>
      <c r="BK366" s="223">
        <f>BK367+BK370+BK372+BK374+BK376+BK378+BK381+BK385+BK387+BK391+BK395</f>
        <v>0</v>
      </c>
    </row>
    <row r="367" s="12" customFormat="1" ht="22.8" customHeight="1">
      <c r="A367" s="12"/>
      <c r="B367" s="210"/>
      <c r="C367" s="211"/>
      <c r="D367" s="212" t="s">
        <v>75</v>
      </c>
      <c r="E367" s="224" t="s">
        <v>277</v>
      </c>
      <c r="F367" s="224" t="s">
        <v>278</v>
      </c>
      <c r="G367" s="211"/>
      <c r="H367" s="211"/>
      <c r="I367" s="214"/>
      <c r="J367" s="225">
        <f>BK367</f>
        <v>0</v>
      </c>
      <c r="K367" s="211"/>
      <c r="L367" s="216"/>
      <c r="M367" s="217"/>
      <c r="N367" s="218"/>
      <c r="O367" s="218"/>
      <c r="P367" s="219">
        <f>SUM(P368:P369)</f>
        <v>0</v>
      </c>
      <c r="Q367" s="218"/>
      <c r="R367" s="219">
        <f>SUM(R368:R369)</f>
        <v>0</v>
      </c>
      <c r="S367" s="218"/>
      <c r="T367" s="220">
        <f>SUM(T368:T369)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21" t="s">
        <v>83</v>
      </c>
      <c r="AT367" s="222" t="s">
        <v>75</v>
      </c>
      <c r="AU367" s="222" t="s">
        <v>83</v>
      </c>
      <c r="AY367" s="221" t="s">
        <v>138</v>
      </c>
      <c r="BK367" s="223">
        <f>SUM(BK368:BK369)</f>
        <v>0</v>
      </c>
    </row>
    <row r="368" s="2" customFormat="1" ht="14.4" customHeight="1">
      <c r="A368" s="37"/>
      <c r="B368" s="38"/>
      <c r="C368" s="226" t="s">
        <v>518</v>
      </c>
      <c r="D368" s="226" t="s">
        <v>141</v>
      </c>
      <c r="E368" s="227" t="s">
        <v>279</v>
      </c>
      <c r="F368" s="228" t="s">
        <v>280</v>
      </c>
      <c r="G368" s="229" t="s">
        <v>281</v>
      </c>
      <c r="H368" s="230">
        <v>3.5600000000000001</v>
      </c>
      <c r="I368" s="231"/>
      <c r="J368" s="232">
        <f>ROUND(I368*H368,2)</f>
        <v>0</v>
      </c>
      <c r="K368" s="233"/>
      <c r="L368" s="43"/>
      <c r="M368" s="234" t="s">
        <v>1</v>
      </c>
      <c r="N368" s="235" t="s">
        <v>41</v>
      </c>
      <c r="O368" s="90"/>
      <c r="P368" s="236">
        <f>O368*H368</f>
        <v>0</v>
      </c>
      <c r="Q368" s="236">
        <v>0</v>
      </c>
      <c r="R368" s="236">
        <f>Q368*H368</f>
        <v>0</v>
      </c>
      <c r="S368" s="236">
        <v>0</v>
      </c>
      <c r="T368" s="237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38" t="s">
        <v>145</v>
      </c>
      <c r="AT368" s="238" t="s">
        <v>141</v>
      </c>
      <c r="AU368" s="238" t="s">
        <v>85</v>
      </c>
      <c r="AY368" s="16" t="s">
        <v>138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6" t="s">
        <v>83</v>
      </c>
      <c r="BK368" s="239">
        <f>ROUND(I368*H368,2)</f>
        <v>0</v>
      </c>
      <c r="BL368" s="16" t="s">
        <v>145</v>
      </c>
      <c r="BM368" s="238" t="s">
        <v>519</v>
      </c>
    </row>
    <row r="369" s="2" customFormat="1" ht="14.4" customHeight="1">
      <c r="A369" s="37"/>
      <c r="B369" s="38"/>
      <c r="C369" s="226" t="s">
        <v>520</v>
      </c>
      <c r="D369" s="226" t="s">
        <v>141</v>
      </c>
      <c r="E369" s="227" t="s">
        <v>521</v>
      </c>
      <c r="F369" s="228" t="s">
        <v>522</v>
      </c>
      <c r="G369" s="229" t="s">
        <v>281</v>
      </c>
      <c r="H369" s="230">
        <v>3.5600000000000001</v>
      </c>
      <c r="I369" s="231"/>
      <c r="J369" s="232">
        <f>ROUND(I369*H369,2)</f>
        <v>0</v>
      </c>
      <c r="K369" s="233"/>
      <c r="L369" s="43"/>
      <c r="M369" s="234" t="s">
        <v>1</v>
      </c>
      <c r="N369" s="235" t="s">
        <v>41</v>
      </c>
      <c r="O369" s="90"/>
      <c r="P369" s="236">
        <f>O369*H369</f>
        <v>0</v>
      </c>
      <c r="Q369" s="236">
        <v>0</v>
      </c>
      <c r="R369" s="236">
        <f>Q369*H369</f>
        <v>0</v>
      </c>
      <c r="S369" s="236">
        <v>0</v>
      </c>
      <c r="T369" s="237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38" t="s">
        <v>145</v>
      </c>
      <c r="AT369" s="238" t="s">
        <v>141</v>
      </c>
      <c r="AU369" s="238" t="s">
        <v>85</v>
      </c>
      <c r="AY369" s="16" t="s">
        <v>138</v>
      </c>
      <c r="BE369" s="239">
        <f>IF(N369="základní",J369,0)</f>
        <v>0</v>
      </c>
      <c r="BF369" s="239">
        <f>IF(N369="snížená",J369,0)</f>
        <v>0</v>
      </c>
      <c r="BG369" s="239">
        <f>IF(N369="zákl. přenesená",J369,0)</f>
        <v>0</v>
      </c>
      <c r="BH369" s="239">
        <f>IF(N369="sníž. přenesená",J369,0)</f>
        <v>0</v>
      </c>
      <c r="BI369" s="239">
        <f>IF(N369="nulová",J369,0)</f>
        <v>0</v>
      </c>
      <c r="BJ369" s="16" t="s">
        <v>83</v>
      </c>
      <c r="BK369" s="239">
        <f>ROUND(I369*H369,2)</f>
        <v>0</v>
      </c>
      <c r="BL369" s="16" t="s">
        <v>145</v>
      </c>
      <c r="BM369" s="238" t="s">
        <v>523</v>
      </c>
    </row>
    <row r="370" s="12" customFormat="1" ht="22.8" customHeight="1">
      <c r="A370" s="12"/>
      <c r="B370" s="210"/>
      <c r="C370" s="211"/>
      <c r="D370" s="212" t="s">
        <v>75</v>
      </c>
      <c r="E370" s="224" t="s">
        <v>524</v>
      </c>
      <c r="F370" s="224" t="s">
        <v>525</v>
      </c>
      <c r="G370" s="211"/>
      <c r="H370" s="211"/>
      <c r="I370" s="214"/>
      <c r="J370" s="225">
        <f>BK370</f>
        <v>0</v>
      </c>
      <c r="K370" s="211"/>
      <c r="L370" s="216"/>
      <c r="M370" s="217"/>
      <c r="N370" s="218"/>
      <c r="O370" s="218"/>
      <c r="P370" s="219">
        <f>P371</f>
        <v>0</v>
      </c>
      <c r="Q370" s="218"/>
      <c r="R370" s="219">
        <f>R371</f>
        <v>0</v>
      </c>
      <c r="S370" s="218"/>
      <c r="T370" s="220">
        <f>T371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21" t="s">
        <v>83</v>
      </c>
      <c r="AT370" s="222" t="s">
        <v>75</v>
      </c>
      <c r="AU370" s="222" t="s">
        <v>83</v>
      </c>
      <c r="AY370" s="221" t="s">
        <v>138</v>
      </c>
      <c r="BK370" s="223">
        <f>BK371</f>
        <v>0</v>
      </c>
    </row>
    <row r="371" s="2" customFormat="1" ht="14.4" customHeight="1">
      <c r="A371" s="37"/>
      <c r="B371" s="38"/>
      <c r="C371" s="226" t="s">
        <v>526</v>
      </c>
      <c r="D371" s="226" t="s">
        <v>141</v>
      </c>
      <c r="E371" s="227" t="s">
        <v>527</v>
      </c>
      <c r="F371" s="228" t="s">
        <v>528</v>
      </c>
      <c r="G371" s="229" t="s">
        <v>281</v>
      </c>
      <c r="H371" s="230">
        <v>3.5640000000000001</v>
      </c>
      <c r="I371" s="231"/>
      <c r="J371" s="232">
        <f>ROUND(I371*H371,2)</f>
        <v>0</v>
      </c>
      <c r="K371" s="233"/>
      <c r="L371" s="43"/>
      <c r="M371" s="234" t="s">
        <v>1</v>
      </c>
      <c r="N371" s="235" t="s">
        <v>41</v>
      </c>
      <c r="O371" s="90"/>
      <c r="P371" s="236">
        <f>O371*H371</f>
        <v>0</v>
      </c>
      <c r="Q371" s="236">
        <v>0</v>
      </c>
      <c r="R371" s="236">
        <f>Q371*H371</f>
        <v>0</v>
      </c>
      <c r="S371" s="236">
        <v>0</v>
      </c>
      <c r="T371" s="237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38" t="s">
        <v>145</v>
      </c>
      <c r="AT371" s="238" t="s">
        <v>141</v>
      </c>
      <c r="AU371" s="238" t="s">
        <v>85</v>
      </c>
      <c r="AY371" s="16" t="s">
        <v>138</v>
      </c>
      <c r="BE371" s="239">
        <f>IF(N371="základní",J371,0)</f>
        <v>0</v>
      </c>
      <c r="BF371" s="239">
        <f>IF(N371="snížená",J371,0)</f>
        <v>0</v>
      </c>
      <c r="BG371" s="239">
        <f>IF(N371="zákl. přenesená",J371,0)</f>
        <v>0</v>
      </c>
      <c r="BH371" s="239">
        <f>IF(N371="sníž. přenesená",J371,0)</f>
        <v>0</v>
      </c>
      <c r="BI371" s="239">
        <f>IF(N371="nulová",J371,0)</f>
        <v>0</v>
      </c>
      <c r="BJ371" s="16" t="s">
        <v>83</v>
      </c>
      <c r="BK371" s="239">
        <f>ROUND(I371*H371,2)</f>
        <v>0</v>
      </c>
      <c r="BL371" s="16" t="s">
        <v>145</v>
      </c>
      <c r="BM371" s="238" t="s">
        <v>529</v>
      </c>
    </row>
    <row r="372" s="12" customFormat="1" ht="22.8" customHeight="1">
      <c r="A372" s="12"/>
      <c r="B372" s="210"/>
      <c r="C372" s="211"/>
      <c r="D372" s="212" t="s">
        <v>75</v>
      </c>
      <c r="E372" s="224" t="s">
        <v>530</v>
      </c>
      <c r="F372" s="224" t="s">
        <v>531</v>
      </c>
      <c r="G372" s="211"/>
      <c r="H372" s="211"/>
      <c r="I372" s="214"/>
      <c r="J372" s="225">
        <f>BK372</f>
        <v>0</v>
      </c>
      <c r="K372" s="211"/>
      <c r="L372" s="216"/>
      <c r="M372" s="217"/>
      <c r="N372" s="218"/>
      <c r="O372" s="218"/>
      <c r="P372" s="219">
        <f>P373</f>
        <v>0</v>
      </c>
      <c r="Q372" s="218"/>
      <c r="R372" s="219">
        <f>R373</f>
        <v>0</v>
      </c>
      <c r="S372" s="218"/>
      <c r="T372" s="220">
        <f>T373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21" t="s">
        <v>83</v>
      </c>
      <c r="AT372" s="222" t="s">
        <v>75</v>
      </c>
      <c r="AU372" s="222" t="s">
        <v>83</v>
      </c>
      <c r="AY372" s="221" t="s">
        <v>138</v>
      </c>
      <c r="BK372" s="223">
        <f>BK373</f>
        <v>0</v>
      </c>
    </row>
    <row r="373" s="2" customFormat="1" ht="14.4" customHeight="1">
      <c r="A373" s="37"/>
      <c r="B373" s="38"/>
      <c r="C373" s="226" t="s">
        <v>532</v>
      </c>
      <c r="D373" s="226" t="s">
        <v>141</v>
      </c>
      <c r="E373" s="227" t="s">
        <v>533</v>
      </c>
      <c r="F373" s="228" t="s">
        <v>534</v>
      </c>
      <c r="G373" s="229" t="s">
        <v>254</v>
      </c>
      <c r="H373" s="230">
        <v>50.450000000000003</v>
      </c>
      <c r="I373" s="231"/>
      <c r="J373" s="232">
        <f>ROUND(I373*H373,2)</f>
        <v>0</v>
      </c>
      <c r="K373" s="233"/>
      <c r="L373" s="43"/>
      <c r="M373" s="234" t="s">
        <v>1</v>
      </c>
      <c r="N373" s="235" t="s">
        <v>41</v>
      </c>
      <c r="O373" s="90"/>
      <c r="P373" s="236">
        <f>O373*H373</f>
        <v>0</v>
      </c>
      <c r="Q373" s="236">
        <v>0</v>
      </c>
      <c r="R373" s="236">
        <f>Q373*H373</f>
        <v>0</v>
      </c>
      <c r="S373" s="236">
        <v>0</v>
      </c>
      <c r="T373" s="237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38" t="s">
        <v>145</v>
      </c>
      <c r="AT373" s="238" t="s">
        <v>141</v>
      </c>
      <c r="AU373" s="238" t="s">
        <v>85</v>
      </c>
      <c r="AY373" s="16" t="s">
        <v>138</v>
      </c>
      <c r="BE373" s="239">
        <f>IF(N373="základní",J373,0)</f>
        <v>0</v>
      </c>
      <c r="BF373" s="239">
        <f>IF(N373="snížená",J373,0)</f>
        <v>0</v>
      </c>
      <c r="BG373" s="239">
        <f>IF(N373="zákl. přenesená",J373,0)</f>
        <v>0</v>
      </c>
      <c r="BH373" s="239">
        <f>IF(N373="sníž. přenesená",J373,0)</f>
        <v>0</v>
      </c>
      <c r="BI373" s="239">
        <f>IF(N373="nulová",J373,0)</f>
        <v>0</v>
      </c>
      <c r="BJ373" s="16" t="s">
        <v>83</v>
      </c>
      <c r="BK373" s="239">
        <f>ROUND(I373*H373,2)</f>
        <v>0</v>
      </c>
      <c r="BL373" s="16" t="s">
        <v>145</v>
      </c>
      <c r="BM373" s="238" t="s">
        <v>535</v>
      </c>
    </row>
    <row r="374" s="12" customFormat="1" ht="22.8" customHeight="1">
      <c r="A374" s="12"/>
      <c r="B374" s="210"/>
      <c r="C374" s="211"/>
      <c r="D374" s="212" t="s">
        <v>75</v>
      </c>
      <c r="E374" s="224" t="s">
        <v>536</v>
      </c>
      <c r="F374" s="224" t="s">
        <v>537</v>
      </c>
      <c r="G374" s="211"/>
      <c r="H374" s="211"/>
      <c r="I374" s="214"/>
      <c r="J374" s="225">
        <f>BK374</f>
        <v>0</v>
      </c>
      <c r="K374" s="211"/>
      <c r="L374" s="216"/>
      <c r="M374" s="217"/>
      <c r="N374" s="218"/>
      <c r="O374" s="218"/>
      <c r="P374" s="219">
        <f>P375</f>
        <v>0</v>
      </c>
      <c r="Q374" s="218"/>
      <c r="R374" s="219">
        <f>R375</f>
        <v>0</v>
      </c>
      <c r="S374" s="218"/>
      <c r="T374" s="220">
        <f>T375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21" t="s">
        <v>83</v>
      </c>
      <c r="AT374" s="222" t="s">
        <v>75</v>
      </c>
      <c r="AU374" s="222" t="s">
        <v>83</v>
      </c>
      <c r="AY374" s="221" t="s">
        <v>138</v>
      </c>
      <c r="BK374" s="223">
        <f>BK375</f>
        <v>0</v>
      </c>
    </row>
    <row r="375" s="2" customFormat="1" ht="14.4" customHeight="1">
      <c r="A375" s="37"/>
      <c r="B375" s="38"/>
      <c r="C375" s="226" t="s">
        <v>538</v>
      </c>
      <c r="D375" s="226" t="s">
        <v>141</v>
      </c>
      <c r="E375" s="227" t="s">
        <v>539</v>
      </c>
      <c r="F375" s="228" t="s">
        <v>540</v>
      </c>
      <c r="G375" s="229" t="s">
        <v>254</v>
      </c>
      <c r="H375" s="230">
        <v>126.05</v>
      </c>
      <c r="I375" s="231"/>
      <c r="J375" s="232">
        <f>ROUND(I375*H375,2)</f>
        <v>0</v>
      </c>
      <c r="K375" s="233"/>
      <c r="L375" s="43"/>
      <c r="M375" s="234" t="s">
        <v>1</v>
      </c>
      <c r="N375" s="235" t="s">
        <v>41</v>
      </c>
      <c r="O375" s="90"/>
      <c r="P375" s="236">
        <f>O375*H375</f>
        <v>0</v>
      </c>
      <c r="Q375" s="236">
        <v>0</v>
      </c>
      <c r="R375" s="236">
        <f>Q375*H375</f>
        <v>0</v>
      </c>
      <c r="S375" s="236">
        <v>0</v>
      </c>
      <c r="T375" s="237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38" t="s">
        <v>145</v>
      </c>
      <c r="AT375" s="238" t="s">
        <v>141</v>
      </c>
      <c r="AU375" s="238" t="s">
        <v>85</v>
      </c>
      <c r="AY375" s="16" t="s">
        <v>138</v>
      </c>
      <c r="BE375" s="239">
        <f>IF(N375="základní",J375,0)</f>
        <v>0</v>
      </c>
      <c r="BF375" s="239">
        <f>IF(N375="snížená",J375,0)</f>
        <v>0</v>
      </c>
      <c r="BG375" s="239">
        <f>IF(N375="zákl. přenesená",J375,0)</f>
        <v>0</v>
      </c>
      <c r="BH375" s="239">
        <f>IF(N375="sníž. přenesená",J375,0)</f>
        <v>0</v>
      </c>
      <c r="BI375" s="239">
        <f>IF(N375="nulová",J375,0)</f>
        <v>0</v>
      </c>
      <c r="BJ375" s="16" t="s">
        <v>83</v>
      </c>
      <c r="BK375" s="239">
        <f>ROUND(I375*H375,2)</f>
        <v>0</v>
      </c>
      <c r="BL375" s="16" t="s">
        <v>145</v>
      </c>
      <c r="BM375" s="238" t="s">
        <v>541</v>
      </c>
    </row>
    <row r="376" s="12" customFormat="1" ht="22.8" customHeight="1">
      <c r="A376" s="12"/>
      <c r="B376" s="210"/>
      <c r="C376" s="211"/>
      <c r="D376" s="212" t="s">
        <v>75</v>
      </c>
      <c r="E376" s="224" t="s">
        <v>542</v>
      </c>
      <c r="F376" s="224" t="s">
        <v>543</v>
      </c>
      <c r="G376" s="211"/>
      <c r="H376" s="211"/>
      <c r="I376" s="214"/>
      <c r="J376" s="225">
        <f>BK376</f>
        <v>0</v>
      </c>
      <c r="K376" s="211"/>
      <c r="L376" s="216"/>
      <c r="M376" s="217"/>
      <c r="N376" s="218"/>
      <c r="O376" s="218"/>
      <c r="P376" s="219">
        <f>P377</f>
        <v>0</v>
      </c>
      <c r="Q376" s="218"/>
      <c r="R376" s="219">
        <f>R377</f>
        <v>0</v>
      </c>
      <c r="S376" s="218"/>
      <c r="T376" s="220">
        <f>T377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21" t="s">
        <v>83</v>
      </c>
      <c r="AT376" s="222" t="s">
        <v>75</v>
      </c>
      <c r="AU376" s="222" t="s">
        <v>83</v>
      </c>
      <c r="AY376" s="221" t="s">
        <v>138</v>
      </c>
      <c r="BK376" s="223">
        <f>BK377</f>
        <v>0</v>
      </c>
    </row>
    <row r="377" s="2" customFormat="1" ht="24.15" customHeight="1">
      <c r="A377" s="37"/>
      <c r="B377" s="38"/>
      <c r="C377" s="226" t="s">
        <v>544</v>
      </c>
      <c r="D377" s="226" t="s">
        <v>141</v>
      </c>
      <c r="E377" s="227" t="s">
        <v>545</v>
      </c>
      <c r="F377" s="228" t="s">
        <v>546</v>
      </c>
      <c r="G377" s="229" t="s">
        <v>269</v>
      </c>
      <c r="H377" s="230">
        <v>50.450000000000003</v>
      </c>
      <c r="I377" s="231"/>
      <c r="J377" s="232">
        <f>ROUND(I377*H377,2)</f>
        <v>0</v>
      </c>
      <c r="K377" s="233"/>
      <c r="L377" s="43"/>
      <c r="M377" s="234" t="s">
        <v>1</v>
      </c>
      <c r="N377" s="235" t="s">
        <v>41</v>
      </c>
      <c r="O377" s="90"/>
      <c r="P377" s="236">
        <f>O377*H377</f>
        <v>0</v>
      </c>
      <c r="Q377" s="236">
        <v>0</v>
      </c>
      <c r="R377" s="236">
        <f>Q377*H377</f>
        <v>0</v>
      </c>
      <c r="S377" s="236">
        <v>0</v>
      </c>
      <c r="T377" s="237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38" t="s">
        <v>145</v>
      </c>
      <c r="AT377" s="238" t="s">
        <v>141</v>
      </c>
      <c r="AU377" s="238" t="s">
        <v>85</v>
      </c>
      <c r="AY377" s="16" t="s">
        <v>138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6" t="s">
        <v>83</v>
      </c>
      <c r="BK377" s="239">
        <f>ROUND(I377*H377,2)</f>
        <v>0</v>
      </c>
      <c r="BL377" s="16" t="s">
        <v>145</v>
      </c>
      <c r="BM377" s="238" t="s">
        <v>547</v>
      </c>
    </row>
    <row r="378" s="12" customFormat="1" ht="22.8" customHeight="1">
      <c r="A378" s="12"/>
      <c r="B378" s="210"/>
      <c r="C378" s="211"/>
      <c r="D378" s="212" t="s">
        <v>75</v>
      </c>
      <c r="E378" s="224" t="s">
        <v>548</v>
      </c>
      <c r="F378" s="224" t="s">
        <v>549</v>
      </c>
      <c r="G378" s="211"/>
      <c r="H378" s="211"/>
      <c r="I378" s="214"/>
      <c r="J378" s="225">
        <f>BK378</f>
        <v>0</v>
      </c>
      <c r="K378" s="211"/>
      <c r="L378" s="216"/>
      <c r="M378" s="217"/>
      <c r="N378" s="218"/>
      <c r="O378" s="218"/>
      <c r="P378" s="219">
        <f>SUM(P379:P380)</f>
        <v>0</v>
      </c>
      <c r="Q378" s="218"/>
      <c r="R378" s="219">
        <f>SUM(R379:R380)</f>
        <v>0</v>
      </c>
      <c r="S378" s="218"/>
      <c r="T378" s="220">
        <f>SUM(T379:T380)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21" t="s">
        <v>83</v>
      </c>
      <c r="AT378" s="222" t="s">
        <v>75</v>
      </c>
      <c r="AU378" s="222" t="s">
        <v>83</v>
      </c>
      <c r="AY378" s="221" t="s">
        <v>138</v>
      </c>
      <c r="BK378" s="223">
        <f>SUM(BK379:BK380)</f>
        <v>0</v>
      </c>
    </row>
    <row r="379" s="2" customFormat="1" ht="24.15" customHeight="1">
      <c r="A379" s="37"/>
      <c r="B379" s="38"/>
      <c r="C379" s="226" t="s">
        <v>550</v>
      </c>
      <c r="D379" s="226" t="s">
        <v>141</v>
      </c>
      <c r="E379" s="227" t="s">
        <v>551</v>
      </c>
      <c r="F379" s="228" t="s">
        <v>552</v>
      </c>
      <c r="G379" s="229" t="s">
        <v>269</v>
      </c>
      <c r="H379" s="230">
        <v>176.48500000000001</v>
      </c>
      <c r="I379" s="231"/>
      <c r="J379" s="232">
        <f>ROUND(I379*H379,2)</f>
        <v>0</v>
      </c>
      <c r="K379" s="233"/>
      <c r="L379" s="43"/>
      <c r="M379" s="234" t="s">
        <v>1</v>
      </c>
      <c r="N379" s="235" t="s">
        <v>41</v>
      </c>
      <c r="O379" s="90"/>
      <c r="P379" s="236">
        <f>O379*H379</f>
        <v>0</v>
      </c>
      <c r="Q379" s="236">
        <v>0</v>
      </c>
      <c r="R379" s="236">
        <f>Q379*H379</f>
        <v>0</v>
      </c>
      <c r="S379" s="236">
        <v>0</v>
      </c>
      <c r="T379" s="237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38" t="s">
        <v>145</v>
      </c>
      <c r="AT379" s="238" t="s">
        <v>141</v>
      </c>
      <c r="AU379" s="238" t="s">
        <v>85</v>
      </c>
      <c r="AY379" s="16" t="s">
        <v>138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6" t="s">
        <v>83</v>
      </c>
      <c r="BK379" s="239">
        <f>ROUND(I379*H379,2)</f>
        <v>0</v>
      </c>
      <c r="BL379" s="16" t="s">
        <v>145</v>
      </c>
      <c r="BM379" s="238" t="s">
        <v>553</v>
      </c>
    </row>
    <row r="380" s="2" customFormat="1" ht="14.4" customHeight="1">
      <c r="A380" s="37"/>
      <c r="B380" s="38"/>
      <c r="C380" s="226" t="s">
        <v>554</v>
      </c>
      <c r="D380" s="226" t="s">
        <v>141</v>
      </c>
      <c r="E380" s="227" t="s">
        <v>555</v>
      </c>
      <c r="F380" s="228" t="s">
        <v>556</v>
      </c>
      <c r="G380" s="229" t="s">
        <v>340</v>
      </c>
      <c r="H380" s="230">
        <v>22.059999999999999</v>
      </c>
      <c r="I380" s="231"/>
      <c r="J380" s="232">
        <f>ROUND(I380*H380,2)</f>
        <v>0</v>
      </c>
      <c r="K380" s="233"/>
      <c r="L380" s="43"/>
      <c r="M380" s="234" t="s">
        <v>1</v>
      </c>
      <c r="N380" s="235" t="s">
        <v>41</v>
      </c>
      <c r="O380" s="90"/>
      <c r="P380" s="236">
        <f>O380*H380</f>
        <v>0</v>
      </c>
      <c r="Q380" s="236">
        <v>0</v>
      </c>
      <c r="R380" s="236">
        <f>Q380*H380</f>
        <v>0</v>
      </c>
      <c r="S380" s="236">
        <v>0</v>
      </c>
      <c r="T380" s="237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38" t="s">
        <v>145</v>
      </c>
      <c r="AT380" s="238" t="s">
        <v>141</v>
      </c>
      <c r="AU380" s="238" t="s">
        <v>85</v>
      </c>
      <c r="AY380" s="16" t="s">
        <v>138</v>
      </c>
      <c r="BE380" s="239">
        <f>IF(N380="základní",J380,0)</f>
        <v>0</v>
      </c>
      <c r="BF380" s="239">
        <f>IF(N380="snížená",J380,0)</f>
        <v>0</v>
      </c>
      <c r="BG380" s="239">
        <f>IF(N380="zákl. přenesená",J380,0)</f>
        <v>0</v>
      </c>
      <c r="BH380" s="239">
        <f>IF(N380="sníž. přenesená",J380,0)</f>
        <v>0</v>
      </c>
      <c r="BI380" s="239">
        <f>IF(N380="nulová",J380,0)</f>
        <v>0</v>
      </c>
      <c r="BJ380" s="16" t="s">
        <v>83</v>
      </c>
      <c r="BK380" s="239">
        <f>ROUND(I380*H380,2)</f>
        <v>0</v>
      </c>
      <c r="BL380" s="16" t="s">
        <v>145</v>
      </c>
      <c r="BM380" s="238" t="s">
        <v>557</v>
      </c>
    </row>
    <row r="381" s="12" customFormat="1" ht="22.8" customHeight="1">
      <c r="A381" s="12"/>
      <c r="B381" s="210"/>
      <c r="C381" s="211"/>
      <c r="D381" s="212" t="s">
        <v>75</v>
      </c>
      <c r="E381" s="224" t="s">
        <v>558</v>
      </c>
      <c r="F381" s="224" t="s">
        <v>559</v>
      </c>
      <c r="G381" s="211"/>
      <c r="H381" s="211"/>
      <c r="I381" s="214"/>
      <c r="J381" s="225">
        <f>BK381</f>
        <v>0</v>
      </c>
      <c r="K381" s="211"/>
      <c r="L381" s="216"/>
      <c r="M381" s="217"/>
      <c r="N381" s="218"/>
      <c r="O381" s="218"/>
      <c r="P381" s="219">
        <f>SUM(P382:P384)</f>
        <v>0</v>
      </c>
      <c r="Q381" s="218"/>
      <c r="R381" s="219">
        <f>SUM(R382:R384)</f>
        <v>0</v>
      </c>
      <c r="S381" s="218"/>
      <c r="T381" s="220">
        <f>SUM(T382:T384)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21" t="s">
        <v>83</v>
      </c>
      <c r="AT381" s="222" t="s">
        <v>75</v>
      </c>
      <c r="AU381" s="222" t="s">
        <v>83</v>
      </c>
      <c r="AY381" s="221" t="s">
        <v>138</v>
      </c>
      <c r="BK381" s="223">
        <f>SUM(BK382:BK384)</f>
        <v>0</v>
      </c>
    </row>
    <row r="382" s="2" customFormat="1" ht="24.15" customHeight="1">
      <c r="A382" s="37"/>
      <c r="B382" s="38"/>
      <c r="C382" s="226" t="s">
        <v>560</v>
      </c>
      <c r="D382" s="226" t="s">
        <v>141</v>
      </c>
      <c r="E382" s="227" t="s">
        <v>561</v>
      </c>
      <c r="F382" s="228" t="s">
        <v>562</v>
      </c>
      <c r="G382" s="229" t="s">
        <v>269</v>
      </c>
      <c r="H382" s="230">
        <v>126.05</v>
      </c>
      <c r="I382" s="231"/>
      <c r="J382" s="232">
        <f>ROUND(I382*H382,2)</f>
        <v>0</v>
      </c>
      <c r="K382" s="233"/>
      <c r="L382" s="43"/>
      <c r="M382" s="234" t="s">
        <v>1</v>
      </c>
      <c r="N382" s="235" t="s">
        <v>41</v>
      </c>
      <c r="O382" s="90"/>
      <c r="P382" s="236">
        <f>O382*H382</f>
        <v>0</v>
      </c>
      <c r="Q382" s="236">
        <v>0</v>
      </c>
      <c r="R382" s="236">
        <f>Q382*H382</f>
        <v>0</v>
      </c>
      <c r="S382" s="236">
        <v>0</v>
      </c>
      <c r="T382" s="237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38" t="s">
        <v>145</v>
      </c>
      <c r="AT382" s="238" t="s">
        <v>141</v>
      </c>
      <c r="AU382" s="238" t="s">
        <v>85</v>
      </c>
      <c r="AY382" s="16" t="s">
        <v>138</v>
      </c>
      <c r="BE382" s="239">
        <f>IF(N382="základní",J382,0)</f>
        <v>0</v>
      </c>
      <c r="BF382" s="239">
        <f>IF(N382="snížená",J382,0)</f>
        <v>0</v>
      </c>
      <c r="BG382" s="239">
        <f>IF(N382="zákl. přenesená",J382,0)</f>
        <v>0</v>
      </c>
      <c r="BH382" s="239">
        <f>IF(N382="sníž. přenesená",J382,0)</f>
        <v>0</v>
      </c>
      <c r="BI382" s="239">
        <f>IF(N382="nulová",J382,0)</f>
        <v>0</v>
      </c>
      <c r="BJ382" s="16" t="s">
        <v>83</v>
      </c>
      <c r="BK382" s="239">
        <f>ROUND(I382*H382,2)</f>
        <v>0</v>
      </c>
      <c r="BL382" s="16" t="s">
        <v>145</v>
      </c>
      <c r="BM382" s="238" t="s">
        <v>563</v>
      </c>
    </row>
    <row r="383" s="2" customFormat="1" ht="24.15" customHeight="1">
      <c r="A383" s="37"/>
      <c r="B383" s="38"/>
      <c r="C383" s="226" t="s">
        <v>564</v>
      </c>
      <c r="D383" s="226" t="s">
        <v>141</v>
      </c>
      <c r="E383" s="227" t="s">
        <v>565</v>
      </c>
      <c r="F383" s="228" t="s">
        <v>566</v>
      </c>
      <c r="G383" s="229" t="s">
        <v>269</v>
      </c>
      <c r="H383" s="230">
        <v>126.05</v>
      </c>
      <c r="I383" s="231"/>
      <c r="J383" s="232">
        <f>ROUND(I383*H383,2)</f>
        <v>0</v>
      </c>
      <c r="K383" s="233"/>
      <c r="L383" s="43"/>
      <c r="M383" s="234" t="s">
        <v>1</v>
      </c>
      <c r="N383" s="235" t="s">
        <v>41</v>
      </c>
      <c r="O383" s="90"/>
      <c r="P383" s="236">
        <f>O383*H383</f>
        <v>0</v>
      </c>
      <c r="Q383" s="236">
        <v>0</v>
      </c>
      <c r="R383" s="236">
        <f>Q383*H383</f>
        <v>0</v>
      </c>
      <c r="S383" s="236">
        <v>0</v>
      </c>
      <c r="T383" s="237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38" t="s">
        <v>145</v>
      </c>
      <c r="AT383" s="238" t="s">
        <v>141</v>
      </c>
      <c r="AU383" s="238" t="s">
        <v>85</v>
      </c>
      <c r="AY383" s="16" t="s">
        <v>138</v>
      </c>
      <c r="BE383" s="239">
        <f>IF(N383="základní",J383,0)</f>
        <v>0</v>
      </c>
      <c r="BF383" s="239">
        <f>IF(N383="snížená",J383,0)</f>
        <v>0</v>
      </c>
      <c r="BG383" s="239">
        <f>IF(N383="zákl. přenesená",J383,0)</f>
        <v>0</v>
      </c>
      <c r="BH383" s="239">
        <f>IF(N383="sníž. přenesená",J383,0)</f>
        <v>0</v>
      </c>
      <c r="BI383" s="239">
        <f>IF(N383="nulová",J383,0)</f>
        <v>0</v>
      </c>
      <c r="BJ383" s="16" t="s">
        <v>83</v>
      </c>
      <c r="BK383" s="239">
        <f>ROUND(I383*H383,2)</f>
        <v>0</v>
      </c>
      <c r="BL383" s="16" t="s">
        <v>145</v>
      </c>
      <c r="BM383" s="238" t="s">
        <v>567</v>
      </c>
    </row>
    <row r="384" s="2" customFormat="1" ht="24.15" customHeight="1">
      <c r="A384" s="37"/>
      <c r="B384" s="38"/>
      <c r="C384" s="226" t="s">
        <v>568</v>
      </c>
      <c r="D384" s="226" t="s">
        <v>141</v>
      </c>
      <c r="E384" s="227" t="s">
        <v>569</v>
      </c>
      <c r="F384" s="228" t="s">
        <v>570</v>
      </c>
      <c r="G384" s="229" t="s">
        <v>328</v>
      </c>
      <c r="H384" s="230">
        <v>0.76000000000000001</v>
      </c>
      <c r="I384" s="231"/>
      <c r="J384" s="232">
        <f>ROUND(I384*H384,2)</f>
        <v>0</v>
      </c>
      <c r="K384" s="233"/>
      <c r="L384" s="43"/>
      <c r="M384" s="234" t="s">
        <v>1</v>
      </c>
      <c r="N384" s="235" t="s">
        <v>41</v>
      </c>
      <c r="O384" s="90"/>
      <c r="P384" s="236">
        <f>O384*H384</f>
        <v>0</v>
      </c>
      <c r="Q384" s="236">
        <v>0</v>
      </c>
      <c r="R384" s="236">
        <f>Q384*H384</f>
        <v>0</v>
      </c>
      <c r="S384" s="236">
        <v>0</v>
      </c>
      <c r="T384" s="237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38" t="s">
        <v>145</v>
      </c>
      <c r="AT384" s="238" t="s">
        <v>141</v>
      </c>
      <c r="AU384" s="238" t="s">
        <v>85</v>
      </c>
      <c r="AY384" s="16" t="s">
        <v>138</v>
      </c>
      <c r="BE384" s="239">
        <f>IF(N384="základní",J384,0)</f>
        <v>0</v>
      </c>
      <c r="BF384" s="239">
        <f>IF(N384="snížená",J384,0)</f>
        <v>0</v>
      </c>
      <c r="BG384" s="239">
        <f>IF(N384="zákl. přenesená",J384,0)</f>
        <v>0</v>
      </c>
      <c r="BH384" s="239">
        <f>IF(N384="sníž. přenesená",J384,0)</f>
        <v>0</v>
      </c>
      <c r="BI384" s="239">
        <f>IF(N384="nulová",J384,0)</f>
        <v>0</v>
      </c>
      <c r="BJ384" s="16" t="s">
        <v>83</v>
      </c>
      <c r="BK384" s="239">
        <f>ROUND(I384*H384,2)</f>
        <v>0</v>
      </c>
      <c r="BL384" s="16" t="s">
        <v>145</v>
      </c>
      <c r="BM384" s="238" t="s">
        <v>571</v>
      </c>
    </row>
    <row r="385" s="12" customFormat="1" ht="22.8" customHeight="1">
      <c r="A385" s="12"/>
      <c r="B385" s="210"/>
      <c r="C385" s="211"/>
      <c r="D385" s="212" t="s">
        <v>75</v>
      </c>
      <c r="E385" s="224" t="s">
        <v>301</v>
      </c>
      <c r="F385" s="224" t="s">
        <v>302</v>
      </c>
      <c r="G385" s="211"/>
      <c r="H385" s="211"/>
      <c r="I385" s="214"/>
      <c r="J385" s="225">
        <f>BK385</f>
        <v>0</v>
      </c>
      <c r="K385" s="211"/>
      <c r="L385" s="216"/>
      <c r="M385" s="217"/>
      <c r="N385" s="218"/>
      <c r="O385" s="218"/>
      <c r="P385" s="219">
        <f>P386</f>
        <v>0</v>
      </c>
      <c r="Q385" s="218"/>
      <c r="R385" s="219">
        <f>R386</f>
        <v>0</v>
      </c>
      <c r="S385" s="218"/>
      <c r="T385" s="220">
        <f>T386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21" t="s">
        <v>83</v>
      </c>
      <c r="AT385" s="222" t="s">
        <v>75</v>
      </c>
      <c r="AU385" s="222" t="s">
        <v>83</v>
      </c>
      <c r="AY385" s="221" t="s">
        <v>138</v>
      </c>
      <c r="BK385" s="223">
        <f>BK386</f>
        <v>0</v>
      </c>
    </row>
    <row r="386" s="2" customFormat="1" ht="14.4" customHeight="1">
      <c r="A386" s="37"/>
      <c r="B386" s="38"/>
      <c r="C386" s="226" t="s">
        <v>572</v>
      </c>
      <c r="D386" s="226" t="s">
        <v>141</v>
      </c>
      <c r="E386" s="227" t="s">
        <v>573</v>
      </c>
      <c r="F386" s="228" t="s">
        <v>574</v>
      </c>
      <c r="G386" s="229" t="s">
        <v>575</v>
      </c>
      <c r="H386" s="230">
        <v>1</v>
      </c>
      <c r="I386" s="231"/>
      <c r="J386" s="232">
        <f>ROUND(I386*H386,2)</f>
        <v>0</v>
      </c>
      <c r="K386" s="233"/>
      <c r="L386" s="43"/>
      <c r="M386" s="234" t="s">
        <v>1</v>
      </c>
      <c r="N386" s="235" t="s">
        <v>41</v>
      </c>
      <c r="O386" s="90"/>
      <c r="P386" s="236">
        <f>O386*H386</f>
        <v>0</v>
      </c>
      <c r="Q386" s="236">
        <v>0</v>
      </c>
      <c r="R386" s="236">
        <f>Q386*H386</f>
        <v>0</v>
      </c>
      <c r="S386" s="236">
        <v>0</v>
      </c>
      <c r="T386" s="237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38" t="s">
        <v>145</v>
      </c>
      <c r="AT386" s="238" t="s">
        <v>141</v>
      </c>
      <c r="AU386" s="238" t="s">
        <v>85</v>
      </c>
      <c r="AY386" s="16" t="s">
        <v>138</v>
      </c>
      <c r="BE386" s="239">
        <f>IF(N386="základní",J386,0)</f>
        <v>0</v>
      </c>
      <c r="BF386" s="239">
        <f>IF(N386="snížená",J386,0)</f>
        <v>0</v>
      </c>
      <c r="BG386" s="239">
        <f>IF(N386="zákl. přenesená",J386,0)</f>
        <v>0</v>
      </c>
      <c r="BH386" s="239">
        <f>IF(N386="sníž. přenesená",J386,0)</f>
        <v>0</v>
      </c>
      <c r="BI386" s="239">
        <f>IF(N386="nulová",J386,0)</f>
        <v>0</v>
      </c>
      <c r="BJ386" s="16" t="s">
        <v>83</v>
      </c>
      <c r="BK386" s="239">
        <f>ROUND(I386*H386,2)</f>
        <v>0</v>
      </c>
      <c r="BL386" s="16" t="s">
        <v>145</v>
      </c>
      <c r="BM386" s="238" t="s">
        <v>576</v>
      </c>
    </row>
    <row r="387" s="12" customFormat="1" ht="22.8" customHeight="1">
      <c r="A387" s="12"/>
      <c r="B387" s="210"/>
      <c r="C387" s="211"/>
      <c r="D387" s="212" t="s">
        <v>75</v>
      </c>
      <c r="E387" s="224" t="s">
        <v>577</v>
      </c>
      <c r="F387" s="224" t="s">
        <v>578</v>
      </c>
      <c r="G387" s="211"/>
      <c r="H387" s="211"/>
      <c r="I387" s="214"/>
      <c r="J387" s="225">
        <f>BK387</f>
        <v>0</v>
      </c>
      <c r="K387" s="211"/>
      <c r="L387" s="216"/>
      <c r="M387" s="217"/>
      <c r="N387" s="218"/>
      <c r="O387" s="218"/>
      <c r="P387" s="219">
        <f>SUM(P388:P390)</f>
        <v>0</v>
      </c>
      <c r="Q387" s="218"/>
      <c r="R387" s="219">
        <f>SUM(R388:R390)</f>
        <v>0</v>
      </c>
      <c r="S387" s="218"/>
      <c r="T387" s="220">
        <f>SUM(T388:T390)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21" t="s">
        <v>83</v>
      </c>
      <c r="AT387" s="222" t="s">
        <v>75</v>
      </c>
      <c r="AU387" s="222" t="s">
        <v>83</v>
      </c>
      <c r="AY387" s="221" t="s">
        <v>138</v>
      </c>
      <c r="BK387" s="223">
        <f>SUM(BK388:BK390)</f>
        <v>0</v>
      </c>
    </row>
    <row r="388" s="2" customFormat="1" ht="14.4" customHeight="1">
      <c r="A388" s="37"/>
      <c r="B388" s="38"/>
      <c r="C388" s="226" t="s">
        <v>579</v>
      </c>
      <c r="D388" s="226" t="s">
        <v>141</v>
      </c>
      <c r="E388" s="227" t="s">
        <v>580</v>
      </c>
      <c r="F388" s="228" t="s">
        <v>581</v>
      </c>
      <c r="G388" s="229" t="s">
        <v>306</v>
      </c>
      <c r="H388" s="230">
        <v>17.100000000000001</v>
      </c>
      <c r="I388" s="231"/>
      <c r="J388" s="232">
        <f>ROUND(I388*H388,2)</f>
        <v>0</v>
      </c>
      <c r="K388" s="233"/>
      <c r="L388" s="43"/>
      <c r="M388" s="234" t="s">
        <v>1</v>
      </c>
      <c r="N388" s="235" t="s">
        <v>41</v>
      </c>
      <c r="O388" s="90"/>
      <c r="P388" s="236">
        <f>O388*H388</f>
        <v>0</v>
      </c>
      <c r="Q388" s="236">
        <v>0</v>
      </c>
      <c r="R388" s="236">
        <f>Q388*H388</f>
        <v>0</v>
      </c>
      <c r="S388" s="236">
        <v>0</v>
      </c>
      <c r="T388" s="237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38" t="s">
        <v>145</v>
      </c>
      <c r="AT388" s="238" t="s">
        <v>141</v>
      </c>
      <c r="AU388" s="238" t="s">
        <v>85</v>
      </c>
      <c r="AY388" s="16" t="s">
        <v>138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6" t="s">
        <v>83</v>
      </c>
      <c r="BK388" s="239">
        <f>ROUND(I388*H388,2)</f>
        <v>0</v>
      </c>
      <c r="BL388" s="16" t="s">
        <v>145</v>
      </c>
      <c r="BM388" s="238" t="s">
        <v>582</v>
      </c>
    </row>
    <row r="389" s="2" customFormat="1" ht="14.4" customHeight="1">
      <c r="A389" s="37"/>
      <c r="B389" s="38"/>
      <c r="C389" s="226" t="s">
        <v>583</v>
      </c>
      <c r="D389" s="226" t="s">
        <v>141</v>
      </c>
      <c r="E389" s="227" t="s">
        <v>584</v>
      </c>
      <c r="F389" s="228" t="s">
        <v>585</v>
      </c>
      <c r="G389" s="229" t="s">
        <v>586</v>
      </c>
      <c r="H389" s="230">
        <v>1</v>
      </c>
      <c r="I389" s="231"/>
      <c r="J389" s="232">
        <f>ROUND(I389*H389,2)</f>
        <v>0</v>
      </c>
      <c r="K389" s="233"/>
      <c r="L389" s="43"/>
      <c r="M389" s="234" t="s">
        <v>1</v>
      </c>
      <c r="N389" s="235" t="s">
        <v>41</v>
      </c>
      <c r="O389" s="90"/>
      <c r="P389" s="236">
        <f>O389*H389</f>
        <v>0</v>
      </c>
      <c r="Q389" s="236">
        <v>0</v>
      </c>
      <c r="R389" s="236">
        <f>Q389*H389</f>
        <v>0</v>
      </c>
      <c r="S389" s="236">
        <v>0</v>
      </c>
      <c r="T389" s="237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38" t="s">
        <v>145</v>
      </c>
      <c r="AT389" s="238" t="s">
        <v>141</v>
      </c>
      <c r="AU389" s="238" t="s">
        <v>85</v>
      </c>
      <c r="AY389" s="16" t="s">
        <v>138</v>
      </c>
      <c r="BE389" s="239">
        <f>IF(N389="základní",J389,0)</f>
        <v>0</v>
      </c>
      <c r="BF389" s="239">
        <f>IF(N389="snížená",J389,0)</f>
        <v>0</v>
      </c>
      <c r="BG389" s="239">
        <f>IF(N389="zákl. přenesená",J389,0)</f>
        <v>0</v>
      </c>
      <c r="BH389" s="239">
        <f>IF(N389="sníž. přenesená",J389,0)</f>
        <v>0</v>
      </c>
      <c r="BI389" s="239">
        <f>IF(N389="nulová",J389,0)</f>
        <v>0</v>
      </c>
      <c r="BJ389" s="16" t="s">
        <v>83</v>
      </c>
      <c r="BK389" s="239">
        <f>ROUND(I389*H389,2)</f>
        <v>0</v>
      </c>
      <c r="BL389" s="16" t="s">
        <v>145</v>
      </c>
      <c r="BM389" s="238" t="s">
        <v>587</v>
      </c>
    </row>
    <row r="390" s="2" customFormat="1" ht="14.4" customHeight="1">
      <c r="A390" s="37"/>
      <c r="B390" s="38"/>
      <c r="C390" s="226" t="s">
        <v>588</v>
      </c>
      <c r="D390" s="226" t="s">
        <v>141</v>
      </c>
      <c r="E390" s="227" t="s">
        <v>589</v>
      </c>
      <c r="F390" s="228" t="s">
        <v>590</v>
      </c>
      <c r="G390" s="229" t="s">
        <v>575</v>
      </c>
      <c r="H390" s="230">
        <v>1</v>
      </c>
      <c r="I390" s="231"/>
      <c r="J390" s="232">
        <f>ROUND(I390*H390,2)</f>
        <v>0</v>
      </c>
      <c r="K390" s="233"/>
      <c r="L390" s="43"/>
      <c r="M390" s="234" t="s">
        <v>1</v>
      </c>
      <c r="N390" s="235" t="s">
        <v>41</v>
      </c>
      <c r="O390" s="90"/>
      <c r="P390" s="236">
        <f>O390*H390</f>
        <v>0</v>
      </c>
      <c r="Q390" s="236">
        <v>0</v>
      </c>
      <c r="R390" s="236">
        <f>Q390*H390</f>
        <v>0</v>
      </c>
      <c r="S390" s="236">
        <v>0</v>
      </c>
      <c r="T390" s="237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38" t="s">
        <v>145</v>
      </c>
      <c r="AT390" s="238" t="s">
        <v>141</v>
      </c>
      <c r="AU390" s="238" t="s">
        <v>85</v>
      </c>
      <c r="AY390" s="16" t="s">
        <v>138</v>
      </c>
      <c r="BE390" s="239">
        <f>IF(N390="základní",J390,0)</f>
        <v>0</v>
      </c>
      <c r="BF390" s="239">
        <f>IF(N390="snížená",J390,0)</f>
        <v>0</v>
      </c>
      <c r="BG390" s="239">
        <f>IF(N390="zákl. přenesená",J390,0)</f>
        <v>0</v>
      </c>
      <c r="BH390" s="239">
        <f>IF(N390="sníž. přenesená",J390,0)</f>
        <v>0</v>
      </c>
      <c r="BI390" s="239">
        <f>IF(N390="nulová",J390,0)</f>
        <v>0</v>
      </c>
      <c r="BJ390" s="16" t="s">
        <v>83</v>
      </c>
      <c r="BK390" s="239">
        <f>ROUND(I390*H390,2)</f>
        <v>0</v>
      </c>
      <c r="BL390" s="16" t="s">
        <v>145</v>
      </c>
      <c r="BM390" s="238" t="s">
        <v>591</v>
      </c>
    </row>
    <row r="391" s="12" customFormat="1" ht="22.8" customHeight="1">
      <c r="A391" s="12"/>
      <c r="B391" s="210"/>
      <c r="C391" s="211"/>
      <c r="D391" s="212" t="s">
        <v>75</v>
      </c>
      <c r="E391" s="224" t="s">
        <v>592</v>
      </c>
      <c r="F391" s="224" t="s">
        <v>593</v>
      </c>
      <c r="G391" s="211"/>
      <c r="H391" s="211"/>
      <c r="I391" s="214"/>
      <c r="J391" s="225">
        <f>BK391</f>
        <v>0</v>
      </c>
      <c r="K391" s="211"/>
      <c r="L391" s="216"/>
      <c r="M391" s="217"/>
      <c r="N391" s="218"/>
      <c r="O391" s="218"/>
      <c r="P391" s="219">
        <f>SUM(P392:P394)</f>
        <v>0</v>
      </c>
      <c r="Q391" s="218"/>
      <c r="R391" s="219">
        <f>SUM(R392:R394)</f>
        <v>0</v>
      </c>
      <c r="S391" s="218"/>
      <c r="T391" s="220">
        <f>SUM(T392:T394)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21" t="s">
        <v>83</v>
      </c>
      <c r="AT391" s="222" t="s">
        <v>75</v>
      </c>
      <c r="AU391" s="222" t="s">
        <v>83</v>
      </c>
      <c r="AY391" s="221" t="s">
        <v>138</v>
      </c>
      <c r="BK391" s="223">
        <f>SUM(BK392:BK394)</f>
        <v>0</v>
      </c>
    </row>
    <row r="392" s="2" customFormat="1" ht="24.15" customHeight="1">
      <c r="A392" s="37"/>
      <c r="B392" s="38"/>
      <c r="C392" s="226" t="s">
        <v>594</v>
      </c>
      <c r="D392" s="226" t="s">
        <v>141</v>
      </c>
      <c r="E392" s="227" t="s">
        <v>595</v>
      </c>
      <c r="F392" s="228" t="s">
        <v>596</v>
      </c>
      <c r="G392" s="229" t="s">
        <v>269</v>
      </c>
      <c r="H392" s="230">
        <v>126.05</v>
      </c>
      <c r="I392" s="231"/>
      <c r="J392" s="232">
        <f>ROUND(I392*H392,2)</f>
        <v>0</v>
      </c>
      <c r="K392" s="233"/>
      <c r="L392" s="43"/>
      <c r="M392" s="234" t="s">
        <v>1</v>
      </c>
      <c r="N392" s="235" t="s">
        <v>41</v>
      </c>
      <c r="O392" s="90"/>
      <c r="P392" s="236">
        <f>O392*H392</f>
        <v>0</v>
      </c>
      <c r="Q392" s="236">
        <v>0</v>
      </c>
      <c r="R392" s="236">
        <f>Q392*H392</f>
        <v>0</v>
      </c>
      <c r="S392" s="236">
        <v>0</v>
      </c>
      <c r="T392" s="237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38" t="s">
        <v>145</v>
      </c>
      <c r="AT392" s="238" t="s">
        <v>141</v>
      </c>
      <c r="AU392" s="238" t="s">
        <v>85</v>
      </c>
      <c r="AY392" s="16" t="s">
        <v>138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6" t="s">
        <v>83</v>
      </c>
      <c r="BK392" s="239">
        <f>ROUND(I392*H392,2)</f>
        <v>0</v>
      </c>
      <c r="BL392" s="16" t="s">
        <v>145</v>
      </c>
      <c r="BM392" s="238" t="s">
        <v>597</v>
      </c>
    </row>
    <row r="393" s="2" customFormat="1" ht="14.4" customHeight="1">
      <c r="A393" s="37"/>
      <c r="B393" s="38"/>
      <c r="C393" s="226" t="s">
        <v>598</v>
      </c>
      <c r="D393" s="226" t="s">
        <v>141</v>
      </c>
      <c r="E393" s="227" t="s">
        <v>599</v>
      </c>
      <c r="F393" s="228" t="s">
        <v>600</v>
      </c>
      <c r="G393" s="229" t="s">
        <v>586</v>
      </c>
      <c r="H393" s="230">
        <v>1</v>
      </c>
      <c r="I393" s="231"/>
      <c r="J393" s="232">
        <f>ROUND(I393*H393,2)</f>
        <v>0</v>
      </c>
      <c r="K393" s="233"/>
      <c r="L393" s="43"/>
      <c r="M393" s="234" t="s">
        <v>1</v>
      </c>
      <c r="N393" s="235" t="s">
        <v>41</v>
      </c>
      <c r="O393" s="90"/>
      <c r="P393" s="236">
        <f>O393*H393</f>
        <v>0</v>
      </c>
      <c r="Q393" s="236">
        <v>0</v>
      </c>
      <c r="R393" s="236">
        <f>Q393*H393</f>
        <v>0</v>
      </c>
      <c r="S393" s="236">
        <v>0</v>
      </c>
      <c r="T393" s="237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38" t="s">
        <v>145</v>
      </c>
      <c r="AT393" s="238" t="s">
        <v>141</v>
      </c>
      <c r="AU393" s="238" t="s">
        <v>85</v>
      </c>
      <c r="AY393" s="16" t="s">
        <v>138</v>
      </c>
      <c r="BE393" s="239">
        <f>IF(N393="základní",J393,0)</f>
        <v>0</v>
      </c>
      <c r="BF393" s="239">
        <f>IF(N393="snížená",J393,0)</f>
        <v>0</v>
      </c>
      <c r="BG393" s="239">
        <f>IF(N393="zákl. přenesená",J393,0)</f>
        <v>0</v>
      </c>
      <c r="BH393" s="239">
        <f>IF(N393="sníž. přenesená",J393,0)</f>
        <v>0</v>
      </c>
      <c r="BI393" s="239">
        <f>IF(N393="nulová",J393,0)</f>
        <v>0</v>
      </c>
      <c r="BJ393" s="16" t="s">
        <v>83</v>
      </c>
      <c r="BK393" s="239">
        <f>ROUND(I393*H393,2)</f>
        <v>0</v>
      </c>
      <c r="BL393" s="16" t="s">
        <v>145</v>
      </c>
      <c r="BM393" s="238" t="s">
        <v>601</v>
      </c>
    </row>
    <row r="394" s="2" customFormat="1" ht="14.4" customHeight="1">
      <c r="A394" s="37"/>
      <c r="B394" s="38"/>
      <c r="C394" s="226" t="s">
        <v>602</v>
      </c>
      <c r="D394" s="226" t="s">
        <v>141</v>
      </c>
      <c r="E394" s="227" t="s">
        <v>603</v>
      </c>
      <c r="F394" s="228" t="s">
        <v>604</v>
      </c>
      <c r="G394" s="229" t="s">
        <v>586</v>
      </c>
      <c r="H394" s="230">
        <v>1</v>
      </c>
      <c r="I394" s="231"/>
      <c r="J394" s="232">
        <f>ROUND(I394*H394,2)</f>
        <v>0</v>
      </c>
      <c r="K394" s="233"/>
      <c r="L394" s="43"/>
      <c r="M394" s="234" t="s">
        <v>1</v>
      </c>
      <c r="N394" s="235" t="s">
        <v>41</v>
      </c>
      <c r="O394" s="90"/>
      <c r="P394" s="236">
        <f>O394*H394</f>
        <v>0</v>
      </c>
      <c r="Q394" s="236">
        <v>0</v>
      </c>
      <c r="R394" s="236">
        <f>Q394*H394</f>
        <v>0</v>
      </c>
      <c r="S394" s="236">
        <v>0</v>
      </c>
      <c r="T394" s="237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38" t="s">
        <v>145</v>
      </c>
      <c r="AT394" s="238" t="s">
        <v>141</v>
      </c>
      <c r="AU394" s="238" t="s">
        <v>85</v>
      </c>
      <c r="AY394" s="16" t="s">
        <v>138</v>
      </c>
      <c r="BE394" s="239">
        <f>IF(N394="základní",J394,0)</f>
        <v>0</v>
      </c>
      <c r="BF394" s="239">
        <f>IF(N394="snížená",J394,0)</f>
        <v>0</v>
      </c>
      <c r="BG394" s="239">
        <f>IF(N394="zákl. přenesená",J394,0)</f>
        <v>0</v>
      </c>
      <c r="BH394" s="239">
        <f>IF(N394="sníž. přenesená",J394,0)</f>
        <v>0</v>
      </c>
      <c r="BI394" s="239">
        <f>IF(N394="nulová",J394,0)</f>
        <v>0</v>
      </c>
      <c r="BJ394" s="16" t="s">
        <v>83</v>
      </c>
      <c r="BK394" s="239">
        <f>ROUND(I394*H394,2)</f>
        <v>0</v>
      </c>
      <c r="BL394" s="16" t="s">
        <v>145</v>
      </c>
      <c r="BM394" s="238" t="s">
        <v>605</v>
      </c>
    </row>
    <row r="395" s="12" customFormat="1" ht="22.8" customHeight="1">
      <c r="A395" s="12"/>
      <c r="B395" s="210"/>
      <c r="C395" s="211"/>
      <c r="D395" s="212" t="s">
        <v>75</v>
      </c>
      <c r="E395" s="224" t="s">
        <v>606</v>
      </c>
      <c r="F395" s="224" t="s">
        <v>607</v>
      </c>
      <c r="G395" s="211"/>
      <c r="H395" s="211"/>
      <c r="I395" s="214"/>
      <c r="J395" s="225">
        <f>BK395</f>
        <v>0</v>
      </c>
      <c r="K395" s="211"/>
      <c r="L395" s="216"/>
      <c r="M395" s="217"/>
      <c r="N395" s="218"/>
      <c r="O395" s="218"/>
      <c r="P395" s="219">
        <f>P396</f>
        <v>0</v>
      </c>
      <c r="Q395" s="218"/>
      <c r="R395" s="219">
        <f>R396</f>
        <v>0</v>
      </c>
      <c r="S395" s="218"/>
      <c r="T395" s="220">
        <f>T396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21" t="s">
        <v>83</v>
      </c>
      <c r="AT395" s="222" t="s">
        <v>75</v>
      </c>
      <c r="AU395" s="222" t="s">
        <v>83</v>
      </c>
      <c r="AY395" s="221" t="s">
        <v>138</v>
      </c>
      <c r="BK395" s="223">
        <f>BK396</f>
        <v>0</v>
      </c>
    </row>
    <row r="396" s="2" customFormat="1" ht="24.15" customHeight="1">
      <c r="A396" s="37"/>
      <c r="B396" s="38"/>
      <c r="C396" s="226" t="s">
        <v>608</v>
      </c>
      <c r="D396" s="226" t="s">
        <v>141</v>
      </c>
      <c r="E396" s="227" t="s">
        <v>609</v>
      </c>
      <c r="F396" s="228" t="s">
        <v>610</v>
      </c>
      <c r="G396" s="229" t="s">
        <v>328</v>
      </c>
      <c r="H396" s="230">
        <v>64.340000000000003</v>
      </c>
      <c r="I396" s="231"/>
      <c r="J396" s="232">
        <f>ROUND(I396*H396,2)</f>
        <v>0</v>
      </c>
      <c r="K396" s="233"/>
      <c r="L396" s="43"/>
      <c r="M396" s="234" t="s">
        <v>1</v>
      </c>
      <c r="N396" s="235" t="s">
        <v>41</v>
      </c>
      <c r="O396" s="90"/>
      <c r="P396" s="236">
        <f>O396*H396</f>
        <v>0</v>
      </c>
      <c r="Q396" s="236">
        <v>0</v>
      </c>
      <c r="R396" s="236">
        <f>Q396*H396</f>
        <v>0</v>
      </c>
      <c r="S396" s="236">
        <v>0</v>
      </c>
      <c r="T396" s="237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38" t="s">
        <v>145</v>
      </c>
      <c r="AT396" s="238" t="s">
        <v>141</v>
      </c>
      <c r="AU396" s="238" t="s">
        <v>85</v>
      </c>
      <c r="AY396" s="16" t="s">
        <v>138</v>
      </c>
      <c r="BE396" s="239">
        <f>IF(N396="základní",J396,0)</f>
        <v>0</v>
      </c>
      <c r="BF396" s="239">
        <f>IF(N396="snížená",J396,0)</f>
        <v>0</v>
      </c>
      <c r="BG396" s="239">
        <f>IF(N396="zákl. přenesená",J396,0)</f>
        <v>0</v>
      </c>
      <c r="BH396" s="239">
        <f>IF(N396="sníž. přenesená",J396,0)</f>
        <v>0</v>
      </c>
      <c r="BI396" s="239">
        <f>IF(N396="nulová",J396,0)</f>
        <v>0</v>
      </c>
      <c r="BJ396" s="16" t="s">
        <v>83</v>
      </c>
      <c r="BK396" s="239">
        <f>ROUND(I396*H396,2)</f>
        <v>0</v>
      </c>
      <c r="BL396" s="16" t="s">
        <v>145</v>
      </c>
      <c r="BM396" s="238" t="s">
        <v>611</v>
      </c>
    </row>
    <row r="397" s="12" customFormat="1" ht="25.92" customHeight="1">
      <c r="A397" s="12"/>
      <c r="B397" s="210"/>
      <c r="C397" s="211"/>
      <c r="D397" s="212" t="s">
        <v>75</v>
      </c>
      <c r="E397" s="213" t="s">
        <v>612</v>
      </c>
      <c r="F397" s="213" t="s">
        <v>613</v>
      </c>
      <c r="G397" s="211"/>
      <c r="H397" s="211"/>
      <c r="I397" s="214"/>
      <c r="J397" s="215">
        <f>BK397</f>
        <v>0</v>
      </c>
      <c r="K397" s="211"/>
      <c r="L397" s="216"/>
      <c r="M397" s="217"/>
      <c r="N397" s="218"/>
      <c r="O397" s="218"/>
      <c r="P397" s="219">
        <f>P398+P400+P402+P405+P409+P413+P415+P417+P429+P432+P436+P440+P443+P447+P450+P457+P464+P466+P469+P476+P478+P485+P489+P491+P493</f>
        <v>0</v>
      </c>
      <c r="Q397" s="218"/>
      <c r="R397" s="219">
        <f>R398+R400+R402+R405+R409+R413+R415+R417+R429+R432+R436+R440+R443+R447+R450+R457+R464+R466+R469+R476+R478+R485+R489+R491+R493</f>
        <v>0</v>
      </c>
      <c r="S397" s="218"/>
      <c r="T397" s="220">
        <f>T398+T400+T402+T405+T409+T413+T415+T417+T429+T432+T436+T440+T443+T447+T450+T457+T464+T466+T469+T476+T478+T485+T489+T491+T493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21" t="s">
        <v>83</v>
      </c>
      <c r="AT397" s="222" t="s">
        <v>75</v>
      </c>
      <c r="AU397" s="222" t="s">
        <v>76</v>
      </c>
      <c r="AY397" s="221" t="s">
        <v>138</v>
      </c>
      <c r="BK397" s="223">
        <f>BK398+BK400+BK402+BK405+BK409+BK413+BK415+BK417+BK429+BK432+BK436+BK440+BK443+BK447+BK450+BK457+BK464+BK466+BK469+BK476+BK478+BK485+BK489+BK491+BK493</f>
        <v>0</v>
      </c>
    </row>
    <row r="398" s="12" customFormat="1" ht="22.8" customHeight="1">
      <c r="A398" s="12"/>
      <c r="B398" s="210"/>
      <c r="C398" s="211"/>
      <c r="D398" s="212" t="s">
        <v>75</v>
      </c>
      <c r="E398" s="224" t="s">
        <v>614</v>
      </c>
      <c r="F398" s="224" t="s">
        <v>615</v>
      </c>
      <c r="G398" s="211"/>
      <c r="H398" s="211"/>
      <c r="I398" s="214"/>
      <c r="J398" s="225">
        <f>BK398</f>
        <v>0</v>
      </c>
      <c r="K398" s="211"/>
      <c r="L398" s="216"/>
      <c r="M398" s="217"/>
      <c r="N398" s="218"/>
      <c r="O398" s="218"/>
      <c r="P398" s="219">
        <f>P399</f>
        <v>0</v>
      </c>
      <c r="Q398" s="218"/>
      <c r="R398" s="219">
        <f>R399</f>
        <v>0</v>
      </c>
      <c r="S398" s="218"/>
      <c r="T398" s="220">
        <f>T399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21" t="s">
        <v>83</v>
      </c>
      <c r="AT398" s="222" t="s">
        <v>75</v>
      </c>
      <c r="AU398" s="222" t="s">
        <v>83</v>
      </c>
      <c r="AY398" s="221" t="s">
        <v>138</v>
      </c>
      <c r="BK398" s="223">
        <f>BK399</f>
        <v>0</v>
      </c>
    </row>
    <row r="399" s="2" customFormat="1" ht="14.4" customHeight="1">
      <c r="A399" s="37"/>
      <c r="B399" s="38"/>
      <c r="C399" s="226" t="s">
        <v>616</v>
      </c>
      <c r="D399" s="226" t="s">
        <v>141</v>
      </c>
      <c r="E399" s="227" t="s">
        <v>617</v>
      </c>
      <c r="F399" s="228" t="s">
        <v>618</v>
      </c>
      <c r="G399" s="229" t="s">
        <v>575</v>
      </c>
      <c r="H399" s="230">
        <v>1</v>
      </c>
      <c r="I399" s="231"/>
      <c r="J399" s="232">
        <f>ROUND(I399*H399,2)</f>
        <v>0</v>
      </c>
      <c r="K399" s="233"/>
      <c r="L399" s="43"/>
      <c r="M399" s="234" t="s">
        <v>1</v>
      </c>
      <c r="N399" s="235" t="s">
        <v>41</v>
      </c>
      <c r="O399" s="90"/>
      <c r="P399" s="236">
        <f>O399*H399</f>
        <v>0</v>
      </c>
      <c r="Q399" s="236">
        <v>0</v>
      </c>
      <c r="R399" s="236">
        <f>Q399*H399</f>
        <v>0</v>
      </c>
      <c r="S399" s="236">
        <v>0</v>
      </c>
      <c r="T399" s="237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38" t="s">
        <v>145</v>
      </c>
      <c r="AT399" s="238" t="s">
        <v>141</v>
      </c>
      <c r="AU399" s="238" t="s">
        <v>85</v>
      </c>
      <c r="AY399" s="16" t="s">
        <v>138</v>
      </c>
      <c r="BE399" s="239">
        <f>IF(N399="základní",J399,0)</f>
        <v>0</v>
      </c>
      <c r="BF399" s="239">
        <f>IF(N399="snížená",J399,0)</f>
        <v>0</v>
      </c>
      <c r="BG399" s="239">
        <f>IF(N399="zákl. přenesená",J399,0)</f>
        <v>0</v>
      </c>
      <c r="BH399" s="239">
        <f>IF(N399="sníž. přenesená",J399,0)</f>
        <v>0</v>
      </c>
      <c r="BI399" s="239">
        <f>IF(N399="nulová",J399,0)</f>
        <v>0</v>
      </c>
      <c r="BJ399" s="16" t="s">
        <v>83</v>
      </c>
      <c r="BK399" s="239">
        <f>ROUND(I399*H399,2)</f>
        <v>0</v>
      </c>
      <c r="BL399" s="16" t="s">
        <v>145</v>
      </c>
      <c r="BM399" s="238" t="s">
        <v>619</v>
      </c>
    </row>
    <row r="400" s="12" customFormat="1" ht="22.8" customHeight="1">
      <c r="A400" s="12"/>
      <c r="B400" s="210"/>
      <c r="C400" s="211"/>
      <c r="D400" s="212" t="s">
        <v>75</v>
      </c>
      <c r="E400" s="224" t="s">
        <v>250</v>
      </c>
      <c r="F400" s="224" t="s">
        <v>251</v>
      </c>
      <c r="G400" s="211"/>
      <c r="H400" s="211"/>
      <c r="I400" s="214"/>
      <c r="J400" s="225">
        <f>BK400</f>
        <v>0</v>
      </c>
      <c r="K400" s="211"/>
      <c r="L400" s="216"/>
      <c r="M400" s="217"/>
      <c r="N400" s="218"/>
      <c r="O400" s="218"/>
      <c r="P400" s="219">
        <f>P401</f>
        <v>0</v>
      </c>
      <c r="Q400" s="218"/>
      <c r="R400" s="219">
        <f>R401</f>
        <v>0</v>
      </c>
      <c r="S400" s="218"/>
      <c r="T400" s="220">
        <f>T401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21" t="s">
        <v>83</v>
      </c>
      <c r="AT400" s="222" t="s">
        <v>75</v>
      </c>
      <c r="AU400" s="222" t="s">
        <v>83</v>
      </c>
      <c r="AY400" s="221" t="s">
        <v>138</v>
      </c>
      <c r="BK400" s="223">
        <f>BK401</f>
        <v>0</v>
      </c>
    </row>
    <row r="401" s="2" customFormat="1" ht="24.15" customHeight="1">
      <c r="A401" s="37"/>
      <c r="B401" s="38"/>
      <c r="C401" s="226" t="s">
        <v>620</v>
      </c>
      <c r="D401" s="226" t="s">
        <v>141</v>
      </c>
      <c r="E401" s="227" t="s">
        <v>621</v>
      </c>
      <c r="F401" s="228" t="s">
        <v>622</v>
      </c>
      <c r="G401" s="229" t="s">
        <v>575</v>
      </c>
      <c r="H401" s="230">
        <v>1</v>
      </c>
      <c r="I401" s="231"/>
      <c r="J401" s="232">
        <f>ROUND(I401*H401,2)</f>
        <v>0</v>
      </c>
      <c r="K401" s="233"/>
      <c r="L401" s="43"/>
      <c r="M401" s="234" t="s">
        <v>1</v>
      </c>
      <c r="N401" s="235" t="s">
        <v>41</v>
      </c>
      <c r="O401" s="90"/>
      <c r="P401" s="236">
        <f>O401*H401</f>
        <v>0</v>
      </c>
      <c r="Q401" s="236">
        <v>0</v>
      </c>
      <c r="R401" s="236">
        <f>Q401*H401</f>
        <v>0</v>
      </c>
      <c r="S401" s="236">
        <v>0</v>
      </c>
      <c r="T401" s="237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38" t="s">
        <v>145</v>
      </c>
      <c r="AT401" s="238" t="s">
        <v>141</v>
      </c>
      <c r="AU401" s="238" t="s">
        <v>85</v>
      </c>
      <c r="AY401" s="16" t="s">
        <v>138</v>
      </c>
      <c r="BE401" s="239">
        <f>IF(N401="základní",J401,0)</f>
        <v>0</v>
      </c>
      <c r="BF401" s="239">
        <f>IF(N401="snížená",J401,0)</f>
        <v>0</v>
      </c>
      <c r="BG401" s="239">
        <f>IF(N401="zákl. přenesená",J401,0)</f>
        <v>0</v>
      </c>
      <c r="BH401" s="239">
        <f>IF(N401="sníž. přenesená",J401,0)</f>
        <v>0</v>
      </c>
      <c r="BI401" s="239">
        <f>IF(N401="nulová",J401,0)</f>
        <v>0</v>
      </c>
      <c r="BJ401" s="16" t="s">
        <v>83</v>
      </c>
      <c r="BK401" s="239">
        <f>ROUND(I401*H401,2)</f>
        <v>0</v>
      </c>
      <c r="BL401" s="16" t="s">
        <v>145</v>
      </c>
      <c r="BM401" s="238" t="s">
        <v>623</v>
      </c>
    </row>
    <row r="402" s="12" customFormat="1" ht="22.8" customHeight="1">
      <c r="A402" s="12"/>
      <c r="B402" s="210"/>
      <c r="C402" s="211"/>
      <c r="D402" s="212" t="s">
        <v>75</v>
      </c>
      <c r="E402" s="224" t="s">
        <v>624</v>
      </c>
      <c r="F402" s="224" t="s">
        <v>625</v>
      </c>
      <c r="G402" s="211"/>
      <c r="H402" s="211"/>
      <c r="I402" s="214"/>
      <c r="J402" s="225">
        <f>BK402</f>
        <v>0</v>
      </c>
      <c r="K402" s="211"/>
      <c r="L402" s="216"/>
      <c r="M402" s="217"/>
      <c r="N402" s="218"/>
      <c r="O402" s="218"/>
      <c r="P402" s="219">
        <f>SUM(P403:P404)</f>
        <v>0</v>
      </c>
      <c r="Q402" s="218"/>
      <c r="R402" s="219">
        <f>SUM(R403:R404)</f>
        <v>0</v>
      </c>
      <c r="S402" s="218"/>
      <c r="T402" s="220">
        <f>SUM(T403:T404)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21" t="s">
        <v>83</v>
      </c>
      <c r="AT402" s="222" t="s">
        <v>75</v>
      </c>
      <c r="AU402" s="222" t="s">
        <v>83</v>
      </c>
      <c r="AY402" s="221" t="s">
        <v>138</v>
      </c>
      <c r="BK402" s="223">
        <f>SUM(BK403:BK404)</f>
        <v>0</v>
      </c>
    </row>
    <row r="403" s="2" customFormat="1" ht="14.4" customHeight="1">
      <c r="A403" s="37"/>
      <c r="B403" s="38"/>
      <c r="C403" s="226" t="s">
        <v>626</v>
      </c>
      <c r="D403" s="226" t="s">
        <v>141</v>
      </c>
      <c r="E403" s="227" t="s">
        <v>627</v>
      </c>
      <c r="F403" s="228" t="s">
        <v>628</v>
      </c>
      <c r="G403" s="229" t="s">
        <v>281</v>
      </c>
      <c r="H403" s="230">
        <v>32.685000000000002</v>
      </c>
      <c r="I403" s="231"/>
      <c r="J403" s="232">
        <f>ROUND(I403*H403,2)</f>
        <v>0</v>
      </c>
      <c r="K403" s="233"/>
      <c r="L403" s="43"/>
      <c r="M403" s="234" t="s">
        <v>1</v>
      </c>
      <c r="N403" s="235" t="s">
        <v>41</v>
      </c>
      <c r="O403" s="90"/>
      <c r="P403" s="236">
        <f>O403*H403</f>
        <v>0</v>
      </c>
      <c r="Q403" s="236">
        <v>0</v>
      </c>
      <c r="R403" s="236">
        <f>Q403*H403</f>
        <v>0</v>
      </c>
      <c r="S403" s="236">
        <v>0</v>
      </c>
      <c r="T403" s="237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38" t="s">
        <v>145</v>
      </c>
      <c r="AT403" s="238" t="s">
        <v>141</v>
      </c>
      <c r="AU403" s="238" t="s">
        <v>85</v>
      </c>
      <c r="AY403" s="16" t="s">
        <v>138</v>
      </c>
      <c r="BE403" s="239">
        <f>IF(N403="základní",J403,0)</f>
        <v>0</v>
      </c>
      <c r="BF403" s="239">
        <f>IF(N403="snížená",J403,0)</f>
        <v>0</v>
      </c>
      <c r="BG403" s="239">
        <f>IF(N403="zákl. přenesená",J403,0)</f>
        <v>0</v>
      </c>
      <c r="BH403" s="239">
        <f>IF(N403="sníž. přenesená",J403,0)</f>
        <v>0</v>
      </c>
      <c r="BI403" s="239">
        <f>IF(N403="nulová",J403,0)</f>
        <v>0</v>
      </c>
      <c r="BJ403" s="16" t="s">
        <v>83</v>
      </c>
      <c r="BK403" s="239">
        <f>ROUND(I403*H403,2)</f>
        <v>0</v>
      </c>
      <c r="BL403" s="16" t="s">
        <v>145</v>
      </c>
      <c r="BM403" s="238" t="s">
        <v>629</v>
      </c>
    </row>
    <row r="404" s="2" customFormat="1" ht="14.4" customHeight="1">
      <c r="A404" s="37"/>
      <c r="B404" s="38"/>
      <c r="C404" s="226" t="s">
        <v>630</v>
      </c>
      <c r="D404" s="226" t="s">
        <v>141</v>
      </c>
      <c r="E404" s="227" t="s">
        <v>631</v>
      </c>
      <c r="F404" s="228" t="s">
        <v>632</v>
      </c>
      <c r="G404" s="229" t="s">
        <v>281</v>
      </c>
      <c r="H404" s="230">
        <v>32.68</v>
      </c>
      <c r="I404" s="231"/>
      <c r="J404" s="232">
        <f>ROUND(I404*H404,2)</f>
        <v>0</v>
      </c>
      <c r="K404" s="233"/>
      <c r="L404" s="43"/>
      <c r="M404" s="234" t="s">
        <v>1</v>
      </c>
      <c r="N404" s="235" t="s">
        <v>41</v>
      </c>
      <c r="O404" s="90"/>
      <c r="P404" s="236">
        <f>O404*H404</f>
        <v>0</v>
      </c>
      <c r="Q404" s="236">
        <v>0</v>
      </c>
      <c r="R404" s="236">
        <f>Q404*H404</f>
        <v>0</v>
      </c>
      <c r="S404" s="236">
        <v>0</v>
      </c>
      <c r="T404" s="237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38" t="s">
        <v>145</v>
      </c>
      <c r="AT404" s="238" t="s">
        <v>141</v>
      </c>
      <c r="AU404" s="238" t="s">
        <v>85</v>
      </c>
      <c r="AY404" s="16" t="s">
        <v>138</v>
      </c>
      <c r="BE404" s="239">
        <f>IF(N404="základní",J404,0)</f>
        <v>0</v>
      </c>
      <c r="BF404" s="239">
        <f>IF(N404="snížená",J404,0)</f>
        <v>0</v>
      </c>
      <c r="BG404" s="239">
        <f>IF(N404="zákl. přenesená",J404,0)</f>
        <v>0</v>
      </c>
      <c r="BH404" s="239">
        <f>IF(N404="sníž. přenesená",J404,0)</f>
        <v>0</v>
      </c>
      <c r="BI404" s="239">
        <f>IF(N404="nulová",J404,0)</f>
        <v>0</v>
      </c>
      <c r="BJ404" s="16" t="s">
        <v>83</v>
      </c>
      <c r="BK404" s="239">
        <f>ROUND(I404*H404,2)</f>
        <v>0</v>
      </c>
      <c r="BL404" s="16" t="s">
        <v>145</v>
      </c>
      <c r="BM404" s="238" t="s">
        <v>633</v>
      </c>
    </row>
    <row r="405" s="12" customFormat="1" ht="22.8" customHeight="1">
      <c r="A405" s="12"/>
      <c r="B405" s="210"/>
      <c r="C405" s="211"/>
      <c r="D405" s="212" t="s">
        <v>75</v>
      </c>
      <c r="E405" s="224" t="s">
        <v>634</v>
      </c>
      <c r="F405" s="224" t="s">
        <v>635</v>
      </c>
      <c r="G405" s="211"/>
      <c r="H405" s="211"/>
      <c r="I405" s="214"/>
      <c r="J405" s="225">
        <f>BK405</f>
        <v>0</v>
      </c>
      <c r="K405" s="211"/>
      <c r="L405" s="216"/>
      <c r="M405" s="217"/>
      <c r="N405" s="218"/>
      <c r="O405" s="218"/>
      <c r="P405" s="219">
        <f>SUM(P406:P408)</f>
        <v>0</v>
      </c>
      <c r="Q405" s="218"/>
      <c r="R405" s="219">
        <f>SUM(R406:R408)</f>
        <v>0</v>
      </c>
      <c r="S405" s="218"/>
      <c r="T405" s="220">
        <f>SUM(T406:T408)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21" t="s">
        <v>83</v>
      </c>
      <c r="AT405" s="222" t="s">
        <v>75</v>
      </c>
      <c r="AU405" s="222" t="s">
        <v>83</v>
      </c>
      <c r="AY405" s="221" t="s">
        <v>138</v>
      </c>
      <c r="BK405" s="223">
        <f>SUM(BK406:BK408)</f>
        <v>0</v>
      </c>
    </row>
    <row r="406" s="2" customFormat="1" ht="14.4" customHeight="1">
      <c r="A406" s="37"/>
      <c r="B406" s="38"/>
      <c r="C406" s="226" t="s">
        <v>636</v>
      </c>
      <c r="D406" s="226" t="s">
        <v>141</v>
      </c>
      <c r="E406" s="227" t="s">
        <v>637</v>
      </c>
      <c r="F406" s="228" t="s">
        <v>638</v>
      </c>
      <c r="G406" s="229" t="s">
        <v>281</v>
      </c>
      <c r="H406" s="230">
        <v>5.657</v>
      </c>
      <c r="I406" s="231"/>
      <c r="J406" s="232">
        <f>ROUND(I406*H406,2)</f>
        <v>0</v>
      </c>
      <c r="K406" s="233"/>
      <c r="L406" s="43"/>
      <c r="M406" s="234" t="s">
        <v>1</v>
      </c>
      <c r="N406" s="235" t="s">
        <v>41</v>
      </c>
      <c r="O406" s="90"/>
      <c r="P406" s="236">
        <f>O406*H406</f>
        <v>0</v>
      </c>
      <c r="Q406" s="236">
        <v>0</v>
      </c>
      <c r="R406" s="236">
        <f>Q406*H406</f>
        <v>0</v>
      </c>
      <c r="S406" s="236">
        <v>0</v>
      </c>
      <c r="T406" s="237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38" t="s">
        <v>145</v>
      </c>
      <c r="AT406" s="238" t="s">
        <v>141</v>
      </c>
      <c r="AU406" s="238" t="s">
        <v>85</v>
      </c>
      <c r="AY406" s="16" t="s">
        <v>138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6" t="s">
        <v>83</v>
      </c>
      <c r="BK406" s="239">
        <f>ROUND(I406*H406,2)</f>
        <v>0</v>
      </c>
      <c r="BL406" s="16" t="s">
        <v>145</v>
      </c>
      <c r="BM406" s="238" t="s">
        <v>639</v>
      </c>
    </row>
    <row r="407" s="2" customFormat="1" ht="14.4" customHeight="1">
      <c r="A407" s="37"/>
      <c r="B407" s="38"/>
      <c r="C407" s="226" t="s">
        <v>640</v>
      </c>
      <c r="D407" s="226" t="s">
        <v>141</v>
      </c>
      <c r="E407" s="227" t="s">
        <v>641</v>
      </c>
      <c r="F407" s="228" t="s">
        <v>642</v>
      </c>
      <c r="G407" s="229" t="s">
        <v>281</v>
      </c>
      <c r="H407" s="230">
        <v>5.6600000000000001</v>
      </c>
      <c r="I407" s="231"/>
      <c r="J407" s="232">
        <f>ROUND(I407*H407,2)</f>
        <v>0</v>
      </c>
      <c r="K407" s="233"/>
      <c r="L407" s="43"/>
      <c r="M407" s="234" t="s">
        <v>1</v>
      </c>
      <c r="N407" s="235" t="s">
        <v>41</v>
      </c>
      <c r="O407" s="90"/>
      <c r="P407" s="236">
        <f>O407*H407</f>
        <v>0</v>
      </c>
      <c r="Q407" s="236">
        <v>0</v>
      </c>
      <c r="R407" s="236">
        <f>Q407*H407</f>
        <v>0</v>
      </c>
      <c r="S407" s="236">
        <v>0</v>
      </c>
      <c r="T407" s="237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38" t="s">
        <v>145</v>
      </c>
      <c r="AT407" s="238" t="s">
        <v>141</v>
      </c>
      <c r="AU407" s="238" t="s">
        <v>85</v>
      </c>
      <c r="AY407" s="16" t="s">
        <v>138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6" t="s">
        <v>83</v>
      </c>
      <c r="BK407" s="239">
        <f>ROUND(I407*H407,2)</f>
        <v>0</v>
      </c>
      <c r="BL407" s="16" t="s">
        <v>145</v>
      </c>
      <c r="BM407" s="238" t="s">
        <v>643</v>
      </c>
    </row>
    <row r="408" s="2" customFormat="1" ht="14.4" customHeight="1">
      <c r="A408" s="37"/>
      <c r="B408" s="38"/>
      <c r="C408" s="226" t="s">
        <v>644</v>
      </c>
      <c r="D408" s="226" t="s">
        <v>141</v>
      </c>
      <c r="E408" s="227" t="s">
        <v>645</v>
      </c>
      <c r="F408" s="228" t="s">
        <v>646</v>
      </c>
      <c r="G408" s="229" t="s">
        <v>281</v>
      </c>
      <c r="H408" s="230">
        <v>4.4000000000000004</v>
      </c>
      <c r="I408" s="231"/>
      <c r="J408" s="232">
        <f>ROUND(I408*H408,2)</f>
        <v>0</v>
      </c>
      <c r="K408" s="233"/>
      <c r="L408" s="43"/>
      <c r="M408" s="234" t="s">
        <v>1</v>
      </c>
      <c r="N408" s="235" t="s">
        <v>41</v>
      </c>
      <c r="O408" s="90"/>
      <c r="P408" s="236">
        <f>O408*H408</f>
        <v>0</v>
      </c>
      <c r="Q408" s="236">
        <v>0</v>
      </c>
      <c r="R408" s="236">
        <f>Q408*H408</f>
        <v>0</v>
      </c>
      <c r="S408" s="236">
        <v>0</v>
      </c>
      <c r="T408" s="237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38" t="s">
        <v>145</v>
      </c>
      <c r="AT408" s="238" t="s">
        <v>141</v>
      </c>
      <c r="AU408" s="238" t="s">
        <v>85</v>
      </c>
      <c r="AY408" s="16" t="s">
        <v>138</v>
      </c>
      <c r="BE408" s="239">
        <f>IF(N408="základní",J408,0)</f>
        <v>0</v>
      </c>
      <c r="BF408" s="239">
        <f>IF(N408="snížená",J408,0)</f>
        <v>0</v>
      </c>
      <c r="BG408" s="239">
        <f>IF(N408="zákl. přenesená",J408,0)</f>
        <v>0</v>
      </c>
      <c r="BH408" s="239">
        <f>IF(N408="sníž. přenesená",J408,0)</f>
        <v>0</v>
      </c>
      <c r="BI408" s="239">
        <f>IF(N408="nulová",J408,0)</f>
        <v>0</v>
      </c>
      <c r="BJ408" s="16" t="s">
        <v>83</v>
      </c>
      <c r="BK408" s="239">
        <f>ROUND(I408*H408,2)</f>
        <v>0</v>
      </c>
      <c r="BL408" s="16" t="s">
        <v>145</v>
      </c>
      <c r="BM408" s="238" t="s">
        <v>647</v>
      </c>
    </row>
    <row r="409" s="12" customFormat="1" ht="22.8" customHeight="1">
      <c r="A409" s="12"/>
      <c r="B409" s="210"/>
      <c r="C409" s="211"/>
      <c r="D409" s="212" t="s">
        <v>75</v>
      </c>
      <c r="E409" s="224" t="s">
        <v>277</v>
      </c>
      <c r="F409" s="224" t="s">
        <v>278</v>
      </c>
      <c r="G409" s="211"/>
      <c r="H409" s="211"/>
      <c r="I409" s="214"/>
      <c r="J409" s="225">
        <f>BK409</f>
        <v>0</v>
      </c>
      <c r="K409" s="211"/>
      <c r="L409" s="216"/>
      <c r="M409" s="217"/>
      <c r="N409" s="218"/>
      <c r="O409" s="218"/>
      <c r="P409" s="219">
        <f>SUM(P410:P412)</f>
        <v>0</v>
      </c>
      <c r="Q409" s="218"/>
      <c r="R409" s="219">
        <f>SUM(R410:R412)</f>
        <v>0</v>
      </c>
      <c r="S409" s="218"/>
      <c r="T409" s="220">
        <f>SUM(T410:T412)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21" t="s">
        <v>83</v>
      </c>
      <c r="AT409" s="222" t="s">
        <v>75</v>
      </c>
      <c r="AU409" s="222" t="s">
        <v>83</v>
      </c>
      <c r="AY409" s="221" t="s">
        <v>138</v>
      </c>
      <c r="BK409" s="223">
        <f>SUM(BK410:BK412)</f>
        <v>0</v>
      </c>
    </row>
    <row r="410" s="2" customFormat="1" ht="14.4" customHeight="1">
      <c r="A410" s="37"/>
      <c r="B410" s="38"/>
      <c r="C410" s="226" t="s">
        <v>648</v>
      </c>
      <c r="D410" s="226" t="s">
        <v>141</v>
      </c>
      <c r="E410" s="227" t="s">
        <v>279</v>
      </c>
      <c r="F410" s="228" t="s">
        <v>280</v>
      </c>
      <c r="G410" s="229" t="s">
        <v>281</v>
      </c>
      <c r="H410" s="230">
        <v>32.68</v>
      </c>
      <c r="I410" s="231"/>
      <c r="J410" s="232">
        <f>ROUND(I410*H410,2)</f>
        <v>0</v>
      </c>
      <c r="K410" s="233"/>
      <c r="L410" s="43"/>
      <c r="M410" s="234" t="s">
        <v>1</v>
      </c>
      <c r="N410" s="235" t="s">
        <v>41</v>
      </c>
      <c r="O410" s="90"/>
      <c r="P410" s="236">
        <f>O410*H410</f>
        <v>0</v>
      </c>
      <c r="Q410" s="236">
        <v>0</v>
      </c>
      <c r="R410" s="236">
        <f>Q410*H410</f>
        <v>0</v>
      </c>
      <c r="S410" s="236">
        <v>0</v>
      </c>
      <c r="T410" s="237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38" t="s">
        <v>145</v>
      </c>
      <c r="AT410" s="238" t="s">
        <v>141</v>
      </c>
      <c r="AU410" s="238" t="s">
        <v>85</v>
      </c>
      <c r="AY410" s="16" t="s">
        <v>138</v>
      </c>
      <c r="BE410" s="239">
        <f>IF(N410="základní",J410,0)</f>
        <v>0</v>
      </c>
      <c r="BF410" s="239">
        <f>IF(N410="snížená",J410,0)</f>
        <v>0</v>
      </c>
      <c r="BG410" s="239">
        <f>IF(N410="zákl. přenesená",J410,0)</f>
        <v>0</v>
      </c>
      <c r="BH410" s="239">
        <f>IF(N410="sníž. přenesená",J410,0)</f>
        <v>0</v>
      </c>
      <c r="BI410" s="239">
        <f>IF(N410="nulová",J410,0)</f>
        <v>0</v>
      </c>
      <c r="BJ410" s="16" t="s">
        <v>83</v>
      </c>
      <c r="BK410" s="239">
        <f>ROUND(I410*H410,2)</f>
        <v>0</v>
      </c>
      <c r="BL410" s="16" t="s">
        <v>145</v>
      </c>
      <c r="BM410" s="238" t="s">
        <v>649</v>
      </c>
    </row>
    <row r="411" s="2" customFormat="1" ht="14.4" customHeight="1">
      <c r="A411" s="37"/>
      <c r="B411" s="38"/>
      <c r="C411" s="226" t="s">
        <v>650</v>
      </c>
      <c r="D411" s="226" t="s">
        <v>141</v>
      </c>
      <c r="E411" s="227" t="s">
        <v>283</v>
      </c>
      <c r="F411" s="228" t="s">
        <v>284</v>
      </c>
      <c r="G411" s="229" t="s">
        <v>281</v>
      </c>
      <c r="H411" s="230">
        <v>42.740000000000002</v>
      </c>
      <c r="I411" s="231"/>
      <c r="J411" s="232">
        <f>ROUND(I411*H411,2)</f>
        <v>0</v>
      </c>
      <c r="K411" s="233"/>
      <c r="L411" s="43"/>
      <c r="M411" s="234" t="s">
        <v>1</v>
      </c>
      <c r="N411" s="235" t="s">
        <v>41</v>
      </c>
      <c r="O411" s="90"/>
      <c r="P411" s="236">
        <f>O411*H411</f>
        <v>0</v>
      </c>
      <c r="Q411" s="236">
        <v>0</v>
      </c>
      <c r="R411" s="236">
        <f>Q411*H411</f>
        <v>0</v>
      </c>
      <c r="S411" s="236">
        <v>0</v>
      </c>
      <c r="T411" s="237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38" t="s">
        <v>145</v>
      </c>
      <c r="AT411" s="238" t="s">
        <v>141</v>
      </c>
      <c r="AU411" s="238" t="s">
        <v>85</v>
      </c>
      <c r="AY411" s="16" t="s">
        <v>138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6" t="s">
        <v>83</v>
      </c>
      <c r="BK411" s="239">
        <f>ROUND(I411*H411,2)</f>
        <v>0</v>
      </c>
      <c r="BL411" s="16" t="s">
        <v>145</v>
      </c>
      <c r="BM411" s="238" t="s">
        <v>651</v>
      </c>
    </row>
    <row r="412" s="2" customFormat="1" ht="14.4" customHeight="1">
      <c r="A412" s="37"/>
      <c r="B412" s="38"/>
      <c r="C412" s="226" t="s">
        <v>652</v>
      </c>
      <c r="D412" s="226" t="s">
        <v>141</v>
      </c>
      <c r="E412" s="227" t="s">
        <v>298</v>
      </c>
      <c r="F412" s="228" t="s">
        <v>299</v>
      </c>
      <c r="G412" s="229" t="s">
        <v>281</v>
      </c>
      <c r="H412" s="230">
        <v>42.740000000000002</v>
      </c>
      <c r="I412" s="231"/>
      <c r="J412" s="232">
        <f>ROUND(I412*H412,2)</f>
        <v>0</v>
      </c>
      <c r="K412" s="233"/>
      <c r="L412" s="43"/>
      <c r="M412" s="234" t="s">
        <v>1</v>
      </c>
      <c r="N412" s="235" t="s">
        <v>41</v>
      </c>
      <c r="O412" s="90"/>
      <c r="P412" s="236">
        <f>O412*H412</f>
        <v>0</v>
      </c>
      <c r="Q412" s="236">
        <v>0</v>
      </c>
      <c r="R412" s="236">
        <f>Q412*H412</f>
        <v>0</v>
      </c>
      <c r="S412" s="236">
        <v>0</v>
      </c>
      <c r="T412" s="237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38" t="s">
        <v>145</v>
      </c>
      <c r="AT412" s="238" t="s">
        <v>141</v>
      </c>
      <c r="AU412" s="238" t="s">
        <v>85</v>
      </c>
      <c r="AY412" s="16" t="s">
        <v>138</v>
      </c>
      <c r="BE412" s="239">
        <f>IF(N412="základní",J412,0)</f>
        <v>0</v>
      </c>
      <c r="BF412" s="239">
        <f>IF(N412="snížená",J412,0)</f>
        <v>0</v>
      </c>
      <c r="BG412" s="239">
        <f>IF(N412="zákl. přenesená",J412,0)</f>
        <v>0</v>
      </c>
      <c r="BH412" s="239">
        <f>IF(N412="sníž. přenesená",J412,0)</f>
        <v>0</v>
      </c>
      <c r="BI412" s="239">
        <f>IF(N412="nulová",J412,0)</f>
        <v>0</v>
      </c>
      <c r="BJ412" s="16" t="s">
        <v>83</v>
      </c>
      <c r="BK412" s="239">
        <f>ROUND(I412*H412,2)</f>
        <v>0</v>
      </c>
      <c r="BL412" s="16" t="s">
        <v>145</v>
      </c>
      <c r="BM412" s="238" t="s">
        <v>653</v>
      </c>
    </row>
    <row r="413" s="12" customFormat="1" ht="22.8" customHeight="1">
      <c r="A413" s="12"/>
      <c r="B413" s="210"/>
      <c r="C413" s="211"/>
      <c r="D413" s="212" t="s">
        <v>75</v>
      </c>
      <c r="E413" s="224" t="s">
        <v>524</v>
      </c>
      <c r="F413" s="224" t="s">
        <v>525</v>
      </c>
      <c r="G413" s="211"/>
      <c r="H413" s="211"/>
      <c r="I413" s="214"/>
      <c r="J413" s="225">
        <f>BK413</f>
        <v>0</v>
      </c>
      <c r="K413" s="211"/>
      <c r="L413" s="216"/>
      <c r="M413" s="217"/>
      <c r="N413" s="218"/>
      <c r="O413" s="218"/>
      <c r="P413" s="219">
        <f>P414</f>
        <v>0</v>
      </c>
      <c r="Q413" s="218"/>
      <c r="R413" s="219">
        <f>R414</f>
        <v>0</v>
      </c>
      <c r="S413" s="218"/>
      <c r="T413" s="220">
        <f>T414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21" t="s">
        <v>83</v>
      </c>
      <c r="AT413" s="222" t="s">
        <v>75</v>
      </c>
      <c r="AU413" s="222" t="s">
        <v>83</v>
      </c>
      <c r="AY413" s="221" t="s">
        <v>138</v>
      </c>
      <c r="BK413" s="223">
        <f>BK414</f>
        <v>0</v>
      </c>
    </row>
    <row r="414" s="2" customFormat="1" ht="14.4" customHeight="1">
      <c r="A414" s="37"/>
      <c r="B414" s="38"/>
      <c r="C414" s="226" t="s">
        <v>654</v>
      </c>
      <c r="D414" s="226" t="s">
        <v>141</v>
      </c>
      <c r="E414" s="227" t="s">
        <v>655</v>
      </c>
      <c r="F414" s="228" t="s">
        <v>656</v>
      </c>
      <c r="G414" s="229" t="s">
        <v>281</v>
      </c>
      <c r="H414" s="230">
        <v>42.740000000000002</v>
      </c>
      <c r="I414" s="231"/>
      <c r="J414" s="232">
        <f>ROUND(I414*H414,2)</f>
        <v>0</v>
      </c>
      <c r="K414" s="233"/>
      <c r="L414" s="43"/>
      <c r="M414" s="234" t="s">
        <v>1</v>
      </c>
      <c r="N414" s="235" t="s">
        <v>41</v>
      </c>
      <c r="O414" s="90"/>
      <c r="P414" s="236">
        <f>O414*H414</f>
        <v>0</v>
      </c>
      <c r="Q414" s="236">
        <v>0</v>
      </c>
      <c r="R414" s="236">
        <f>Q414*H414</f>
        <v>0</v>
      </c>
      <c r="S414" s="236">
        <v>0</v>
      </c>
      <c r="T414" s="237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38" t="s">
        <v>145</v>
      </c>
      <c r="AT414" s="238" t="s">
        <v>141</v>
      </c>
      <c r="AU414" s="238" t="s">
        <v>85</v>
      </c>
      <c r="AY414" s="16" t="s">
        <v>138</v>
      </c>
      <c r="BE414" s="239">
        <f>IF(N414="základní",J414,0)</f>
        <v>0</v>
      </c>
      <c r="BF414" s="239">
        <f>IF(N414="snížená",J414,0)</f>
        <v>0</v>
      </c>
      <c r="BG414" s="239">
        <f>IF(N414="zákl. přenesená",J414,0)</f>
        <v>0</v>
      </c>
      <c r="BH414" s="239">
        <f>IF(N414="sníž. přenesená",J414,0)</f>
        <v>0</v>
      </c>
      <c r="BI414" s="239">
        <f>IF(N414="nulová",J414,0)</f>
        <v>0</v>
      </c>
      <c r="BJ414" s="16" t="s">
        <v>83</v>
      </c>
      <c r="BK414" s="239">
        <f>ROUND(I414*H414,2)</f>
        <v>0</v>
      </c>
      <c r="BL414" s="16" t="s">
        <v>145</v>
      </c>
      <c r="BM414" s="238" t="s">
        <v>657</v>
      </c>
    </row>
    <row r="415" s="12" customFormat="1" ht="22.8" customHeight="1">
      <c r="A415" s="12"/>
      <c r="B415" s="210"/>
      <c r="C415" s="211"/>
      <c r="D415" s="212" t="s">
        <v>75</v>
      </c>
      <c r="E415" s="224" t="s">
        <v>530</v>
      </c>
      <c r="F415" s="224" t="s">
        <v>531</v>
      </c>
      <c r="G415" s="211"/>
      <c r="H415" s="211"/>
      <c r="I415" s="214"/>
      <c r="J415" s="225">
        <f>BK415</f>
        <v>0</v>
      </c>
      <c r="K415" s="211"/>
      <c r="L415" s="216"/>
      <c r="M415" s="217"/>
      <c r="N415" s="218"/>
      <c r="O415" s="218"/>
      <c r="P415" s="219">
        <f>P416</f>
        <v>0</v>
      </c>
      <c r="Q415" s="218"/>
      <c r="R415" s="219">
        <f>R416</f>
        <v>0</v>
      </c>
      <c r="S415" s="218"/>
      <c r="T415" s="220">
        <f>T416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21" t="s">
        <v>83</v>
      </c>
      <c r="AT415" s="222" t="s">
        <v>75</v>
      </c>
      <c r="AU415" s="222" t="s">
        <v>83</v>
      </c>
      <c r="AY415" s="221" t="s">
        <v>138</v>
      </c>
      <c r="BK415" s="223">
        <f>BK416</f>
        <v>0</v>
      </c>
    </row>
    <row r="416" s="2" customFormat="1" ht="14.4" customHeight="1">
      <c r="A416" s="37"/>
      <c r="B416" s="38"/>
      <c r="C416" s="226" t="s">
        <v>658</v>
      </c>
      <c r="D416" s="226" t="s">
        <v>141</v>
      </c>
      <c r="E416" s="227" t="s">
        <v>659</v>
      </c>
      <c r="F416" s="228" t="s">
        <v>660</v>
      </c>
      <c r="G416" s="229" t="s">
        <v>254</v>
      </c>
      <c r="H416" s="230">
        <v>251.42400000000001</v>
      </c>
      <c r="I416" s="231"/>
      <c r="J416" s="232">
        <f>ROUND(I416*H416,2)</f>
        <v>0</v>
      </c>
      <c r="K416" s="233"/>
      <c r="L416" s="43"/>
      <c r="M416" s="234" t="s">
        <v>1</v>
      </c>
      <c r="N416" s="235" t="s">
        <v>41</v>
      </c>
      <c r="O416" s="90"/>
      <c r="P416" s="236">
        <f>O416*H416</f>
        <v>0</v>
      </c>
      <c r="Q416" s="236">
        <v>0</v>
      </c>
      <c r="R416" s="236">
        <f>Q416*H416</f>
        <v>0</v>
      </c>
      <c r="S416" s="236">
        <v>0</v>
      </c>
      <c r="T416" s="237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38" t="s">
        <v>145</v>
      </c>
      <c r="AT416" s="238" t="s">
        <v>141</v>
      </c>
      <c r="AU416" s="238" t="s">
        <v>85</v>
      </c>
      <c r="AY416" s="16" t="s">
        <v>138</v>
      </c>
      <c r="BE416" s="239">
        <f>IF(N416="základní",J416,0)</f>
        <v>0</v>
      </c>
      <c r="BF416" s="239">
        <f>IF(N416="snížená",J416,0)</f>
        <v>0</v>
      </c>
      <c r="BG416" s="239">
        <f>IF(N416="zákl. přenesená",J416,0)</f>
        <v>0</v>
      </c>
      <c r="BH416" s="239">
        <f>IF(N416="sníž. přenesená",J416,0)</f>
        <v>0</v>
      </c>
      <c r="BI416" s="239">
        <f>IF(N416="nulová",J416,0)</f>
        <v>0</v>
      </c>
      <c r="BJ416" s="16" t="s">
        <v>83</v>
      </c>
      <c r="BK416" s="239">
        <f>ROUND(I416*H416,2)</f>
        <v>0</v>
      </c>
      <c r="BL416" s="16" t="s">
        <v>145</v>
      </c>
      <c r="BM416" s="238" t="s">
        <v>661</v>
      </c>
    </row>
    <row r="417" s="12" customFormat="1" ht="22.8" customHeight="1">
      <c r="A417" s="12"/>
      <c r="B417" s="210"/>
      <c r="C417" s="211"/>
      <c r="D417" s="212" t="s">
        <v>75</v>
      </c>
      <c r="E417" s="224" t="s">
        <v>662</v>
      </c>
      <c r="F417" s="224" t="s">
        <v>663</v>
      </c>
      <c r="G417" s="211"/>
      <c r="H417" s="211"/>
      <c r="I417" s="214"/>
      <c r="J417" s="225">
        <f>BK417</f>
        <v>0</v>
      </c>
      <c r="K417" s="211"/>
      <c r="L417" s="216"/>
      <c r="M417" s="217"/>
      <c r="N417" s="218"/>
      <c r="O417" s="218"/>
      <c r="P417" s="219">
        <f>SUM(P418:P428)</f>
        <v>0</v>
      </c>
      <c r="Q417" s="218"/>
      <c r="R417" s="219">
        <f>SUM(R418:R428)</f>
        <v>0</v>
      </c>
      <c r="S417" s="218"/>
      <c r="T417" s="220">
        <f>SUM(T418:T428)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21" t="s">
        <v>83</v>
      </c>
      <c r="AT417" s="222" t="s">
        <v>75</v>
      </c>
      <c r="AU417" s="222" t="s">
        <v>83</v>
      </c>
      <c r="AY417" s="221" t="s">
        <v>138</v>
      </c>
      <c r="BK417" s="223">
        <f>SUM(BK418:BK428)</f>
        <v>0</v>
      </c>
    </row>
    <row r="418" s="2" customFormat="1" ht="14.4" customHeight="1">
      <c r="A418" s="37"/>
      <c r="B418" s="38"/>
      <c r="C418" s="226" t="s">
        <v>664</v>
      </c>
      <c r="D418" s="226" t="s">
        <v>141</v>
      </c>
      <c r="E418" s="227" t="s">
        <v>665</v>
      </c>
      <c r="F418" s="228" t="s">
        <v>666</v>
      </c>
      <c r="G418" s="229" t="s">
        <v>317</v>
      </c>
      <c r="H418" s="230">
        <v>0.91300000000000003</v>
      </c>
      <c r="I418" s="231"/>
      <c r="J418" s="232">
        <f>ROUND(I418*H418,2)</f>
        <v>0</v>
      </c>
      <c r="K418" s="233"/>
      <c r="L418" s="43"/>
      <c r="M418" s="234" t="s">
        <v>1</v>
      </c>
      <c r="N418" s="235" t="s">
        <v>41</v>
      </c>
      <c r="O418" s="90"/>
      <c r="P418" s="236">
        <f>O418*H418</f>
        <v>0</v>
      </c>
      <c r="Q418" s="236">
        <v>0</v>
      </c>
      <c r="R418" s="236">
        <f>Q418*H418</f>
        <v>0</v>
      </c>
      <c r="S418" s="236">
        <v>0</v>
      </c>
      <c r="T418" s="237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38" t="s">
        <v>145</v>
      </c>
      <c r="AT418" s="238" t="s">
        <v>141</v>
      </c>
      <c r="AU418" s="238" t="s">
        <v>85</v>
      </c>
      <c r="AY418" s="16" t="s">
        <v>138</v>
      </c>
      <c r="BE418" s="239">
        <f>IF(N418="základní",J418,0)</f>
        <v>0</v>
      </c>
      <c r="BF418" s="239">
        <f>IF(N418="snížená",J418,0)</f>
        <v>0</v>
      </c>
      <c r="BG418" s="239">
        <f>IF(N418="zákl. přenesená",J418,0)</f>
        <v>0</v>
      </c>
      <c r="BH418" s="239">
        <f>IF(N418="sníž. přenesená",J418,0)</f>
        <v>0</v>
      </c>
      <c r="BI418" s="239">
        <f>IF(N418="nulová",J418,0)</f>
        <v>0</v>
      </c>
      <c r="BJ418" s="16" t="s">
        <v>83</v>
      </c>
      <c r="BK418" s="239">
        <f>ROUND(I418*H418,2)</f>
        <v>0</v>
      </c>
      <c r="BL418" s="16" t="s">
        <v>145</v>
      </c>
      <c r="BM418" s="238" t="s">
        <v>667</v>
      </c>
    </row>
    <row r="419" s="2" customFormat="1" ht="14.4" customHeight="1">
      <c r="A419" s="37"/>
      <c r="B419" s="38"/>
      <c r="C419" s="226" t="s">
        <v>668</v>
      </c>
      <c r="D419" s="226" t="s">
        <v>141</v>
      </c>
      <c r="E419" s="227" t="s">
        <v>669</v>
      </c>
      <c r="F419" s="228" t="s">
        <v>670</v>
      </c>
      <c r="G419" s="229" t="s">
        <v>254</v>
      </c>
      <c r="H419" s="230">
        <v>29.704999999999998</v>
      </c>
      <c r="I419" s="231"/>
      <c r="J419" s="232">
        <f>ROUND(I419*H419,2)</f>
        <v>0</v>
      </c>
      <c r="K419" s="233"/>
      <c r="L419" s="43"/>
      <c r="M419" s="234" t="s">
        <v>1</v>
      </c>
      <c r="N419" s="235" t="s">
        <v>41</v>
      </c>
      <c r="O419" s="90"/>
      <c r="P419" s="236">
        <f>O419*H419</f>
        <v>0</v>
      </c>
      <c r="Q419" s="236">
        <v>0</v>
      </c>
      <c r="R419" s="236">
        <f>Q419*H419</f>
        <v>0</v>
      </c>
      <c r="S419" s="236">
        <v>0</v>
      </c>
      <c r="T419" s="237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38" t="s">
        <v>145</v>
      </c>
      <c r="AT419" s="238" t="s">
        <v>141</v>
      </c>
      <c r="AU419" s="238" t="s">
        <v>85</v>
      </c>
      <c r="AY419" s="16" t="s">
        <v>138</v>
      </c>
      <c r="BE419" s="239">
        <f>IF(N419="základní",J419,0)</f>
        <v>0</v>
      </c>
      <c r="BF419" s="239">
        <f>IF(N419="snížená",J419,0)</f>
        <v>0</v>
      </c>
      <c r="BG419" s="239">
        <f>IF(N419="zákl. přenesená",J419,0)</f>
        <v>0</v>
      </c>
      <c r="BH419" s="239">
        <f>IF(N419="sníž. přenesená",J419,0)</f>
        <v>0</v>
      </c>
      <c r="BI419" s="239">
        <f>IF(N419="nulová",J419,0)</f>
        <v>0</v>
      </c>
      <c r="BJ419" s="16" t="s">
        <v>83</v>
      </c>
      <c r="BK419" s="239">
        <f>ROUND(I419*H419,2)</f>
        <v>0</v>
      </c>
      <c r="BL419" s="16" t="s">
        <v>145</v>
      </c>
      <c r="BM419" s="238" t="s">
        <v>671</v>
      </c>
    </row>
    <row r="420" s="2" customFormat="1" ht="14.4" customHeight="1">
      <c r="A420" s="37"/>
      <c r="B420" s="38"/>
      <c r="C420" s="226" t="s">
        <v>672</v>
      </c>
      <c r="D420" s="226" t="s">
        <v>141</v>
      </c>
      <c r="E420" s="227" t="s">
        <v>673</v>
      </c>
      <c r="F420" s="228" t="s">
        <v>674</v>
      </c>
      <c r="G420" s="229" t="s">
        <v>340</v>
      </c>
      <c r="H420" s="230">
        <v>0.23999999999999999</v>
      </c>
      <c r="I420" s="231"/>
      <c r="J420" s="232">
        <f>ROUND(I420*H420,2)</f>
        <v>0</v>
      </c>
      <c r="K420" s="233"/>
      <c r="L420" s="43"/>
      <c r="M420" s="234" t="s">
        <v>1</v>
      </c>
      <c r="N420" s="235" t="s">
        <v>41</v>
      </c>
      <c r="O420" s="90"/>
      <c r="P420" s="236">
        <f>O420*H420</f>
        <v>0</v>
      </c>
      <c r="Q420" s="236">
        <v>0</v>
      </c>
      <c r="R420" s="236">
        <f>Q420*H420</f>
        <v>0</v>
      </c>
      <c r="S420" s="236">
        <v>0</v>
      </c>
      <c r="T420" s="237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38" t="s">
        <v>145</v>
      </c>
      <c r="AT420" s="238" t="s">
        <v>141</v>
      </c>
      <c r="AU420" s="238" t="s">
        <v>85</v>
      </c>
      <c r="AY420" s="16" t="s">
        <v>138</v>
      </c>
      <c r="BE420" s="239">
        <f>IF(N420="základní",J420,0)</f>
        <v>0</v>
      </c>
      <c r="BF420" s="239">
        <f>IF(N420="snížená",J420,0)</f>
        <v>0</v>
      </c>
      <c r="BG420" s="239">
        <f>IF(N420="zákl. přenesená",J420,0)</f>
        <v>0</v>
      </c>
      <c r="BH420" s="239">
        <f>IF(N420="sníž. přenesená",J420,0)</f>
        <v>0</v>
      </c>
      <c r="BI420" s="239">
        <f>IF(N420="nulová",J420,0)</f>
        <v>0</v>
      </c>
      <c r="BJ420" s="16" t="s">
        <v>83</v>
      </c>
      <c r="BK420" s="239">
        <f>ROUND(I420*H420,2)</f>
        <v>0</v>
      </c>
      <c r="BL420" s="16" t="s">
        <v>145</v>
      </c>
      <c r="BM420" s="238" t="s">
        <v>675</v>
      </c>
    </row>
    <row r="421" s="2" customFormat="1" ht="14.4" customHeight="1">
      <c r="A421" s="37"/>
      <c r="B421" s="38"/>
      <c r="C421" s="226" t="s">
        <v>676</v>
      </c>
      <c r="D421" s="226" t="s">
        <v>141</v>
      </c>
      <c r="E421" s="227" t="s">
        <v>677</v>
      </c>
      <c r="F421" s="228" t="s">
        <v>678</v>
      </c>
      <c r="G421" s="229" t="s">
        <v>317</v>
      </c>
      <c r="H421" s="230">
        <v>0.25</v>
      </c>
      <c r="I421" s="231"/>
      <c r="J421" s="232">
        <f>ROUND(I421*H421,2)</f>
        <v>0</v>
      </c>
      <c r="K421" s="233"/>
      <c r="L421" s="43"/>
      <c r="M421" s="234" t="s">
        <v>1</v>
      </c>
      <c r="N421" s="235" t="s">
        <v>41</v>
      </c>
      <c r="O421" s="90"/>
      <c r="P421" s="236">
        <f>O421*H421</f>
        <v>0</v>
      </c>
      <c r="Q421" s="236">
        <v>0</v>
      </c>
      <c r="R421" s="236">
        <f>Q421*H421</f>
        <v>0</v>
      </c>
      <c r="S421" s="236">
        <v>0</v>
      </c>
      <c r="T421" s="237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38" t="s">
        <v>145</v>
      </c>
      <c r="AT421" s="238" t="s">
        <v>141</v>
      </c>
      <c r="AU421" s="238" t="s">
        <v>85</v>
      </c>
      <c r="AY421" s="16" t="s">
        <v>138</v>
      </c>
      <c r="BE421" s="239">
        <f>IF(N421="základní",J421,0)</f>
        <v>0</v>
      </c>
      <c r="BF421" s="239">
        <f>IF(N421="snížená",J421,0)</f>
        <v>0</v>
      </c>
      <c r="BG421" s="239">
        <f>IF(N421="zákl. přenesená",J421,0)</f>
        <v>0</v>
      </c>
      <c r="BH421" s="239">
        <f>IF(N421="sníž. přenesená",J421,0)</f>
        <v>0</v>
      </c>
      <c r="BI421" s="239">
        <f>IF(N421="nulová",J421,0)</f>
        <v>0</v>
      </c>
      <c r="BJ421" s="16" t="s">
        <v>83</v>
      </c>
      <c r="BK421" s="239">
        <f>ROUND(I421*H421,2)</f>
        <v>0</v>
      </c>
      <c r="BL421" s="16" t="s">
        <v>145</v>
      </c>
      <c r="BM421" s="238" t="s">
        <v>679</v>
      </c>
    </row>
    <row r="422" s="2" customFormat="1" ht="14.4" customHeight="1">
      <c r="A422" s="37"/>
      <c r="B422" s="38"/>
      <c r="C422" s="226" t="s">
        <v>680</v>
      </c>
      <c r="D422" s="226" t="s">
        <v>141</v>
      </c>
      <c r="E422" s="227" t="s">
        <v>681</v>
      </c>
      <c r="F422" s="228" t="s">
        <v>682</v>
      </c>
      <c r="G422" s="229" t="s">
        <v>254</v>
      </c>
      <c r="H422" s="230">
        <v>0.79000000000000004</v>
      </c>
      <c r="I422" s="231"/>
      <c r="J422" s="232">
        <f>ROUND(I422*H422,2)</f>
        <v>0</v>
      </c>
      <c r="K422" s="233"/>
      <c r="L422" s="43"/>
      <c r="M422" s="234" t="s">
        <v>1</v>
      </c>
      <c r="N422" s="235" t="s">
        <v>41</v>
      </c>
      <c r="O422" s="90"/>
      <c r="P422" s="236">
        <f>O422*H422</f>
        <v>0</v>
      </c>
      <c r="Q422" s="236">
        <v>0</v>
      </c>
      <c r="R422" s="236">
        <f>Q422*H422</f>
        <v>0</v>
      </c>
      <c r="S422" s="236">
        <v>0</v>
      </c>
      <c r="T422" s="237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38" t="s">
        <v>145</v>
      </c>
      <c r="AT422" s="238" t="s">
        <v>141</v>
      </c>
      <c r="AU422" s="238" t="s">
        <v>85</v>
      </c>
      <c r="AY422" s="16" t="s">
        <v>138</v>
      </c>
      <c r="BE422" s="239">
        <f>IF(N422="základní",J422,0)</f>
        <v>0</v>
      </c>
      <c r="BF422" s="239">
        <f>IF(N422="snížená",J422,0)</f>
        <v>0</v>
      </c>
      <c r="BG422" s="239">
        <f>IF(N422="zákl. přenesená",J422,0)</f>
        <v>0</v>
      </c>
      <c r="BH422" s="239">
        <f>IF(N422="sníž. přenesená",J422,0)</f>
        <v>0</v>
      </c>
      <c r="BI422" s="239">
        <f>IF(N422="nulová",J422,0)</f>
        <v>0</v>
      </c>
      <c r="BJ422" s="16" t="s">
        <v>83</v>
      </c>
      <c r="BK422" s="239">
        <f>ROUND(I422*H422,2)</f>
        <v>0</v>
      </c>
      <c r="BL422" s="16" t="s">
        <v>145</v>
      </c>
      <c r="BM422" s="238" t="s">
        <v>683</v>
      </c>
    </row>
    <row r="423" s="2" customFormat="1" ht="14.4" customHeight="1">
      <c r="A423" s="37"/>
      <c r="B423" s="38"/>
      <c r="C423" s="226" t="s">
        <v>684</v>
      </c>
      <c r="D423" s="226" t="s">
        <v>141</v>
      </c>
      <c r="E423" s="227" t="s">
        <v>685</v>
      </c>
      <c r="F423" s="228" t="s">
        <v>686</v>
      </c>
      <c r="G423" s="229" t="s">
        <v>254</v>
      </c>
      <c r="H423" s="230">
        <v>0.79000000000000004</v>
      </c>
      <c r="I423" s="231"/>
      <c r="J423" s="232">
        <f>ROUND(I423*H423,2)</f>
        <v>0</v>
      </c>
      <c r="K423" s="233"/>
      <c r="L423" s="43"/>
      <c r="M423" s="234" t="s">
        <v>1</v>
      </c>
      <c r="N423" s="235" t="s">
        <v>41</v>
      </c>
      <c r="O423" s="90"/>
      <c r="P423" s="236">
        <f>O423*H423</f>
        <v>0</v>
      </c>
      <c r="Q423" s="236">
        <v>0</v>
      </c>
      <c r="R423" s="236">
        <f>Q423*H423</f>
        <v>0</v>
      </c>
      <c r="S423" s="236">
        <v>0</v>
      </c>
      <c r="T423" s="237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38" t="s">
        <v>145</v>
      </c>
      <c r="AT423" s="238" t="s">
        <v>141</v>
      </c>
      <c r="AU423" s="238" t="s">
        <v>85</v>
      </c>
      <c r="AY423" s="16" t="s">
        <v>138</v>
      </c>
      <c r="BE423" s="239">
        <f>IF(N423="základní",J423,0)</f>
        <v>0</v>
      </c>
      <c r="BF423" s="239">
        <f>IF(N423="snížená",J423,0)</f>
        <v>0</v>
      </c>
      <c r="BG423" s="239">
        <f>IF(N423="zákl. přenesená",J423,0)</f>
        <v>0</v>
      </c>
      <c r="BH423" s="239">
        <f>IF(N423="sníž. přenesená",J423,0)</f>
        <v>0</v>
      </c>
      <c r="BI423" s="239">
        <f>IF(N423="nulová",J423,0)</f>
        <v>0</v>
      </c>
      <c r="BJ423" s="16" t="s">
        <v>83</v>
      </c>
      <c r="BK423" s="239">
        <f>ROUND(I423*H423,2)</f>
        <v>0</v>
      </c>
      <c r="BL423" s="16" t="s">
        <v>145</v>
      </c>
      <c r="BM423" s="238" t="s">
        <v>687</v>
      </c>
    </row>
    <row r="424" s="2" customFormat="1" ht="14.4" customHeight="1">
      <c r="A424" s="37"/>
      <c r="B424" s="38"/>
      <c r="C424" s="226" t="s">
        <v>688</v>
      </c>
      <c r="D424" s="226" t="s">
        <v>141</v>
      </c>
      <c r="E424" s="227" t="s">
        <v>689</v>
      </c>
      <c r="F424" s="228" t="s">
        <v>690</v>
      </c>
      <c r="G424" s="229" t="s">
        <v>340</v>
      </c>
      <c r="H424" s="230">
        <v>0.02</v>
      </c>
      <c r="I424" s="231"/>
      <c r="J424" s="232">
        <f>ROUND(I424*H424,2)</f>
        <v>0</v>
      </c>
      <c r="K424" s="233"/>
      <c r="L424" s="43"/>
      <c r="M424" s="234" t="s">
        <v>1</v>
      </c>
      <c r="N424" s="235" t="s">
        <v>41</v>
      </c>
      <c r="O424" s="90"/>
      <c r="P424" s="236">
        <f>O424*H424</f>
        <v>0</v>
      </c>
      <c r="Q424" s="236">
        <v>0</v>
      </c>
      <c r="R424" s="236">
        <f>Q424*H424</f>
        <v>0</v>
      </c>
      <c r="S424" s="236">
        <v>0</v>
      </c>
      <c r="T424" s="237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38" t="s">
        <v>145</v>
      </c>
      <c r="AT424" s="238" t="s">
        <v>141</v>
      </c>
      <c r="AU424" s="238" t="s">
        <v>85</v>
      </c>
      <c r="AY424" s="16" t="s">
        <v>138</v>
      </c>
      <c r="BE424" s="239">
        <f>IF(N424="základní",J424,0)</f>
        <v>0</v>
      </c>
      <c r="BF424" s="239">
        <f>IF(N424="snížená",J424,0)</f>
        <v>0</v>
      </c>
      <c r="BG424" s="239">
        <f>IF(N424="zákl. přenesená",J424,0)</f>
        <v>0</v>
      </c>
      <c r="BH424" s="239">
        <f>IF(N424="sníž. přenesená",J424,0)</f>
        <v>0</v>
      </c>
      <c r="BI424" s="239">
        <f>IF(N424="nulová",J424,0)</f>
        <v>0</v>
      </c>
      <c r="BJ424" s="16" t="s">
        <v>83</v>
      </c>
      <c r="BK424" s="239">
        <f>ROUND(I424*H424,2)</f>
        <v>0</v>
      </c>
      <c r="BL424" s="16" t="s">
        <v>145</v>
      </c>
      <c r="BM424" s="238" t="s">
        <v>691</v>
      </c>
    </row>
    <row r="425" s="2" customFormat="1" ht="14.4" customHeight="1">
      <c r="A425" s="37"/>
      <c r="B425" s="38"/>
      <c r="C425" s="226" t="s">
        <v>692</v>
      </c>
      <c r="D425" s="226" t="s">
        <v>141</v>
      </c>
      <c r="E425" s="227" t="s">
        <v>693</v>
      </c>
      <c r="F425" s="228" t="s">
        <v>694</v>
      </c>
      <c r="G425" s="229" t="s">
        <v>317</v>
      </c>
      <c r="H425" s="230">
        <v>0.67000000000000004</v>
      </c>
      <c r="I425" s="231"/>
      <c r="J425" s="232">
        <f>ROUND(I425*H425,2)</f>
        <v>0</v>
      </c>
      <c r="K425" s="233"/>
      <c r="L425" s="43"/>
      <c r="M425" s="234" t="s">
        <v>1</v>
      </c>
      <c r="N425" s="235" t="s">
        <v>41</v>
      </c>
      <c r="O425" s="90"/>
      <c r="P425" s="236">
        <f>O425*H425</f>
        <v>0</v>
      </c>
      <c r="Q425" s="236">
        <v>0</v>
      </c>
      <c r="R425" s="236">
        <f>Q425*H425</f>
        <v>0</v>
      </c>
      <c r="S425" s="236">
        <v>0</v>
      </c>
      <c r="T425" s="237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38" t="s">
        <v>145</v>
      </c>
      <c r="AT425" s="238" t="s">
        <v>141</v>
      </c>
      <c r="AU425" s="238" t="s">
        <v>85</v>
      </c>
      <c r="AY425" s="16" t="s">
        <v>138</v>
      </c>
      <c r="BE425" s="239">
        <f>IF(N425="základní",J425,0)</f>
        <v>0</v>
      </c>
      <c r="BF425" s="239">
        <f>IF(N425="snížená",J425,0)</f>
        <v>0</v>
      </c>
      <c r="BG425" s="239">
        <f>IF(N425="zákl. přenesená",J425,0)</f>
        <v>0</v>
      </c>
      <c r="BH425" s="239">
        <f>IF(N425="sníž. přenesená",J425,0)</f>
        <v>0</v>
      </c>
      <c r="BI425" s="239">
        <f>IF(N425="nulová",J425,0)</f>
        <v>0</v>
      </c>
      <c r="BJ425" s="16" t="s">
        <v>83</v>
      </c>
      <c r="BK425" s="239">
        <f>ROUND(I425*H425,2)</f>
        <v>0</v>
      </c>
      <c r="BL425" s="16" t="s">
        <v>145</v>
      </c>
      <c r="BM425" s="238" t="s">
        <v>695</v>
      </c>
    </row>
    <row r="426" s="2" customFormat="1" ht="14.4" customHeight="1">
      <c r="A426" s="37"/>
      <c r="B426" s="38"/>
      <c r="C426" s="226" t="s">
        <v>696</v>
      </c>
      <c r="D426" s="226" t="s">
        <v>141</v>
      </c>
      <c r="E426" s="227" t="s">
        <v>697</v>
      </c>
      <c r="F426" s="228" t="s">
        <v>698</v>
      </c>
      <c r="G426" s="229" t="s">
        <v>254</v>
      </c>
      <c r="H426" s="230">
        <v>3.4100000000000001</v>
      </c>
      <c r="I426" s="231"/>
      <c r="J426" s="232">
        <f>ROUND(I426*H426,2)</f>
        <v>0</v>
      </c>
      <c r="K426" s="233"/>
      <c r="L426" s="43"/>
      <c r="M426" s="234" t="s">
        <v>1</v>
      </c>
      <c r="N426" s="235" t="s">
        <v>41</v>
      </c>
      <c r="O426" s="90"/>
      <c r="P426" s="236">
        <f>O426*H426</f>
        <v>0</v>
      </c>
      <c r="Q426" s="236">
        <v>0</v>
      </c>
      <c r="R426" s="236">
        <f>Q426*H426</f>
        <v>0</v>
      </c>
      <c r="S426" s="236">
        <v>0</v>
      </c>
      <c r="T426" s="237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38" t="s">
        <v>145</v>
      </c>
      <c r="AT426" s="238" t="s">
        <v>141</v>
      </c>
      <c r="AU426" s="238" t="s">
        <v>85</v>
      </c>
      <c r="AY426" s="16" t="s">
        <v>138</v>
      </c>
      <c r="BE426" s="239">
        <f>IF(N426="základní",J426,0)</f>
        <v>0</v>
      </c>
      <c r="BF426" s="239">
        <f>IF(N426="snížená",J426,0)</f>
        <v>0</v>
      </c>
      <c r="BG426" s="239">
        <f>IF(N426="zákl. přenesená",J426,0)</f>
        <v>0</v>
      </c>
      <c r="BH426" s="239">
        <f>IF(N426="sníž. přenesená",J426,0)</f>
        <v>0</v>
      </c>
      <c r="BI426" s="239">
        <f>IF(N426="nulová",J426,0)</f>
        <v>0</v>
      </c>
      <c r="BJ426" s="16" t="s">
        <v>83</v>
      </c>
      <c r="BK426" s="239">
        <f>ROUND(I426*H426,2)</f>
        <v>0</v>
      </c>
      <c r="BL426" s="16" t="s">
        <v>145</v>
      </c>
      <c r="BM426" s="238" t="s">
        <v>699</v>
      </c>
    </row>
    <row r="427" s="2" customFormat="1" ht="14.4" customHeight="1">
      <c r="A427" s="37"/>
      <c r="B427" s="38"/>
      <c r="C427" s="226" t="s">
        <v>700</v>
      </c>
      <c r="D427" s="226" t="s">
        <v>141</v>
      </c>
      <c r="E427" s="227" t="s">
        <v>701</v>
      </c>
      <c r="F427" s="228" t="s">
        <v>702</v>
      </c>
      <c r="G427" s="229" t="s">
        <v>254</v>
      </c>
      <c r="H427" s="230">
        <v>3.4100000000000001</v>
      </c>
      <c r="I427" s="231"/>
      <c r="J427" s="232">
        <f>ROUND(I427*H427,2)</f>
        <v>0</v>
      </c>
      <c r="K427" s="233"/>
      <c r="L427" s="43"/>
      <c r="M427" s="234" t="s">
        <v>1</v>
      </c>
      <c r="N427" s="235" t="s">
        <v>41</v>
      </c>
      <c r="O427" s="90"/>
      <c r="P427" s="236">
        <f>O427*H427</f>
        <v>0</v>
      </c>
      <c r="Q427" s="236">
        <v>0</v>
      </c>
      <c r="R427" s="236">
        <f>Q427*H427</f>
        <v>0</v>
      </c>
      <c r="S427" s="236">
        <v>0</v>
      </c>
      <c r="T427" s="237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38" t="s">
        <v>145</v>
      </c>
      <c r="AT427" s="238" t="s">
        <v>141</v>
      </c>
      <c r="AU427" s="238" t="s">
        <v>85</v>
      </c>
      <c r="AY427" s="16" t="s">
        <v>138</v>
      </c>
      <c r="BE427" s="239">
        <f>IF(N427="základní",J427,0)</f>
        <v>0</v>
      </c>
      <c r="BF427" s="239">
        <f>IF(N427="snížená",J427,0)</f>
        <v>0</v>
      </c>
      <c r="BG427" s="239">
        <f>IF(N427="zákl. přenesená",J427,0)</f>
        <v>0</v>
      </c>
      <c r="BH427" s="239">
        <f>IF(N427="sníž. přenesená",J427,0)</f>
        <v>0</v>
      </c>
      <c r="BI427" s="239">
        <f>IF(N427="nulová",J427,0)</f>
        <v>0</v>
      </c>
      <c r="BJ427" s="16" t="s">
        <v>83</v>
      </c>
      <c r="BK427" s="239">
        <f>ROUND(I427*H427,2)</f>
        <v>0</v>
      </c>
      <c r="BL427" s="16" t="s">
        <v>145</v>
      </c>
      <c r="BM427" s="238" t="s">
        <v>703</v>
      </c>
    </row>
    <row r="428" s="2" customFormat="1" ht="14.4" customHeight="1">
      <c r="A428" s="37"/>
      <c r="B428" s="38"/>
      <c r="C428" s="226" t="s">
        <v>704</v>
      </c>
      <c r="D428" s="226" t="s">
        <v>141</v>
      </c>
      <c r="E428" s="227" t="s">
        <v>705</v>
      </c>
      <c r="F428" s="228" t="s">
        <v>706</v>
      </c>
      <c r="G428" s="229" t="s">
        <v>281</v>
      </c>
      <c r="H428" s="230">
        <v>0.57399999999999995</v>
      </c>
      <c r="I428" s="231"/>
      <c r="J428" s="232">
        <f>ROUND(I428*H428,2)</f>
        <v>0</v>
      </c>
      <c r="K428" s="233"/>
      <c r="L428" s="43"/>
      <c r="M428" s="234" t="s">
        <v>1</v>
      </c>
      <c r="N428" s="235" t="s">
        <v>41</v>
      </c>
      <c r="O428" s="90"/>
      <c r="P428" s="236">
        <f>O428*H428</f>
        <v>0</v>
      </c>
      <c r="Q428" s="236">
        <v>0</v>
      </c>
      <c r="R428" s="236">
        <f>Q428*H428</f>
        <v>0</v>
      </c>
      <c r="S428" s="236">
        <v>0</v>
      </c>
      <c r="T428" s="237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38" t="s">
        <v>145</v>
      </c>
      <c r="AT428" s="238" t="s">
        <v>141</v>
      </c>
      <c r="AU428" s="238" t="s">
        <v>85</v>
      </c>
      <c r="AY428" s="16" t="s">
        <v>138</v>
      </c>
      <c r="BE428" s="239">
        <f>IF(N428="základní",J428,0)</f>
        <v>0</v>
      </c>
      <c r="BF428" s="239">
        <f>IF(N428="snížená",J428,0)</f>
        <v>0</v>
      </c>
      <c r="BG428" s="239">
        <f>IF(N428="zákl. přenesená",J428,0)</f>
        <v>0</v>
      </c>
      <c r="BH428" s="239">
        <f>IF(N428="sníž. přenesená",J428,0)</f>
        <v>0</v>
      </c>
      <c r="BI428" s="239">
        <f>IF(N428="nulová",J428,0)</f>
        <v>0</v>
      </c>
      <c r="BJ428" s="16" t="s">
        <v>83</v>
      </c>
      <c r="BK428" s="239">
        <f>ROUND(I428*H428,2)</f>
        <v>0</v>
      </c>
      <c r="BL428" s="16" t="s">
        <v>145</v>
      </c>
      <c r="BM428" s="238" t="s">
        <v>707</v>
      </c>
    </row>
    <row r="429" s="12" customFormat="1" ht="22.8" customHeight="1">
      <c r="A429" s="12"/>
      <c r="B429" s="210"/>
      <c r="C429" s="211"/>
      <c r="D429" s="212" t="s">
        <v>75</v>
      </c>
      <c r="E429" s="224" t="s">
        <v>708</v>
      </c>
      <c r="F429" s="224" t="s">
        <v>709</v>
      </c>
      <c r="G429" s="211"/>
      <c r="H429" s="211"/>
      <c r="I429" s="214"/>
      <c r="J429" s="225">
        <f>BK429</f>
        <v>0</v>
      </c>
      <c r="K429" s="211"/>
      <c r="L429" s="216"/>
      <c r="M429" s="217"/>
      <c r="N429" s="218"/>
      <c r="O429" s="218"/>
      <c r="P429" s="219">
        <f>SUM(P430:P431)</f>
        <v>0</v>
      </c>
      <c r="Q429" s="218"/>
      <c r="R429" s="219">
        <f>SUM(R430:R431)</f>
        <v>0</v>
      </c>
      <c r="S429" s="218"/>
      <c r="T429" s="220">
        <f>SUM(T430:T431)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21" t="s">
        <v>83</v>
      </c>
      <c r="AT429" s="222" t="s">
        <v>75</v>
      </c>
      <c r="AU429" s="222" t="s">
        <v>83</v>
      </c>
      <c r="AY429" s="221" t="s">
        <v>138</v>
      </c>
      <c r="BK429" s="223">
        <f>SUM(BK430:BK431)</f>
        <v>0</v>
      </c>
    </row>
    <row r="430" s="2" customFormat="1" ht="14.4" customHeight="1">
      <c r="A430" s="37"/>
      <c r="B430" s="38"/>
      <c r="C430" s="226" t="s">
        <v>710</v>
      </c>
      <c r="D430" s="226" t="s">
        <v>141</v>
      </c>
      <c r="E430" s="227" t="s">
        <v>711</v>
      </c>
      <c r="F430" s="228" t="s">
        <v>712</v>
      </c>
      <c r="G430" s="229" t="s">
        <v>254</v>
      </c>
      <c r="H430" s="230">
        <v>7.2599999999999998</v>
      </c>
      <c r="I430" s="231"/>
      <c r="J430" s="232">
        <f>ROUND(I430*H430,2)</f>
        <v>0</v>
      </c>
      <c r="K430" s="233"/>
      <c r="L430" s="43"/>
      <c r="M430" s="234" t="s">
        <v>1</v>
      </c>
      <c r="N430" s="235" t="s">
        <v>41</v>
      </c>
      <c r="O430" s="90"/>
      <c r="P430" s="236">
        <f>O430*H430</f>
        <v>0</v>
      </c>
      <c r="Q430" s="236">
        <v>0</v>
      </c>
      <c r="R430" s="236">
        <f>Q430*H430</f>
        <v>0</v>
      </c>
      <c r="S430" s="236">
        <v>0</v>
      </c>
      <c r="T430" s="237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38" t="s">
        <v>145</v>
      </c>
      <c r="AT430" s="238" t="s">
        <v>141</v>
      </c>
      <c r="AU430" s="238" t="s">
        <v>85</v>
      </c>
      <c r="AY430" s="16" t="s">
        <v>138</v>
      </c>
      <c r="BE430" s="239">
        <f>IF(N430="základní",J430,0)</f>
        <v>0</v>
      </c>
      <c r="BF430" s="239">
        <f>IF(N430="snížená",J430,0)</f>
        <v>0</v>
      </c>
      <c r="BG430" s="239">
        <f>IF(N430="zákl. přenesená",J430,0)</f>
        <v>0</v>
      </c>
      <c r="BH430" s="239">
        <f>IF(N430="sníž. přenesená",J430,0)</f>
        <v>0</v>
      </c>
      <c r="BI430" s="239">
        <f>IF(N430="nulová",J430,0)</f>
        <v>0</v>
      </c>
      <c r="BJ430" s="16" t="s">
        <v>83</v>
      </c>
      <c r="BK430" s="239">
        <f>ROUND(I430*H430,2)</f>
        <v>0</v>
      </c>
      <c r="BL430" s="16" t="s">
        <v>145</v>
      </c>
      <c r="BM430" s="238" t="s">
        <v>713</v>
      </c>
    </row>
    <row r="431" s="2" customFormat="1" ht="14.4" customHeight="1">
      <c r="A431" s="37"/>
      <c r="B431" s="38"/>
      <c r="C431" s="226" t="s">
        <v>714</v>
      </c>
      <c r="D431" s="226" t="s">
        <v>141</v>
      </c>
      <c r="E431" s="227" t="s">
        <v>715</v>
      </c>
      <c r="F431" s="228" t="s">
        <v>716</v>
      </c>
      <c r="G431" s="229" t="s">
        <v>254</v>
      </c>
      <c r="H431" s="230">
        <v>1</v>
      </c>
      <c r="I431" s="231"/>
      <c r="J431" s="232">
        <f>ROUND(I431*H431,2)</f>
        <v>0</v>
      </c>
      <c r="K431" s="233"/>
      <c r="L431" s="43"/>
      <c r="M431" s="234" t="s">
        <v>1</v>
      </c>
      <c r="N431" s="235" t="s">
        <v>41</v>
      </c>
      <c r="O431" s="90"/>
      <c r="P431" s="236">
        <f>O431*H431</f>
        <v>0</v>
      </c>
      <c r="Q431" s="236">
        <v>0</v>
      </c>
      <c r="R431" s="236">
        <f>Q431*H431</f>
        <v>0</v>
      </c>
      <c r="S431" s="236">
        <v>0</v>
      </c>
      <c r="T431" s="237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38" t="s">
        <v>145</v>
      </c>
      <c r="AT431" s="238" t="s">
        <v>141</v>
      </c>
      <c r="AU431" s="238" t="s">
        <v>85</v>
      </c>
      <c r="AY431" s="16" t="s">
        <v>138</v>
      </c>
      <c r="BE431" s="239">
        <f>IF(N431="základní",J431,0)</f>
        <v>0</v>
      </c>
      <c r="BF431" s="239">
        <f>IF(N431="snížená",J431,0)</f>
        <v>0</v>
      </c>
      <c r="BG431" s="239">
        <f>IF(N431="zákl. přenesená",J431,0)</f>
        <v>0</v>
      </c>
      <c r="BH431" s="239">
        <f>IF(N431="sníž. přenesená",J431,0)</f>
        <v>0</v>
      </c>
      <c r="BI431" s="239">
        <f>IF(N431="nulová",J431,0)</f>
        <v>0</v>
      </c>
      <c r="BJ431" s="16" t="s">
        <v>83</v>
      </c>
      <c r="BK431" s="239">
        <f>ROUND(I431*H431,2)</f>
        <v>0</v>
      </c>
      <c r="BL431" s="16" t="s">
        <v>145</v>
      </c>
      <c r="BM431" s="238" t="s">
        <v>717</v>
      </c>
    </row>
    <row r="432" s="12" customFormat="1" ht="22.8" customHeight="1">
      <c r="A432" s="12"/>
      <c r="B432" s="210"/>
      <c r="C432" s="211"/>
      <c r="D432" s="212" t="s">
        <v>75</v>
      </c>
      <c r="E432" s="224" t="s">
        <v>718</v>
      </c>
      <c r="F432" s="224" t="s">
        <v>719</v>
      </c>
      <c r="G432" s="211"/>
      <c r="H432" s="211"/>
      <c r="I432" s="214"/>
      <c r="J432" s="225">
        <f>BK432</f>
        <v>0</v>
      </c>
      <c r="K432" s="211"/>
      <c r="L432" s="216"/>
      <c r="M432" s="217"/>
      <c r="N432" s="218"/>
      <c r="O432" s="218"/>
      <c r="P432" s="219">
        <f>SUM(P433:P435)</f>
        <v>0</v>
      </c>
      <c r="Q432" s="218"/>
      <c r="R432" s="219">
        <f>SUM(R433:R435)</f>
        <v>0</v>
      </c>
      <c r="S432" s="218"/>
      <c r="T432" s="220">
        <f>SUM(T433:T435)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21" t="s">
        <v>83</v>
      </c>
      <c r="AT432" s="222" t="s">
        <v>75</v>
      </c>
      <c r="AU432" s="222" t="s">
        <v>83</v>
      </c>
      <c r="AY432" s="221" t="s">
        <v>138</v>
      </c>
      <c r="BK432" s="223">
        <f>SUM(BK433:BK435)</f>
        <v>0</v>
      </c>
    </row>
    <row r="433" s="2" customFormat="1" ht="24.15" customHeight="1">
      <c r="A433" s="37"/>
      <c r="B433" s="38"/>
      <c r="C433" s="226" t="s">
        <v>720</v>
      </c>
      <c r="D433" s="226" t="s">
        <v>141</v>
      </c>
      <c r="E433" s="227" t="s">
        <v>721</v>
      </c>
      <c r="F433" s="228" t="s">
        <v>722</v>
      </c>
      <c r="G433" s="229" t="s">
        <v>261</v>
      </c>
      <c r="H433" s="230">
        <v>14</v>
      </c>
      <c r="I433" s="231"/>
      <c r="J433" s="232">
        <f>ROUND(I433*H433,2)</f>
        <v>0</v>
      </c>
      <c r="K433" s="233"/>
      <c r="L433" s="43"/>
      <c r="M433" s="234" t="s">
        <v>1</v>
      </c>
      <c r="N433" s="235" t="s">
        <v>41</v>
      </c>
      <c r="O433" s="90"/>
      <c r="P433" s="236">
        <f>O433*H433</f>
        <v>0</v>
      </c>
      <c r="Q433" s="236">
        <v>0</v>
      </c>
      <c r="R433" s="236">
        <f>Q433*H433</f>
        <v>0</v>
      </c>
      <c r="S433" s="236">
        <v>0</v>
      </c>
      <c r="T433" s="237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38" t="s">
        <v>145</v>
      </c>
      <c r="AT433" s="238" t="s">
        <v>141</v>
      </c>
      <c r="AU433" s="238" t="s">
        <v>85</v>
      </c>
      <c r="AY433" s="16" t="s">
        <v>138</v>
      </c>
      <c r="BE433" s="239">
        <f>IF(N433="základní",J433,0)</f>
        <v>0</v>
      </c>
      <c r="BF433" s="239">
        <f>IF(N433="snížená",J433,0)</f>
        <v>0</v>
      </c>
      <c r="BG433" s="239">
        <f>IF(N433="zákl. přenesená",J433,0)</f>
        <v>0</v>
      </c>
      <c r="BH433" s="239">
        <f>IF(N433="sníž. přenesená",J433,0)</f>
        <v>0</v>
      </c>
      <c r="BI433" s="239">
        <f>IF(N433="nulová",J433,0)</f>
        <v>0</v>
      </c>
      <c r="BJ433" s="16" t="s">
        <v>83</v>
      </c>
      <c r="BK433" s="239">
        <f>ROUND(I433*H433,2)</f>
        <v>0</v>
      </c>
      <c r="BL433" s="16" t="s">
        <v>145</v>
      </c>
      <c r="BM433" s="238" t="s">
        <v>723</v>
      </c>
    </row>
    <row r="434" s="2" customFormat="1" ht="14.4" customHeight="1">
      <c r="A434" s="37"/>
      <c r="B434" s="38"/>
      <c r="C434" s="226" t="s">
        <v>724</v>
      </c>
      <c r="D434" s="226" t="s">
        <v>141</v>
      </c>
      <c r="E434" s="227" t="s">
        <v>725</v>
      </c>
      <c r="F434" s="228" t="s">
        <v>726</v>
      </c>
      <c r="G434" s="229" t="s">
        <v>265</v>
      </c>
      <c r="H434" s="230">
        <v>14.140000000000001</v>
      </c>
      <c r="I434" s="231"/>
      <c r="J434" s="232">
        <f>ROUND(I434*H434,2)</f>
        <v>0</v>
      </c>
      <c r="K434" s="233"/>
      <c r="L434" s="43"/>
      <c r="M434" s="234" t="s">
        <v>1</v>
      </c>
      <c r="N434" s="235" t="s">
        <v>41</v>
      </c>
      <c r="O434" s="90"/>
      <c r="P434" s="236">
        <f>O434*H434</f>
        <v>0</v>
      </c>
      <c r="Q434" s="236">
        <v>0</v>
      </c>
      <c r="R434" s="236">
        <f>Q434*H434</f>
        <v>0</v>
      </c>
      <c r="S434" s="236">
        <v>0</v>
      </c>
      <c r="T434" s="237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38" t="s">
        <v>145</v>
      </c>
      <c r="AT434" s="238" t="s">
        <v>141</v>
      </c>
      <c r="AU434" s="238" t="s">
        <v>85</v>
      </c>
      <c r="AY434" s="16" t="s">
        <v>138</v>
      </c>
      <c r="BE434" s="239">
        <f>IF(N434="základní",J434,0)</f>
        <v>0</v>
      </c>
      <c r="BF434" s="239">
        <f>IF(N434="snížená",J434,0)</f>
        <v>0</v>
      </c>
      <c r="BG434" s="239">
        <f>IF(N434="zákl. přenesená",J434,0)</f>
        <v>0</v>
      </c>
      <c r="BH434" s="239">
        <f>IF(N434="sníž. přenesená",J434,0)</f>
        <v>0</v>
      </c>
      <c r="BI434" s="239">
        <f>IF(N434="nulová",J434,0)</f>
        <v>0</v>
      </c>
      <c r="BJ434" s="16" t="s">
        <v>83</v>
      </c>
      <c r="BK434" s="239">
        <f>ROUND(I434*H434,2)</f>
        <v>0</v>
      </c>
      <c r="BL434" s="16" t="s">
        <v>145</v>
      </c>
      <c r="BM434" s="238" t="s">
        <v>727</v>
      </c>
    </row>
    <row r="435" s="2" customFormat="1" ht="14.4" customHeight="1">
      <c r="A435" s="37"/>
      <c r="B435" s="38"/>
      <c r="C435" s="226" t="s">
        <v>728</v>
      </c>
      <c r="D435" s="226" t="s">
        <v>141</v>
      </c>
      <c r="E435" s="227" t="s">
        <v>729</v>
      </c>
      <c r="F435" s="228" t="s">
        <v>730</v>
      </c>
      <c r="G435" s="229" t="s">
        <v>586</v>
      </c>
      <c r="H435" s="230">
        <v>2</v>
      </c>
      <c r="I435" s="231"/>
      <c r="J435" s="232">
        <f>ROUND(I435*H435,2)</f>
        <v>0</v>
      </c>
      <c r="K435" s="233"/>
      <c r="L435" s="43"/>
      <c r="M435" s="234" t="s">
        <v>1</v>
      </c>
      <c r="N435" s="235" t="s">
        <v>41</v>
      </c>
      <c r="O435" s="90"/>
      <c r="P435" s="236">
        <f>O435*H435</f>
        <v>0</v>
      </c>
      <c r="Q435" s="236">
        <v>0</v>
      </c>
      <c r="R435" s="236">
        <f>Q435*H435</f>
        <v>0</v>
      </c>
      <c r="S435" s="236">
        <v>0</v>
      </c>
      <c r="T435" s="237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38" t="s">
        <v>145</v>
      </c>
      <c r="AT435" s="238" t="s">
        <v>141</v>
      </c>
      <c r="AU435" s="238" t="s">
        <v>85</v>
      </c>
      <c r="AY435" s="16" t="s">
        <v>138</v>
      </c>
      <c r="BE435" s="239">
        <f>IF(N435="základní",J435,0)</f>
        <v>0</v>
      </c>
      <c r="BF435" s="239">
        <f>IF(N435="snížená",J435,0)</f>
        <v>0</v>
      </c>
      <c r="BG435" s="239">
        <f>IF(N435="zákl. přenesená",J435,0)</f>
        <v>0</v>
      </c>
      <c r="BH435" s="239">
        <f>IF(N435="sníž. přenesená",J435,0)</f>
        <v>0</v>
      </c>
      <c r="BI435" s="239">
        <f>IF(N435="nulová",J435,0)</f>
        <v>0</v>
      </c>
      <c r="BJ435" s="16" t="s">
        <v>83</v>
      </c>
      <c r="BK435" s="239">
        <f>ROUND(I435*H435,2)</f>
        <v>0</v>
      </c>
      <c r="BL435" s="16" t="s">
        <v>145</v>
      </c>
      <c r="BM435" s="238" t="s">
        <v>731</v>
      </c>
    </row>
    <row r="436" s="12" customFormat="1" ht="22.8" customHeight="1">
      <c r="A436" s="12"/>
      <c r="B436" s="210"/>
      <c r="C436" s="211"/>
      <c r="D436" s="212" t="s">
        <v>75</v>
      </c>
      <c r="E436" s="224" t="s">
        <v>732</v>
      </c>
      <c r="F436" s="224" t="s">
        <v>733</v>
      </c>
      <c r="G436" s="211"/>
      <c r="H436" s="211"/>
      <c r="I436" s="214"/>
      <c r="J436" s="225">
        <f>BK436</f>
        <v>0</v>
      </c>
      <c r="K436" s="211"/>
      <c r="L436" s="216"/>
      <c r="M436" s="217"/>
      <c r="N436" s="218"/>
      <c r="O436" s="218"/>
      <c r="P436" s="219">
        <f>SUM(P437:P439)</f>
        <v>0</v>
      </c>
      <c r="Q436" s="218"/>
      <c r="R436" s="219">
        <f>SUM(R437:R439)</f>
        <v>0</v>
      </c>
      <c r="S436" s="218"/>
      <c r="T436" s="220">
        <f>SUM(T437:T439)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21" t="s">
        <v>83</v>
      </c>
      <c r="AT436" s="222" t="s">
        <v>75</v>
      </c>
      <c r="AU436" s="222" t="s">
        <v>83</v>
      </c>
      <c r="AY436" s="221" t="s">
        <v>138</v>
      </c>
      <c r="BK436" s="223">
        <f>SUM(BK437:BK439)</f>
        <v>0</v>
      </c>
    </row>
    <row r="437" s="2" customFormat="1" ht="14.4" customHeight="1">
      <c r="A437" s="37"/>
      <c r="B437" s="38"/>
      <c r="C437" s="226" t="s">
        <v>734</v>
      </c>
      <c r="D437" s="226" t="s">
        <v>141</v>
      </c>
      <c r="E437" s="227" t="s">
        <v>735</v>
      </c>
      <c r="F437" s="228" t="s">
        <v>736</v>
      </c>
      <c r="G437" s="229" t="s">
        <v>306</v>
      </c>
      <c r="H437" s="230">
        <v>19.960000000000001</v>
      </c>
      <c r="I437" s="231"/>
      <c r="J437" s="232">
        <f>ROUND(I437*H437,2)</f>
        <v>0</v>
      </c>
      <c r="K437" s="233"/>
      <c r="L437" s="43"/>
      <c r="M437" s="234" t="s">
        <v>1</v>
      </c>
      <c r="N437" s="235" t="s">
        <v>41</v>
      </c>
      <c r="O437" s="90"/>
      <c r="P437" s="236">
        <f>O437*H437</f>
        <v>0</v>
      </c>
      <c r="Q437" s="236">
        <v>0</v>
      </c>
      <c r="R437" s="236">
        <f>Q437*H437</f>
        <v>0</v>
      </c>
      <c r="S437" s="236">
        <v>0</v>
      </c>
      <c r="T437" s="237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38" t="s">
        <v>145</v>
      </c>
      <c r="AT437" s="238" t="s">
        <v>141</v>
      </c>
      <c r="AU437" s="238" t="s">
        <v>85</v>
      </c>
      <c r="AY437" s="16" t="s">
        <v>138</v>
      </c>
      <c r="BE437" s="239">
        <f>IF(N437="základní",J437,0)</f>
        <v>0</v>
      </c>
      <c r="BF437" s="239">
        <f>IF(N437="snížená",J437,0)</f>
        <v>0</v>
      </c>
      <c r="BG437" s="239">
        <f>IF(N437="zákl. přenesená",J437,0)</f>
        <v>0</v>
      </c>
      <c r="BH437" s="239">
        <f>IF(N437="sníž. přenesená",J437,0)</f>
        <v>0</v>
      </c>
      <c r="BI437" s="239">
        <f>IF(N437="nulová",J437,0)</f>
        <v>0</v>
      </c>
      <c r="BJ437" s="16" t="s">
        <v>83</v>
      </c>
      <c r="BK437" s="239">
        <f>ROUND(I437*H437,2)</f>
        <v>0</v>
      </c>
      <c r="BL437" s="16" t="s">
        <v>145</v>
      </c>
      <c r="BM437" s="238" t="s">
        <v>737</v>
      </c>
    </row>
    <row r="438" s="2" customFormat="1" ht="14.4" customHeight="1">
      <c r="A438" s="37"/>
      <c r="B438" s="38"/>
      <c r="C438" s="226" t="s">
        <v>738</v>
      </c>
      <c r="D438" s="226" t="s">
        <v>141</v>
      </c>
      <c r="E438" s="227" t="s">
        <v>739</v>
      </c>
      <c r="F438" s="228" t="s">
        <v>740</v>
      </c>
      <c r="G438" s="229" t="s">
        <v>269</v>
      </c>
      <c r="H438" s="230">
        <v>2.794</v>
      </c>
      <c r="I438" s="231"/>
      <c r="J438" s="232">
        <f>ROUND(I438*H438,2)</f>
        <v>0</v>
      </c>
      <c r="K438" s="233"/>
      <c r="L438" s="43"/>
      <c r="M438" s="234" t="s">
        <v>1</v>
      </c>
      <c r="N438" s="235" t="s">
        <v>41</v>
      </c>
      <c r="O438" s="90"/>
      <c r="P438" s="236">
        <f>O438*H438</f>
        <v>0</v>
      </c>
      <c r="Q438" s="236">
        <v>0</v>
      </c>
      <c r="R438" s="236">
        <f>Q438*H438</f>
        <v>0</v>
      </c>
      <c r="S438" s="236">
        <v>0</v>
      </c>
      <c r="T438" s="237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38" t="s">
        <v>145</v>
      </c>
      <c r="AT438" s="238" t="s">
        <v>141</v>
      </c>
      <c r="AU438" s="238" t="s">
        <v>85</v>
      </c>
      <c r="AY438" s="16" t="s">
        <v>138</v>
      </c>
      <c r="BE438" s="239">
        <f>IF(N438="základní",J438,0)</f>
        <v>0</v>
      </c>
      <c r="BF438" s="239">
        <f>IF(N438="snížená",J438,0)</f>
        <v>0</v>
      </c>
      <c r="BG438" s="239">
        <f>IF(N438="zákl. přenesená",J438,0)</f>
        <v>0</v>
      </c>
      <c r="BH438" s="239">
        <f>IF(N438="sníž. přenesená",J438,0)</f>
        <v>0</v>
      </c>
      <c r="BI438" s="239">
        <f>IF(N438="nulová",J438,0)</f>
        <v>0</v>
      </c>
      <c r="BJ438" s="16" t="s">
        <v>83</v>
      </c>
      <c r="BK438" s="239">
        <f>ROUND(I438*H438,2)</f>
        <v>0</v>
      </c>
      <c r="BL438" s="16" t="s">
        <v>145</v>
      </c>
      <c r="BM438" s="238" t="s">
        <v>741</v>
      </c>
    </row>
    <row r="439" s="2" customFormat="1" ht="14.4" customHeight="1">
      <c r="A439" s="37"/>
      <c r="B439" s="38"/>
      <c r="C439" s="226" t="s">
        <v>742</v>
      </c>
      <c r="D439" s="226" t="s">
        <v>141</v>
      </c>
      <c r="E439" s="227" t="s">
        <v>743</v>
      </c>
      <c r="F439" s="228" t="s">
        <v>744</v>
      </c>
      <c r="G439" s="229" t="s">
        <v>269</v>
      </c>
      <c r="H439" s="230">
        <v>2.79</v>
      </c>
      <c r="I439" s="231"/>
      <c r="J439" s="232">
        <f>ROUND(I439*H439,2)</f>
        <v>0</v>
      </c>
      <c r="K439" s="233"/>
      <c r="L439" s="43"/>
      <c r="M439" s="234" t="s">
        <v>1</v>
      </c>
      <c r="N439" s="235" t="s">
        <v>41</v>
      </c>
      <c r="O439" s="90"/>
      <c r="P439" s="236">
        <f>O439*H439</f>
        <v>0</v>
      </c>
      <c r="Q439" s="236">
        <v>0</v>
      </c>
      <c r="R439" s="236">
        <f>Q439*H439</f>
        <v>0</v>
      </c>
      <c r="S439" s="236">
        <v>0</v>
      </c>
      <c r="T439" s="237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38" t="s">
        <v>145</v>
      </c>
      <c r="AT439" s="238" t="s">
        <v>141</v>
      </c>
      <c r="AU439" s="238" t="s">
        <v>85</v>
      </c>
      <c r="AY439" s="16" t="s">
        <v>138</v>
      </c>
      <c r="BE439" s="239">
        <f>IF(N439="základní",J439,0)</f>
        <v>0</v>
      </c>
      <c r="BF439" s="239">
        <f>IF(N439="snížená",J439,0)</f>
        <v>0</v>
      </c>
      <c r="BG439" s="239">
        <f>IF(N439="zákl. přenesená",J439,0)</f>
        <v>0</v>
      </c>
      <c r="BH439" s="239">
        <f>IF(N439="sníž. přenesená",J439,0)</f>
        <v>0</v>
      </c>
      <c r="BI439" s="239">
        <f>IF(N439="nulová",J439,0)</f>
        <v>0</v>
      </c>
      <c r="BJ439" s="16" t="s">
        <v>83</v>
      </c>
      <c r="BK439" s="239">
        <f>ROUND(I439*H439,2)</f>
        <v>0</v>
      </c>
      <c r="BL439" s="16" t="s">
        <v>145</v>
      </c>
      <c r="BM439" s="238" t="s">
        <v>745</v>
      </c>
    </row>
    <row r="440" s="12" customFormat="1" ht="22.8" customHeight="1">
      <c r="A440" s="12"/>
      <c r="B440" s="210"/>
      <c r="C440" s="211"/>
      <c r="D440" s="212" t="s">
        <v>75</v>
      </c>
      <c r="E440" s="224" t="s">
        <v>542</v>
      </c>
      <c r="F440" s="224" t="s">
        <v>543</v>
      </c>
      <c r="G440" s="211"/>
      <c r="H440" s="211"/>
      <c r="I440" s="214"/>
      <c r="J440" s="225">
        <f>BK440</f>
        <v>0</v>
      </c>
      <c r="K440" s="211"/>
      <c r="L440" s="216"/>
      <c r="M440" s="217"/>
      <c r="N440" s="218"/>
      <c r="O440" s="218"/>
      <c r="P440" s="219">
        <f>SUM(P441:P442)</f>
        <v>0</v>
      </c>
      <c r="Q440" s="218"/>
      <c r="R440" s="219">
        <f>SUM(R441:R442)</f>
        <v>0</v>
      </c>
      <c r="S440" s="218"/>
      <c r="T440" s="220">
        <f>SUM(T441:T442)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21" t="s">
        <v>83</v>
      </c>
      <c r="AT440" s="222" t="s">
        <v>75</v>
      </c>
      <c r="AU440" s="222" t="s">
        <v>83</v>
      </c>
      <c r="AY440" s="221" t="s">
        <v>138</v>
      </c>
      <c r="BK440" s="223">
        <f>SUM(BK441:BK442)</f>
        <v>0</v>
      </c>
    </row>
    <row r="441" s="2" customFormat="1" ht="24.15" customHeight="1">
      <c r="A441" s="37"/>
      <c r="B441" s="38"/>
      <c r="C441" s="226" t="s">
        <v>746</v>
      </c>
      <c r="D441" s="226" t="s">
        <v>141</v>
      </c>
      <c r="E441" s="227" t="s">
        <v>747</v>
      </c>
      <c r="F441" s="228" t="s">
        <v>748</v>
      </c>
      <c r="G441" s="229" t="s">
        <v>269</v>
      </c>
      <c r="H441" s="230">
        <v>234.65000000000001</v>
      </c>
      <c r="I441" s="231"/>
      <c r="J441" s="232">
        <f>ROUND(I441*H441,2)</f>
        <v>0</v>
      </c>
      <c r="K441" s="233"/>
      <c r="L441" s="43"/>
      <c r="M441" s="234" t="s">
        <v>1</v>
      </c>
      <c r="N441" s="235" t="s">
        <v>41</v>
      </c>
      <c r="O441" s="90"/>
      <c r="P441" s="236">
        <f>O441*H441</f>
        <v>0</v>
      </c>
      <c r="Q441" s="236">
        <v>0</v>
      </c>
      <c r="R441" s="236">
        <f>Q441*H441</f>
        <v>0</v>
      </c>
      <c r="S441" s="236">
        <v>0</v>
      </c>
      <c r="T441" s="237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38" t="s">
        <v>145</v>
      </c>
      <c r="AT441" s="238" t="s">
        <v>141</v>
      </c>
      <c r="AU441" s="238" t="s">
        <v>85</v>
      </c>
      <c r="AY441" s="16" t="s">
        <v>138</v>
      </c>
      <c r="BE441" s="239">
        <f>IF(N441="základní",J441,0)</f>
        <v>0</v>
      </c>
      <c r="BF441" s="239">
        <f>IF(N441="snížená",J441,0)</f>
        <v>0</v>
      </c>
      <c r="BG441" s="239">
        <f>IF(N441="zákl. přenesená",J441,0)</f>
        <v>0</v>
      </c>
      <c r="BH441" s="239">
        <f>IF(N441="sníž. přenesená",J441,0)</f>
        <v>0</v>
      </c>
      <c r="BI441" s="239">
        <f>IF(N441="nulová",J441,0)</f>
        <v>0</v>
      </c>
      <c r="BJ441" s="16" t="s">
        <v>83</v>
      </c>
      <c r="BK441" s="239">
        <f>ROUND(I441*H441,2)</f>
        <v>0</v>
      </c>
      <c r="BL441" s="16" t="s">
        <v>145</v>
      </c>
      <c r="BM441" s="238" t="s">
        <v>749</v>
      </c>
    </row>
    <row r="442" s="2" customFormat="1" ht="24.15" customHeight="1">
      <c r="A442" s="37"/>
      <c r="B442" s="38"/>
      <c r="C442" s="226" t="s">
        <v>750</v>
      </c>
      <c r="D442" s="226" t="s">
        <v>141</v>
      </c>
      <c r="E442" s="227" t="s">
        <v>751</v>
      </c>
      <c r="F442" s="228" t="s">
        <v>752</v>
      </c>
      <c r="G442" s="229" t="s">
        <v>269</v>
      </c>
      <c r="H442" s="230">
        <v>234.65000000000001</v>
      </c>
      <c r="I442" s="231"/>
      <c r="J442" s="232">
        <f>ROUND(I442*H442,2)</f>
        <v>0</v>
      </c>
      <c r="K442" s="233"/>
      <c r="L442" s="43"/>
      <c r="M442" s="234" t="s">
        <v>1</v>
      </c>
      <c r="N442" s="235" t="s">
        <v>41</v>
      </c>
      <c r="O442" s="90"/>
      <c r="P442" s="236">
        <f>O442*H442</f>
        <v>0</v>
      </c>
      <c r="Q442" s="236">
        <v>0</v>
      </c>
      <c r="R442" s="236">
        <f>Q442*H442</f>
        <v>0</v>
      </c>
      <c r="S442" s="236">
        <v>0</v>
      </c>
      <c r="T442" s="237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38" t="s">
        <v>145</v>
      </c>
      <c r="AT442" s="238" t="s">
        <v>141</v>
      </c>
      <c r="AU442" s="238" t="s">
        <v>85</v>
      </c>
      <c r="AY442" s="16" t="s">
        <v>138</v>
      </c>
      <c r="BE442" s="239">
        <f>IF(N442="základní",J442,0)</f>
        <v>0</v>
      </c>
      <c r="BF442" s="239">
        <f>IF(N442="snížená",J442,0)</f>
        <v>0</v>
      </c>
      <c r="BG442" s="239">
        <f>IF(N442="zákl. přenesená",J442,0)</f>
        <v>0</v>
      </c>
      <c r="BH442" s="239">
        <f>IF(N442="sníž. přenesená",J442,0)</f>
        <v>0</v>
      </c>
      <c r="BI442" s="239">
        <f>IF(N442="nulová",J442,0)</f>
        <v>0</v>
      </c>
      <c r="BJ442" s="16" t="s">
        <v>83</v>
      </c>
      <c r="BK442" s="239">
        <f>ROUND(I442*H442,2)</f>
        <v>0</v>
      </c>
      <c r="BL442" s="16" t="s">
        <v>145</v>
      </c>
      <c r="BM442" s="238" t="s">
        <v>753</v>
      </c>
    </row>
    <row r="443" s="12" customFormat="1" ht="22.8" customHeight="1">
      <c r="A443" s="12"/>
      <c r="B443" s="210"/>
      <c r="C443" s="211"/>
      <c r="D443" s="212" t="s">
        <v>75</v>
      </c>
      <c r="E443" s="224" t="s">
        <v>548</v>
      </c>
      <c r="F443" s="224" t="s">
        <v>549</v>
      </c>
      <c r="G443" s="211"/>
      <c r="H443" s="211"/>
      <c r="I443" s="214"/>
      <c r="J443" s="225">
        <f>BK443</f>
        <v>0</v>
      </c>
      <c r="K443" s="211"/>
      <c r="L443" s="216"/>
      <c r="M443" s="217"/>
      <c r="N443" s="218"/>
      <c r="O443" s="218"/>
      <c r="P443" s="219">
        <f>SUM(P444:P446)</f>
        <v>0</v>
      </c>
      <c r="Q443" s="218"/>
      <c r="R443" s="219">
        <f>SUM(R444:R446)</f>
        <v>0</v>
      </c>
      <c r="S443" s="218"/>
      <c r="T443" s="220">
        <f>SUM(T444:T446)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21" t="s">
        <v>83</v>
      </c>
      <c r="AT443" s="222" t="s">
        <v>75</v>
      </c>
      <c r="AU443" s="222" t="s">
        <v>83</v>
      </c>
      <c r="AY443" s="221" t="s">
        <v>138</v>
      </c>
      <c r="BK443" s="223">
        <f>SUM(BK444:BK446)</f>
        <v>0</v>
      </c>
    </row>
    <row r="444" s="2" customFormat="1" ht="24.15" customHeight="1">
      <c r="A444" s="37"/>
      <c r="B444" s="38"/>
      <c r="C444" s="226" t="s">
        <v>754</v>
      </c>
      <c r="D444" s="226" t="s">
        <v>141</v>
      </c>
      <c r="E444" s="227" t="s">
        <v>551</v>
      </c>
      <c r="F444" s="228" t="s">
        <v>552</v>
      </c>
      <c r="G444" s="229" t="s">
        <v>269</v>
      </c>
      <c r="H444" s="230">
        <v>89.113</v>
      </c>
      <c r="I444" s="231"/>
      <c r="J444" s="232">
        <f>ROUND(I444*H444,2)</f>
        <v>0</v>
      </c>
      <c r="K444" s="233"/>
      <c r="L444" s="43"/>
      <c r="M444" s="234" t="s">
        <v>1</v>
      </c>
      <c r="N444" s="235" t="s">
        <v>41</v>
      </c>
      <c r="O444" s="90"/>
      <c r="P444" s="236">
        <f>O444*H444</f>
        <v>0</v>
      </c>
      <c r="Q444" s="236">
        <v>0</v>
      </c>
      <c r="R444" s="236">
        <f>Q444*H444</f>
        <v>0</v>
      </c>
      <c r="S444" s="236">
        <v>0</v>
      </c>
      <c r="T444" s="237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38" t="s">
        <v>145</v>
      </c>
      <c r="AT444" s="238" t="s">
        <v>141</v>
      </c>
      <c r="AU444" s="238" t="s">
        <v>85</v>
      </c>
      <c r="AY444" s="16" t="s">
        <v>138</v>
      </c>
      <c r="BE444" s="239">
        <f>IF(N444="základní",J444,0)</f>
        <v>0</v>
      </c>
      <c r="BF444" s="239">
        <f>IF(N444="snížená",J444,0)</f>
        <v>0</v>
      </c>
      <c r="BG444" s="239">
        <f>IF(N444="zákl. přenesená",J444,0)</f>
        <v>0</v>
      </c>
      <c r="BH444" s="239">
        <f>IF(N444="sníž. přenesená",J444,0)</f>
        <v>0</v>
      </c>
      <c r="BI444" s="239">
        <f>IF(N444="nulová",J444,0)</f>
        <v>0</v>
      </c>
      <c r="BJ444" s="16" t="s">
        <v>83</v>
      </c>
      <c r="BK444" s="239">
        <f>ROUND(I444*H444,2)</f>
        <v>0</v>
      </c>
      <c r="BL444" s="16" t="s">
        <v>145</v>
      </c>
      <c r="BM444" s="238" t="s">
        <v>755</v>
      </c>
    </row>
    <row r="445" s="2" customFormat="1" ht="24.15" customHeight="1">
      <c r="A445" s="37"/>
      <c r="B445" s="38"/>
      <c r="C445" s="226" t="s">
        <v>756</v>
      </c>
      <c r="D445" s="226" t="s">
        <v>141</v>
      </c>
      <c r="E445" s="227" t="s">
        <v>757</v>
      </c>
      <c r="F445" s="228" t="s">
        <v>758</v>
      </c>
      <c r="G445" s="229" t="s">
        <v>254</v>
      </c>
      <c r="H445" s="230">
        <v>145.535</v>
      </c>
      <c r="I445" s="231"/>
      <c r="J445" s="232">
        <f>ROUND(I445*H445,2)</f>
        <v>0</v>
      </c>
      <c r="K445" s="233"/>
      <c r="L445" s="43"/>
      <c r="M445" s="234" t="s">
        <v>1</v>
      </c>
      <c r="N445" s="235" t="s">
        <v>41</v>
      </c>
      <c r="O445" s="90"/>
      <c r="P445" s="236">
        <f>O445*H445</f>
        <v>0</v>
      </c>
      <c r="Q445" s="236">
        <v>0</v>
      </c>
      <c r="R445" s="236">
        <f>Q445*H445</f>
        <v>0</v>
      </c>
      <c r="S445" s="236">
        <v>0</v>
      </c>
      <c r="T445" s="237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38" t="s">
        <v>145</v>
      </c>
      <c r="AT445" s="238" t="s">
        <v>141</v>
      </c>
      <c r="AU445" s="238" t="s">
        <v>85</v>
      </c>
      <c r="AY445" s="16" t="s">
        <v>138</v>
      </c>
      <c r="BE445" s="239">
        <f>IF(N445="základní",J445,0)</f>
        <v>0</v>
      </c>
      <c r="BF445" s="239">
        <f>IF(N445="snížená",J445,0)</f>
        <v>0</v>
      </c>
      <c r="BG445" s="239">
        <f>IF(N445="zákl. přenesená",J445,0)</f>
        <v>0</v>
      </c>
      <c r="BH445" s="239">
        <f>IF(N445="sníž. přenesená",J445,0)</f>
        <v>0</v>
      </c>
      <c r="BI445" s="239">
        <f>IF(N445="nulová",J445,0)</f>
        <v>0</v>
      </c>
      <c r="BJ445" s="16" t="s">
        <v>83</v>
      </c>
      <c r="BK445" s="239">
        <f>ROUND(I445*H445,2)</f>
        <v>0</v>
      </c>
      <c r="BL445" s="16" t="s">
        <v>145</v>
      </c>
      <c r="BM445" s="238" t="s">
        <v>759</v>
      </c>
    </row>
    <row r="446" s="2" customFormat="1" ht="14.4" customHeight="1">
      <c r="A446" s="37"/>
      <c r="B446" s="38"/>
      <c r="C446" s="226" t="s">
        <v>760</v>
      </c>
      <c r="D446" s="226" t="s">
        <v>141</v>
      </c>
      <c r="E446" s="227" t="s">
        <v>555</v>
      </c>
      <c r="F446" s="228" t="s">
        <v>556</v>
      </c>
      <c r="G446" s="229" t="s">
        <v>340</v>
      </c>
      <c r="H446" s="230">
        <v>29.329999999999998</v>
      </c>
      <c r="I446" s="231"/>
      <c r="J446" s="232">
        <f>ROUND(I446*H446,2)</f>
        <v>0</v>
      </c>
      <c r="K446" s="233"/>
      <c r="L446" s="43"/>
      <c r="M446" s="234" t="s">
        <v>1</v>
      </c>
      <c r="N446" s="235" t="s">
        <v>41</v>
      </c>
      <c r="O446" s="90"/>
      <c r="P446" s="236">
        <f>O446*H446</f>
        <v>0</v>
      </c>
      <c r="Q446" s="236">
        <v>0</v>
      </c>
      <c r="R446" s="236">
        <f>Q446*H446</f>
        <v>0</v>
      </c>
      <c r="S446" s="236">
        <v>0</v>
      </c>
      <c r="T446" s="237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38" t="s">
        <v>145</v>
      </c>
      <c r="AT446" s="238" t="s">
        <v>141</v>
      </c>
      <c r="AU446" s="238" t="s">
        <v>85</v>
      </c>
      <c r="AY446" s="16" t="s">
        <v>138</v>
      </c>
      <c r="BE446" s="239">
        <f>IF(N446="základní",J446,0)</f>
        <v>0</v>
      </c>
      <c r="BF446" s="239">
        <f>IF(N446="snížená",J446,0)</f>
        <v>0</v>
      </c>
      <c r="BG446" s="239">
        <f>IF(N446="zákl. přenesená",J446,0)</f>
        <v>0</v>
      </c>
      <c r="BH446" s="239">
        <f>IF(N446="sníž. přenesená",J446,0)</f>
        <v>0</v>
      </c>
      <c r="BI446" s="239">
        <f>IF(N446="nulová",J446,0)</f>
        <v>0</v>
      </c>
      <c r="BJ446" s="16" t="s">
        <v>83</v>
      </c>
      <c r="BK446" s="239">
        <f>ROUND(I446*H446,2)</f>
        <v>0</v>
      </c>
      <c r="BL446" s="16" t="s">
        <v>145</v>
      </c>
      <c r="BM446" s="238" t="s">
        <v>761</v>
      </c>
    </row>
    <row r="447" s="12" customFormat="1" ht="22.8" customHeight="1">
      <c r="A447" s="12"/>
      <c r="B447" s="210"/>
      <c r="C447" s="211"/>
      <c r="D447" s="212" t="s">
        <v>75</v>
      </c>
      <c r="E447" s="224" t="s">
        <v>762</v>
      </c>
      <c r="F447" s="224" t="s">
        <v>763</v>
      </c>
      <c r="G447" s="211"/>
      <c r="H447" s="211"/>
      <c r="I447" s="214"/>
      <c r="J447" s="225">
        <f>BK447</f>
        <v>0</v>
      </c>
      <c r="K447" s="211"/>
      <c r="L447" s="216"/>
      <c r="M447" s="217"/>
      <c r="N447" s="218"/>
      <c r="O447" s="218"/>
      <c r="P447" s="219">
        <f>SUM(P448:P449)</f>
        <v>0</v>
      </c>
      <c r="Q447" s="218"/>
      <c r="R447" s="219">
        <f>SUM(R448:R449)</f>
        <v>0</v>
      </c>
      <c r="S447" s="218"/>
      <c r="T447" s="220">
        <f>SUM(T448:T449)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21" t="s">
        <v>83</v>
      </c>
      <c r="AT447" s="222" t="s">
        <v>75</v>
      </c>
      <c r="AU447" s="222" t="s">
        <v>83</v>
      </c>
      <c r="AY447" s="221" t="s">
        <v>138</v>
      </c>
      <c r="BK447" s="223">
        <f>SUM(BK448:BK449)</f>
        <v>0</v>
      </c>
    </row>
    <row r="448" s="2" customFormat="1" ht="14.4" customHeight="1">
      <c r="A448" s="37"/>
      <c r="B448" s="38"/>
      <c r="C448" s="226" t="s">
        <v>764</v>
      </c>
      <c r="D448" s="226" t="s">
        <v>141</v>
      </c>
      <c r="E448" s="227" t="s">
        <v>765</v>
      </c>
      <c r="F448" s="228" t="s">
        <v>766</v>
      </c>
      <c r="G448" s="229" t="s">
        <v>254</v>
      </c>
      <c r="H448" s="230">
        <v>15.9</v>
      </c>
      <c r="I448" s="231"/>
      <c r="J448" s="232">
        <f>ROUND(I448*H448,2)</f>
        <v>0</v>
      </c>
      <c r="K448" s="233"/>
      <c r="L448" s="43"/>
      <c r="M448" s="234" t="s">
        <v>1</v>
      </c>
      <c r="N448" s="235" t="s">
        <v>41</v>
      </c>
      <c r="O448" s="90"/>
      <c r="P448" s="236">
        <f>O448*H448</f>
        <v>0</v>
      </c>
      <c r="Q448" s="236">
        <v>0</v>
      </c>
      <c r="R448" s="236">
        <f>Q448*H448</f>
        <v>0</v>
      </c>
      <c r="S448" s="236">
        <v>0</v>
      </c>
      <c r="T448" s="237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38" t="s">
        <v>145</v>
      </c>
      <c r="AT448" s="238" t="s">
        <v>141</v>
      </c>
      <c r="AU448" s="238" t="s">
        <v>85</v>
      </c>
      <c r="AY448" s="16" t="s">
        <v>138</v>
      </c>
      <c r="BE448" s="239">
        <f>IF(N448="základní",J448,0)</f>
        <v>0</v>
      </c>
      <c r="BF448" s="239">
        <f>IF(N448="snížená",J448,0)</f>
        <v>0</v>
      </c>
      <c r="BG448" s="239">
        <f>IF(N448="zákl. přenesená",J448,0)</f>
        <v>0</v>
      </c>
      <c r="BH448" s="239">
        <f>IF(N448="sníž. přenesená",J448,0)</f>
        <v>0</v>
      </c>
      <c r="BI448" s="239">
        <f>IF(N448="nulová",J448,0)</f>
        <v>0</v>
      </c>
      <c r="BJ448" s="16" t="s">
        <v>83</v>
      </c>
      <c r="BK448" s="239">
        <f>ROUND(I448*H448,2)</f>
        <v>0</v>
      </c>
      <c r="BL448" s="16" t="s">
        <v>145</v>
      </c>
      <c r="BM448" s="238" t="s">
        <v>767</v>
      </c>
    </row>
    <row r="449" s="2" customFormat="1" ht="14.4" customHeight="1">
      <c r="A449" s="37"/>
      <c r="B449" s="38"/>
      <c r="C449" s="226" t="s">
        <v>768</v>
      </c>
      <c r="D449" s="226" t="s">
        <v>141</v>
      </c>
      <c r="E449" s="227" t="s">
        <v>769</v>
      </c>
      <c r="F449" s="228" t="s">
        <v>770</v>
      </c>
      <c r="G449" s="229" t="s">
        <v>254</v>
      </c>
      <c r="H449" s="230">
        <v>15.9</v>
      </c>
      <c r="I449" s="231"/>
      <c r="J449" s="232">
        <f>ROUND(I449*H449,2)</f>
        <v>0</v>
      </c>
      <c r="K449" s="233"/>
      <c r="L449" s="43"/>
      <c r="M449" s="234" t="s">
        <v>1</v>
      </c>
      <c r="N449" s="235" t="s">
        <v>41</v>
      </c>
      <c r="O449" s="90"/>
      <c r="P449" s="236">
        <f>O449*H449</f>
        <v>0</v>
      </c>
      <c r="Q449" s="236">
        <v>0</v>
      </c>
      <c r="R449" s="236">
        <f>Q449*H449</f>
        <v>0</v>
      </c>
      <c r="S449" s="236">
        <v>0</v>
      </c>
      <c r="T449" s="237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38" t="s">
        <v>145</v>
      </c>
      <c r="AT449" s="238" t="s">
        <v>141</v>
      </c>
      <c r="AU449" s="238" t="s">
        <v>85</v>
      </c>
      <c r="AY449" s="16" t="s">
        <v>138</v>
      </c>
      <c r="BE449" s="239">
        <f>IF(N449="základní",J449,0)</f>
        <v>0</v>
      </c>
      <c r="BF449" s="239">
        <f>IF(N449="snížená",J449,0)</f>
        <v>0</v>
      </c>
      <c r="BG449" s="239">
        <f>IF(N449="zákl. přenesená",J449,0)</f>
        <v>0</v>
      </c>
      <c r="BH449" s="239">
        <f>IF(N449="sníž. přenesená",J449,0)</f>
        <v>0</v>
      </c>
      <c r="BI449" s="239">
        <f>IF(N449="nulová",J449,0)</f>
        <v>0</v>
      </c>
      <c r="BJ449" s="16" t="s">
        <v>83</v>
      </c>
      <c r="BK449" s="239">
        <f>ROUND(I449*H449,2)</f>
        <v>0</v>
      </c>
      <c r="BL449" s="16" t="s">
        <v>145</v>
      </c>
      <c r="BM449" s="238" t="s">
        <v>771</v>
      </c>
    </row>
    <row r="450" s="12" customFormat="1" ht="22.8" customHeight="1">
      <c r="A450" s="12"/>
      <c r="B450" s="210"/>
      <c r="C450" s="211"/>
      <c r="D450" s="212" t="s">
        <v>75</v>
      </c>
      <c r="E450" s="224" t="s">
        <v>772</v>
      </c>
      <c r="F450" s="224" t="s">
        <v>773</v>
      </c>
      <c r="G450" s="211"/>
      <c r="H450" s="211"/>
      <c r="I450" s="214"/>
      <c r="J450" s="225">
        <f>BK450</f>
        <v>0</v>
      </c>
      <c r="K450" s="211"/>
      <c r="L450" s="216"/>
      <c r="M450" s="217"/>
      <c r="N450" s="218"/>
      <c r="O450" s="218"/>
      <c r="P450" s="219">
        <f>SUM(P451:P456)</f>
        <v>0</v>
      </c>
      <c r="Q450" s="218"/>
      <c r="R450" s="219">
        <f>SUM(R451:R456)</f>
        <v>0</v>
      </c>
      <c r="S450" s="218"/>
      <c r="T450" s="220">
        <f>SUM(T451:T456)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21" t="s">
        <v>83</v>
      </c>
      <c r="AT450" s="222" t="s">
        <v>75</v>
      </c>
      <c r="AU450" s="222" t="s">
        <v>83</v>
      </c>
      <c r="AY450" s="221" t="s">
        <v>138</v>
      </c>
      <c r="BK450" s="223">
        <f>SUM(BK451:BK456)</f>
        <v>0</v>
      </c>
    </row>
    <row r="451" s="2" customFormat="1" ht="14.4" customHeight="1">
      <c r="A451" s="37"/>
      <c r="B451" s="38"/>
      <c r="C451" s="226" t="s">
        <v>774</v>
      </c>
      <c r="D451" s="226" t="s">
        <v>141</v>
      </c>
      <c r="E451" s="227" t="s">
        <v>775</v>
      </c>
      <c r="F451" s="228" t="s">
        <v>776</v>
      </c>
      <c r="G451" s="229" t="s">
        <v>281</v>
      </c>
      <c r="H451" s="230">
        <v>0.79500000000000004</v>
      </c>
      <c r="I451" s="231"/>
      <c r="J451" s="232">
        <f>ROUND(I451*H451,2)</f>
        <v>0</v>
      </c>
      <c r="K451" s="233"/>
      <c r="L451" s="43"/>
      <c r="M451" s="234" t="s">
        <v>1</v>
      </c>
      <c r="N451" s="235" t="s">
        <v>41</v>
      </c>
      <c r="O451" s="90"/>
      <c r="P451" s="236">
        <f>O451*H451</f>
        <v>0</v>
      </c>
      <c r="Q451" s="236">
        <v>0</v>
      </c>
      <c r="R451" s="236">
        <f>Q451*H451</f>
        <v>0</v>
      </c>
      <c r="S451" s="236">
        <v>0</v>
      </c>
      <c r="T451" s="237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38" t="s">
        <v>145</v>
      </c>
      <c r="AT451" s="238" t="s">
        <v>141</v>
      </c>
      <c r="AU451" s="238" t="s">
        <v>85</v>
      </c>
      <c r="AY451" s="16" t="s">
        <v>138</v>
      </c>
      <c r="BE451" s="239">
        <f>IF(N451="základní",J451,0)</f>
        <v>0</v>
      </c>
      <c r="BF451" s="239">
        <f>IF(N451="snížená",J451,0)</f>
        <v>0</v>
      </c>
      <c r="BG451" s="239">
        <f>IF(N451="zákl. přenesená",J451,0)</f>
        <v>0</v>
      </c>
      <c r="BH451" s="239">
        <f>IF(N451="sníž. přenesená",J451,0)</f>
        <v>0</v>
      </c>
      <c r="BI451" s="239">
        <f>IF(N451="nulová",J451,0)</f>
        <v>0</v>
      </c>
      <c r="BJ451" s="16" t="s">
        <v>83</v>
      </c>
      <c r="BK451" s="239">
        <f>ROUND(I451*H451,2)</f>
        <v>0</v>
      </c>
      <c r="BL451" s="16" t="s">
        <v>145</v>
      </c>
      <c r="BM451" s="238" t="s">
        <v>777</v>
      </c>
    </row>
    <row r="452" s="2" customFormat="1" ht="14.4" customHeight="1">
      <c r="A452" s="37"/>
      <c r="B452" s="38"/>
      <c r="C452" s="226" t="s">
        <v>778</v>
      </c>
      <c r="D452" s="226" t="s">
        <v>141</v>
      </c>
      <c r="E452" s="227" t="s">
        <v>779</v>
      </c>
      <c r="F452" s="228" t="s">
        <v>780</v>
      </c>
      <c r="G452" s="229" t="s">
        <v>340</v>
      </c>
      <c r="H452" s="230">
        <v>0.042000000000000003</v>
      </c>
      <c r="I452" s="231"/>
      <c r="J452" s="232">
        <f>ROUND(I452*H452,2)</f>
        <v>0</v>
      </c>
      <c r="K452" s="233"/>
      <c r="L452" s="43"/>
      <c r="M452" s="234" t="s">
        <v>1</v>
      </c>
      <c r="N452" s="235" t="s">
        <v>41</v>
      </c>
      <c r="O452" s="90"/>
      <c r="P452" s="236">
        <f>O452*H452</f>
        <v>0</v>
      </c>
      <c r="Q452" s="236">
        <v>0</v>
      </c>
      <c r="R452" s="236">
        <f>Q452*H452</f>
        <v>0</v>
      </c>
      <c r="S452" s="236">
        <v>0</v>
      </c>
      <c r="T452" s="237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38" t="s">
        <v>145</v>
      </c>
      <c r="AT452" s="238" t="s">
        <v>141</v>
      </c>
      <c r="AU452" s="238" t="s">
        <v>85</v>
      </c>
      <c r="AY452" s="16" t="s">
        <v>138</v>
      </c>
      <c r="BE452" s="239">
        <f>IF(N452="základní",J452,0)</f>
        <v>0</v>
      </c>
      <c r="BF452" s="239">
        <f>IF(N452="snížená",J452,0)</f>
        <v>0</v>
      </c>
      <c r="BG452" s="239">
        <f>IF(N452="zákl. přenesená",J452,0)</f>
        <v>0</v>
      </c>
      <c r="BH452" s="239">
        <f>IF(N452="sníž. přenesená",J452,0)</f>
        <v>0</v>
      </c>
      <c r="BI452" s="239">
        <f>IF(N452="nulová",J452,0)</f>
        <v>0</v>
      </c>
      <c r="BJ452" s="16" t="s">
        <v>83</v>
      </c>
      <c r="BK452" s="239">
        <f>ROUND(I452*H452,2)</f>
        <v>0</v>
      </c>
      <c r="BL452" s="16" t="s">
        <v>145</v>
      </c>
      <c r="BM452" s="238" t="s">
        <v>781</v>
      </c>
    </row>
    <row r="453" s="2" customFormat="1" ht="24.15" customHeight="1">
      <c r="A453" s="37"/>
      <c r="B453" s="38"/>
      <c r="C453" s="226" t="s">
        <v>782</v>
      </c>
      <c r="D453" s="226" t="s">
        <v>141</v>
      </c>
      <c r="E453" s="227" t="s">
        <v>783</v>
      </c>
      <c r="F453" s="228" t="s">
        <v>784</v>
      </c>
      <c r="G453" s="229" t="s">
        <v>317</v>
      </c>
      <c r="H453" s="230">
        <v>0.57999999999999996</v>
      </c>
      <c r="I453" s="231"/>
      <c r="J453" s="232">
        <f>ROUND(I453*H453,2)</f>
        <v>0</v>
      </c>
      <c r="K453" s="233"/>
      <c r="L453" s="43"/>
      <c r="M453" s="234" t="s">
        <v>1</v>
      </c>
      <c r="N453" s="235" t="s">
        <v>41</v>
      </c>
      <c r="O453" s="90"/>
      <c r="P453" s="236">
        <f>O453*H453</f>
        <v>0</v>
      </c>
      <c r="Q453" s="236">
        <v>0</v>
      </c>
      <c r="R453" s="236">
        <f>Q453*H453</f>
        <v>0</v>
      </c>
      <c r="S453" s="236">
        <v>0</v>
      </c>
      <c r="T453" s="237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38" t="s">
        <v>145</v>
      </c>
      <c r="AT453" s="238" t="s">
        <v>141</v>
      </c>
      <c r="AU453" s="238" t="s">
        <v>85</v>
      </c>
      <c r="AY453" s="16" t="s">
        <v>138</v>
      </c>
      <c r="BE453" s="239">
        <f>IF(N453="základní",J453,0)</f>
        <v>0</v>
      </c>
      <c r="BF453" s="239">
        <f>IF(N453="snížená",J453,0)</f>
        <v>0</v>
      </c>
      <c r="BG453" s="239">
        <f>IF(N453="zákl. přenesená",J453,0)</f>
        <v>0</v>
      </c>
      <c r="BH453" s="239">
        <f>IF(N453="sníž. přenesená",J453,0)</f>
        <v>0</v>
      </c>
      <c r="BI453" s="239">
        <f>IF(N453="nulová",J453,0)</f>
        <v>0</v>
      </c>
      <c r="BJ453" s="16" t="s">
        <v>83</v>
      </c>
      <c r="BK453" s="239">
        <f>ROUND(I453*H453,2)</f>
        <v>0</v>
      </c>
      <c r="BL453" s="16" t="s">
        <v>145</v>
      </c>
      <c r="BM453" s="238" t="s">
        <v>785</v>
      </c>
    </row>
    <row r="454" s="2" customFormat="1" ht="14.4" customHeight="1">
      <c r="A454" s="37"/>
      <c r="B454" s="38"/>
      <c r="C454" s="226" t="s">
        <v>786</v>
      </c>
      <c r="D454" s="226" t="s">
        <v>141</v>
      </c>
      <c r="E454" s="227" t="s">
        <v>787</v>
      </c>
      <c r="F454" s="228" t="s">
        <v>788</v>
      </c>
      <c r="G454" s="229" t="s">
        <v>281</v>
      </c>
      <c r="H454" s="230">
        <v>0.27000000000000002</v>
      </c>
      <c r="I454" s="231"/>
      <c r="J454" s="232">
        <f>ROUND(I454*H454,2)</f>
        <v>0</v>
      </c>
      <c r="K454" s="233"/>
      <c r="L454" s="43"/>
      <c r="M454" s="234" t="s">
        <v>1</v>
      </c>
      <c r="N454" s="235" t="s">
        <v>41</v>
      </c>
      <c r="O454" s="90"/>
      <c r="P454" s="236">
        <f>O454*H454</f>
        <v>0</v>
      </c>
      <c r="Q454" s="236">
        <v>0</v>
      </c>
      <c r="R454" s="236">
        <f>Q454*H454</f>
        <v>0</v>
      </c>
      <c r="S454" s="236">
        <v>0</v>
      </c>
      <c r="T454" s="237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38" t="s">
        <v>145</v>
      </c>
      <c r="AT454" s="238" t="s">
        <v>141</v>
      </c>
      <c r="AU454" s="238" t="s">
        <v>85</v>
      </c>
      <c r="AY454" s="16" t="s">
        <v>138</v>
      </c>
      <c r="BE454" s="239">
        <f>IF(N454="základní",J454,0)</f>
        <v>0</v>
      </c>
      <c r="BF454" s="239">
        <f>IF(N454="snížená",J454,0)</f>
        <v>0</v>
      </c>
      <c r="BG454" s="239">
        <f>IF(N454="zákl. přenesená",J454,0)</f>
        <v>0</v>
      </c>
      <c r="BH454" s="239">
        <f>IF(N454="sníž. přenesená",J454,0)</f>
        <v>0</v>
      </c>
      <c r="BI454" s="239">
        <f>IF(N454="nulová",J454,0)</f>
        <v>0</v>
      </c>
      <c r="BJ454" s="16" t="s">
        <v>83</v>
      </c>
      <c r="BK454" s="239">
        <f>ROUND(I454*H454,2)</f>
        <v>0</v>
      </c>
      <c r="BL454" s="16" t="s">
        <v>145</v>
      </c>
      <c r="BM454" s="238" t="s">
        <v>789</v>
      </c>
    </row>
    <row r="455" s="2" customFormat="1" ht="14.4" customHeight="1">
      <c r="A455" s="37"/>
      <c r="B455" s="38"/>
      <c r="C455" s="226" t="s">
        <v>790</v>
      </c>
      <c r="D455" s="226" t="s">
        <v>141</v>
      </c>
      <c r="E455" s="227" t="s">
        <v>791</v>
      </c>
      <c r="F455" s="228" t="s">
        <v>792</v>
      </c>
      <c r="G455" s="229" t="s">
        <v>317</v>
      </c>
      <c r="H455" s="230">
        <v>0.57999999999999996</v>
      </c>
      <c r="I455" s="231"/>
      <c r="J455" s="232">
        <f>ROUND(I455*H455,2)</f>
        <v>0</v>
      </c>
      <c r="K455" s="233"/>
      <c r="L455" s="43"/>
      <c r="M455" s="234" t="s">
        <v>1</v>
      </c>
      <c r="N455" s="235" t="s">
        <v>41</v>
      </c>
      <c r="O455" s="90"/>
      <c r="P455" s="236">
        <f>O455*H455</f>
        <v>0</v>
      </c>
      <c r="Q455" s="236">
        <v>0</v>
      </c>
      <c r="R455" s="236">
        <f>Q455*H455</f>
        <v>0</v>
      </c>
      <c r="S455" s="236">
        <v>0</v>
      </c>
      <c r="T455" s="237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38" t="s">
        <v>145</v>
      </c>
      <c r="AT455" s="238" t="s">
        <v>141</v>
      </c>
      <c r="AU455" s="238" t="s">
        <v>85</v>
      </c>
      <c r="AY455" s="16" t="s">
        <v>138</v>
      </c>
      <c r="BE455" s="239">
        <f>IF(N455="základní",J455,0)</f>
        <v>0</v>
      </c>
      <c r="BF455" s="239">
        <f>IF(N455="snížená",J455,0)</f>
        <v>0</v>
      </c>
      <c r="BG455" s="239">
        <f>IF(N455="zákl. přenesená",J455,0)</f>
        <v>0</v>
      </c>
      <c r="BH455" s="239">
        <f>IF(N455="sníž. přenesená",J455,0)</f>
        <v>0</v>
      </c>
      <c r="BI455" s="239">
        <f>IF(N455="nulová",J455,0)</f>
        <v>0</v>
      </c>
      <c r="BJ455" s="16" t="s">
        <v>83</v>
      </c>
      <c r="BK455" s="239">
        <f>ROUND(I455*H455,2)</f>
        <v>0</v>
      </c>
      <c r="BL455" s="16" t="s">
        <v>145</v>
      </c>
      <c r="BM455" s="238" t="s">
        <v>793</v>
      </c>
    </row>
    <row r="456" s="2" customFormat="1" ht="14.4" customHeight="1">
      <c r="A456" s="37"/>
      <c r="B456" s="38"/>
      <c r="C456" s="226" t="s">
        <v>794</v>
      </c>
      <c r="D456" s="226" t="s">
        <v>141</v>
      </c>
      <c r="E456" s="227" t="s">
        <v>795</v>
      </c>
      <c r="F456" s="228" t="s">
        <v>796</v>
      </c>
      <c r="G456" s="229" t="s">
        <v>254</v>
      </c>
      <c r="H456" s="230">
        <v>9.7799999999999994</v>
      </c>
      <c r="I456" s="231"/>
      <c r="J456" s="232">
        <f>ROUND(I456*H456,2)</f>
        <v>0</v>
      </c>
      <c r="K456" s="233"/>
      <c r="L456" s="43"/>
      <c r="M456" s="234" t="s">
        <v>1</v>
      </c>
      <c r="N456" s="235" t="s">
        <v>41</v>
      </c>
      <c r="O456" s="90"/>
      <c r="P456" s="236">
        <f>O456*H456</f>
        <v>0</v>
      </c>
      <c r="Q456" s="236">
        <v>0</v>
      </c>
      <c r="R456" s="236">
        <f>Q456*H456</f>
        <v>0</v>
      </c>
      <c r="S456" s="236">
        <v>0</v>
      </c>
      <c r="T456" s="237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38" t="s">
        <v>145</v>
      </c>
      <c r="AT456" s="238" t="s">
        <v>141</v>
      </c>
      <c r="AU456" s="238" t="s">
        <v>85</v>
      </c>
      <c r="AY456" s="16" t="s">
        <v>138</v>
      </c>
      <c r="BE456" s="239">
        <f>IF(N456="základní",J456,0)</f>
        <v>0</v>
      </c>
      <c r="BF456" s="239">
        <f>IF(N456="snížená",J456,0)</f>
        <v>0</v>
      </c>
      <c r="BG456" s="239">
        <f>IF(N456="zákl. přenesená",J456,0)</f>
        <v>0</v>
      </c>
      <c r="BH456" s="239">
        <f>IF(N456="sníž. přenesená",J456,0)</f>
        <v>0</v>
      </c>
      <c r="BI456" s="239">
        <f>IF(N456="nulová",J456,0)</f>
        <v>0</v>
      </c>
      <c r="BJ456" s="16" t="s">
        <v>83</v>
      </c>
      <c r="BK456" s="239">
        <f>ROUND(I456*H456,2)</f>
        <v>0</v>
      </c>
      <c r="BL456" s="16" t="s">
        <v>145</v>
      </c>
      <c r="BM456" s="238" t="s">
        <v>797</v>
      </c>
    </row>
    <row r="457" s="12" customFormat="1" ht="22.8" customHeight="1">
      <c r="A457" s="12"/>
      <c r="B457" s="210"/>
      <c r="C457" s="211"/>
      <c r="D457" s="212" t="s">
        <v>75</v>
      </c>
      <c r="E457" s="224" t="s">
        <v>558</v>
      </c>
      <c r="F457" s="224" t="s">
        <v>559</v>
      </c>
      <c r="G457" s="211"/>
      <c r="H457" s="211"/>
      <c r="I457" s="214"/>
      <c r="J457" s="225">
        <f>BK457</f>
        <v>0</v>
      </c>
      <c r="K457" s="211"/>
      <c r="L457" s="216"/>
      <c r="M457" s="217"/>
      <c r="N457" s="218"/>
      <c r="O457" s="218"/>
      <c r="P457" s="219">
        <f>SUM(P458:P463)</f>
        <v>0</v>
      </c>
      <c r="Q457" s="218"/>
      <c r="R457" s="219">
        <f>SUM(R458:R463)</f>
        <v>0</v>
      </c>
      <c r="S457" s="218"/>
      <c r="T457" s="220">
        <f>SUM(T458:T463)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21" t="s">
        <v>83</v>
      </c>
      <c r="AT457" s="222" t="s">
        <v>75</v>
      </c>
      <c r="AU457" s="222" t="s">
        <v>83</v>
      </c>
      <c r="AY457" s="221" t="s">
        <v>138</v>
      </c>
      <c r="BK457" s="223">
        <f>SUM(BK458:BK463)</f>
        <v>0</v>
      </c>
    </row>
    <row r="458" s="2" customFormat="1" ht="24.15" customHeight="1">
      <c r="A458" s="37"/>
      <c r="B458" s="38"/>
      <c r="C458" s="226" t="s">
        <v>798</v>
      </c>
      <c r="D458" s="226" t="s">
        <v>141</v>
      </c>
      <c r="E458" s="227" t="s">
        <v>799</v>
      </c>
      <c r="F458" s="228" t="s">
        <v>800</v>
      </c>
      <c r="G458" s="229" t="s">
        <v>269</v>
      </c>
      <c r="H458" s="230">
        <v>21.359999999999999</v>
      </c>
      <c r="I458" s="231"/>
      <c r="J458" s="232">
        <f>ROUND(I458*H458,2)</f>
        <v>0</v>
      </c>
      <c r="K458" s="233"/>
      <c r="L458" s="43"/>
      <c r="M458" s="234" t="s">
        <v>1</v>
      </c>
      <c r="N458" s="235" t="s">
        <v>41</v>
      </c>
      <c r="O458" s="90"/>
      <c r="P458" s="236">
        <f>O458*H458</f>
        <v>0</v>
      </c>
      <c r="Q458" s="236">
        <v>0</v>
      </c>
      <c r="R458" s="236">
        <f>Q458*H458</f>
        <v>0</v>
      </c>
      <c r="S458" s="236">
        <v>0</v>
      </c>
      <c r="T458" s="237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38" t="s">
        <v>145</v>
      </c>
      <c r="AT458" s="238" t="s">
        <v>141</v>
      </c>
      <c r="AU458" s="238" t="s">
        <v>85</v>
      </c>
      <c r="AY458" s="16" t="s">
        <v>138</v>
      </c>
      <c r="BE458" s="239">
        <f>IF(N458="základní",J458,0)</f>
        <v>0</v>
      </c>
      <c r="BF458" s="239">
        <f>IF(N458="snížená",J458,0)</f>
        <v>0</v>
      </c>
      <c r="BG458" s="239">
        <f>IF(N458="zákl. přenesená",J458,0)</f>
        <v>0</v>
      </c>
      <c r="BH458" s="239">
        <f>IF(N458="sníž. přenesená",J458,0)</f>
        <v>0</v>
      </c>
      <c r="BI458" s="239">
        <f>IF(N458="nulová",J458,0)</f>
        <v>0</v>
      </c>
      <c r="BJ458" s="16" t="s">
        <v>83</v>
      </c>
      <c r="BK458" s="239">
        <f>ROUND(I458*H458,2)</f>
        <v>0</v>
      </c>
      <c r="BL458" s="16" t="s">
        <v>145</v>
      </c>
      <c r="BM458" s="238" t="s">
        <v>801</v>
      </c>
    </row>
    <row r="459" s="2" customFormat="1" ht="24.15" customHeight="1">
      <c r="A459" s="37"/>
      <c r="B459" s="38"/>
      <c r="C459" s="226" t="s">
        <v>802</v>
      </c>
      <c r="D459" s="226" t="s">
        <v>141</v>
      </c>
      <c r="E459" s="227" t="s">
        <v>565</v>
      </c>
      <c r="F459" s="228" t="s">
        <v>566</v>
      </c>
      <c r="G459" s="229" t="s">
        <v>269</v>
      </c>
      <c r="H459" s="230">
        <v>21.359999999999999</v>
      </c>
      <c r="I459" s="231"/>
      <c r="J459" s="232">
        <f>ROUND(I459*H459,2)</f>
        <v>0</v>
      </c>
      <c r="K459" s="233"/>
      <c r="L459" s="43"/>
      <c r="M459" s="234" t="s">
        <v>1</v>
      </c>
      <c r="N459" s="235" t="s">
        <v>41</v>
      </c>
      <c r="O459" s="90"/>
      <c r="P459" s="236">
        <f>O459*H459</f>
        <v>0</v>
      </c>
      <c r="Q459" s="236">
        <v>0</v>
      </c>
      <c r="R459" s="236">
        <f>Q459*H459</f>
        <v>0</v>
      </c>
      <c r="S459" s="236">
        <v>0</v>
      </c>
      <c r="T459" s="237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38" t="s">
        <v>145</v>
      </c>
      <c r="AT459" s="238" t="s">
        <v>141</v>
      </c>
      <c r="AU459" s="238" t="s">
        <v>85</v>
      </c>
      <c r="AY459" s="16" t="s">
        <v>138</v>
      </c>
      <c r="BE459" s="239">
        <f>IF(N459="základní",J459,0)</f>
        <v>0</v>
      </c>
      <c r="BF459" s="239">
        <f>IF(N459="snížená",J459,0)</f>
        <v>0</v>
      </c>
      <c r="BG459" s="239">
        <f>IF(N459="zákl. přenesená",J459,0)</f>
        <v>0</v>
      </c>
      <c r="BH459" s="239">
        <f>IF(N459="sníž. přenesená",J459,0)</f>
        <v>0</v>
      </c>
      <c r="BI459" s="239">
        <f>IF(N459="nulová",J459,0)</f>
        <v>0</v>
      </c>
      <c r="BJ459" s="16" t="s">
        <v>83</v>
      </c>
      <c r="BK459" s="239">
        <f>ROUND(I459*H459,2)</f>
        <v>0</v>
      </c>
      <c r="BL459" s="16" t="s">
        <v>145</v>
      </c>
      <c r="BM459" s="238" t="s">
        <v>803</v>
      </c>
    </row>
    <row r="460" s="2" customFormat="1" ht="14.4" customHeight="1">
      <c r="A460" s="37"/>
      <c r="B460" s="38"/>
      <c r="C460" s="226" t="s">
        <v>804</v>
      </c>
      <c r="D460" s="226" t="s">
        <v>141</v>
      </c>
      <c r="E460" s="227" t="s">
        <v>805</v>
      </c>
      <c r="F460" s="228" t="s">
        <v>806</v>
      </c>
      <c r="G460" s="229" t="s">
        <v>254</v>
      </c>
      <c r="H460" s="230">
        <v>21.359999999999999</v>
      </c>
      <c r="I460" s="231"/>
      <c r="J460" s="232">
        <f>ROUND(I460*H460,2)</f>
        <v>0</v>
      </c>
      <c r="K460" s="233"/>
      <c r="L460" s="43"/>
      <c r="M460" s="234" t="s">
        <v>1</v>
      </c>
      <c r="N460" s="235" t="s">
        <v>41</v>
      </c>
      <c r="O460" s="90"/>
      <c r="P460" s="236">
        <f>O460*H460</f>
        <v>0</v>
      </c>
      <c r="Q460" s="236">
        <v>0</v>
      </c>
      <c r="R460" s="236">
        <f>Q460*H460</f>
        <v>0</v>
      </c>
      <c r="S460" s="236">
        <v>0</v>
      </c>
      <c r="T460" s="237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38" t="s">
        <v>145</v>
      </c>
      <c r="AT460" s="238" t="s">
        <v>141</v>
      </c>
      <c r="AU460" s="238" t="s">
        <v>85</v>
      </c>
      <c r="AY460" s="16" t="s">
        <v>138</v>
      </c>
      <c r="BE460" s="239">
        <f>IF(N460="základní",J460,0)</f>
        <v>0</v>
      </c>
      <c r="BF460" s="239">
        <f>IF(N460="snížená",J460,0)</f>
        <v>0</v>
      </c>
      <c r="BG460" s="239">
        <f>IF(N460="zákl. přenesená",J460,0)</f>
        <v>0</v>
      </c>
      <c r="BH460" s="239">
        <f>IF(N460="sníž. přenesená",J460,0)</f>
        <v>0</v>
      </c>
      <c r="BI460" s="239">
        <f>IF(N460="nulová",J460,0)</f>
        <v>0</v>
      </c>
      <c r="BJ460" s="16" t="s">
        <v>83</v>
      </c>
      <c r="BK460" s="239">
        <f>ROUND(I460*H460,2)</f>
        <v>0</v>
      </c>
      <c r="BL460" s="16" t="s">
        <v>145</v>
      </c>
      <c r="BM460" s="238" t="s">
        <v>807</v>
      </c>
    </row>
    <row r="461" s="2" customFormat="1" ht="14.4" customHeight="1">
      <c r="A461" s="37"/>
      <c r="B461" s="38"/>
      <c r="C461" s="226" t="s">
        <v>808</v>
      </c>
      <c r="D461" s="226" t="s">
        <v>141</v>
      </c>
      <c r="E461" s="227" t="s">
        <v>809</v>
      </c>
      <c r="F461" s="228" t="s">
        <v>810</v>
      </c>
      <c r="G461" s="229" t="s">
        <v>306</v>
      </c>
      <c r="H461" s="230">
        <v>13.640000000000001</v>
      </c>
      <c r="I461" s="231"/>
      <c r="J461" s="232">
        <f>ROUND(I461*H461,2)</f>
        <v>0</v>
      </c>
      <c r="K461" s="233"/>
      <c r="L461" s="43"/>
      <c r="M461" s="234" t="s">
        <v>1</v>
      </c>
      <c r="N461" s="235" t="s">
        <v>41</v>
      </c>
      <c r="O461" s="90"/>
      <c r="P461" s="236">
        <f>O461*H461</f>
        <v>0</v>
      </c>
      <c r="Q461" s="236">
        <v>0</v>
      </c>
      <c r="R461" s="236">
        <f>Q461*H461</f>
        <v>0</v>
      </c>
      <c r="S461" s="236">
        <v>0</v>
      </c>
      <c r="T461" s="237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38" t="s">
        <v>145</v>
      </c>
      <c r="AT461" s="238" t="s">
        <v>141</v>
      </c>
      <c r="AU461" s="238" t="s">
        <v>85</v>
      </c>
      <c r="AY461" s="16" t="s">
        <v>138</v>
      </c>
      <c r="BE461" s="239">
        <f>IF(N461="základní",J461,0)</f>
        <v>0</v>
      </c>
      <c r="BF461" s="239">
        <f>IF(N461="snížená",J461,0)</f>
        <v>0</v>
      </c>
      <c r="BG461" s="239">
        <f>IF(N461="zákl. přenesená",J461,0)</f>
        <v>0</v>
      </c>
      <c r="BH461" s="239">
        <f>IF(N461="sníž. přenesená",J461,0)</f>
        <v>0</v>
      </c>
      <c r="BI461" s="239">
        <f>IF(N461="nulová",J461,0)</f>
        <v>0</v>
      </c>
      <c r="BJ461" s="16" t="s">
        <v>83</v>
      </c>
      <c r="BK461" s="239">
        <f>ROUND(I461*H461,2)</f>
        <v>0</v>
      </c>
      <c r="BL461" s="16" t="s">
        <v>145</v>
      </c>
      <c r="BM461" s="238" t="s">
        <v>811</v>
      </c>
    </row>
    <row r="462" s="2" customFormat="1" ht="14.4" customHeight="1">
      <c r="A462" s="37"/>
      <c r="B462" s="38"/>
      <c r="C462" s="226" t="s">
        <v>812</v>
      </c>
      <c r="D462" s="226" t="s">
        <v>141</v>
      </c>
      <c r="E462" s="227" t="s">
        <v>813</v>
      </c>
      <c r="F462" s="228" t="s">
        <v>814</v>
      </c>
      <c r="G462" s="229" t="s">
        <v>254</v>
      </c>
      <c r="H462" s="230">
        <v>1.8</v>
      </c>
      <c r="I462" s="231"/>
      <c r="J462" s="232">
        <f>ROUND(I462*H462,2)</f>
        <v>0</v>
      </c>
      <c r="K462" s="233"/>
      <c r="L462" s="43"/>
      <c r="M462" s="234" t="s">
        <v>1</v>
      </c>
      <c r="N462" s="235" t="s">
        <v>41</v>
      </c>
      <c r="O462" s="90"/>
      <c r="P462" s="236">
        <f>O462*H462</f>
        <v>0</v>
      </c>
      <c r="Q462" s="236">
        <v>0</v>
      </c>
      <c r="R462" s="236">
        <f>Q462*H462</f>
        <v>0</v>
      </c>
      <c r="S462" s="236">
        <v>0</v>
      </c>
      <c r="T462" s="237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38" t="s">
        <v>145</v>
      </c>
      <c r="AT462" s="238" t="s">
        <v>141</v>
      </c>
      <c r="AU462" s="238" t="s">
        <v>85</v>
      </c>
      <c r="AY462" s="16" t="s">
        <v>138</v>
      </c>
      <c r="BE462" s="239">
        <f>IF(N462="základní",J462,0)</f>
        <v>0</v>
      </c>
      <c r="BF462" s="239">
        <f>IF(N462="snížená",J462,0)</f>
        <v>0</v>
      </c>
      <c r="BG462" s="239">
        <f>IF(N462="zákl. přenesená",J462,0)</f>
        <v>0</v>
      </c>
      <c r="BH462" s="239">
        <f>IF(N462="sníž. přenesená",J462,0)</f>
        <v>0</v>
      </c>
      <c r="BI462" s="239">
        <f>IF(N462="nulová",J462,0)</f>
        <v>0</v>
      </c>
      <c r="BJ462" s="16" t="s">
        <v>83</v>
      </c>
      <c r="BK462" s="239">
        <f>ROUND(I462*H462,2)</f>
        <v>0</v>
      </c>
      <c r="BL462" s="16" t="s">
        <v>145</v>
      </c>
      <c r="BM462" s="238" t="s">
        <v>815</v>
      </c>
    </row>
    <row r="463" s="2" customFormat="1" ht="24.15" customHeight="1">
      <c r="A463" s="37"/>
      <c r="B463" s="38"/>
      <c r="C463" s="226" t="s">
        <v>816</v>
      </c>
      <c r="D463" s="226" t="s">
        <v>141</v>
      </c>
      <c r="E463" s="227" t="s">
        <v>569</v>
      </c>
      <c r="F463" s="228" t="s">
        <v>570</v>
      </c>
      <c r="G463" s="229" t="s">
        <v>328</v>
      </c>
      <c r="H463" s="230">
        <v>0.14999999999999999</v>
      </c>
      <c r="I463" s="231"/>
      <c r="J463" s="232">
        <f>ROUND(I463*H463,2)</f>
        <v>0</v>
      </c>
      <c r="K463" s="233"/>
      <c r="L463" s="43"/>
      <c r="M463" s="234" t="s">
        <v>1</v>
      </c>
      <c r="N463" s="235" t="s">
        <v>41</v>
      </c>
      <c r="O463" s="90"/>
      <c r="P463" s="236">
        <f>O463*H463</f>
        <v>0</v>
      </c>
      <c r="Q463" s="236">
        <v>0</v>
      </c>
      <c r="R463" s="236">
        <f>Q463*H463</f>
        <v>0</v>
      </c>
      <c r="S463" s="236">
        <v>0</v>
      </c>
      <c r="T463" s="237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38" t="s">
        <v>145</v>
      </c>
      <c r="AT463" s="238" t="s">
        <v>141</v>
      </c>
      <c r="AU463" s="238" t="s">
        <v>85</v>
      </c>
      <c r="AY463" s="16" t="s">
        <v>138</v>
      </c>
      <c r="BE463" s="239">
        <f>IF(N463="základní",J463,0)</f>
        <v>0</v>
      </c>
      <c r="BF463" s="239">
        <f>IF(N463="snížená",J463,0)</f>
        <v>0</v>
      </c>
      <c r="BG463" s="239">
        <f>IF(N463="zákl. přenesená",J463,0)</f>
        <v>0</v>
      </c>
      <c r="BH463" s="239">
        <f>IF(N463="sníž. přenesená",J463,0)</f>
        <v>0</v>
      </c>
      <c r="BI463" s="239">
        <f>IF(N463="nulová",J463,0)</f>
        <v>0</v>
      </c>
      <c r="BJ463" s="16" t="s">
        <v>83</v>
      </c>
      <c r="BK463" s="239">
        <f>ROUND(I463*H463,2)</f>
        <v>0</v>
      </c>
      <c r="BL463" s="16" t="s">
        <v>145</v>
      </c>
      <c r="BM463" s="238" t="s">
        <v>817</v>
      </c>
    </row>
    <row r="464" s="12" customFormat="1" ht="22.8" customHeight="1">
      <c r="A464" s="12"/>
      <c r="B464" s="210"/>
      <c r="C464" s="211"/>
      <c r="D464" s="212" t="s">
        <v>75</v>
      </c>
      <c r="E464" s="224" t="s">
        <v>818</v>
      </c>
      <c r="F464" s="224" t="s">
        <v>819</v>
      </c>
      <c r="G464" s="211"/>
      <c r="H464" s="211"/>
      <c r="I464" s="214"/>
      <c r="J464" s="225">
        <f>BK464</f>
        <v>0</v>
      </c>
      <c r="K464" s="211"/>
      <c r="L464" s="216"/>
      <c r="M464" s="217"/>
      <c r="N464" s="218"/>
      <c r="O464" s="218"/>
      <c r="P464" s="219">
        <f>P465</f>
        <v>0</v>
      </c>
      <c r="Q464" s="218"/>
      <c r="R464" s="219">
        <f>R465</f>
        <v>0</v>
      </c>
      <c r="S464" s="218"/>
      <c r="T464" s="220">
        <f>T465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21" t="s">
        <v>83</v>
      </c>
      <c r="AT464" s="222" t="s">
        <v>75</v>
      </c>
      <c r="AU464" s="222" t="s">
        <v>83</v>
      </c>
      <c r="AY464" s="221" t="s">
        <v>138</v>
      </c>
      <c r="BK464" s="223">
        <f>BK465</f>
        <v>0</v>
      </c>
    </row>
    <row r="465" s="2" customFormat="1" ht="14.4" customHeight="1">
      <c r="A465" s="37"/>
      <c r="B465" s="38"/>
      <c r="C465" s="226" t="s">
        <v>820</v>
      </c>
      <c r="D465" s="226" t="s">
        <v>141</v>
      </c>
      <c r="E465" s="227" t="s">
        <v>821</v>
      </c>
      <c r="F465" s="228" t="s">
        <v>822</v>
      </c>
      <c r="G465" s="229" t="s">
        <v>306</v>
      </c>
      <c r="H465" s="230">
        <v>12.5</v>
      </c>
      <c r="I465" s="231"/>
      <c r="J465" s="232">
        <f>ROUND(I465*H465,2)</f>
        <v>0</v>
      </c>
      <c r="K465" s="233"/>
      <c r="L465" s="43"/>
      <c r="M465" s="234" t="s">
        <v>1</v>
      </c>
      <c r="N465" s="235" t="s">
        <v>41</v>
      </c>
      <c r="O465" s="90"/>
      <c r="P465" s="236">
        <f>O465*H465</f>
        <v>0</v>
      </c>
      <c r="Q465" s="236">
        <v>0</v>
      </c>
      <c r="R465" s="236">
        <f>Q465*H465</f>
        <v>0</v>
      </c>
      <c r="S465" s="236">
        <v>0</v>
      </c>
      <c r="T465" s="237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38" t="s">
        <v>145</v>
      </c>
      <c r="AT465" s="238" t="s">
        <v>141</v>
      </c>
      <c r="AU465" s="238" t="s">
        <v>85</v>
      </c>
      <c r="AY465" s="16" t="s">
        <v>138</v>
      </c>
      <c r="BE465" s="239">
        <f>IF(N465="základní",J465,0)</f>
        <v>0</v>
      </c>
      <c r="BF465" s="239">
        <f>IF(N465="snížená",J465,0)</f>
        <v>0</v>
      </c>
      <c r="BG465" s="239">
        <f>IF(N465="zákl. přenesená",J465,0)</f>
        <v>0</v>
      </c>
      <c r="BH465" s="239">
        <f>IF(N465="sníž. přenesená",J465,0)</f>
        <v>0</v>
      </c>
      <c r="BI465" s="239">
        <f>IF(N465="nulová",J465,0)</f>
        <v>0</v>
      </c>
      <c r="BJ465" s="16" t="s">
        <v>83</v>
      </c>
      <c r="BK465" s="239">
        <f>ROUND(I465*H465,2)</f>
        <v>0</v>
      </c>
      <c r="BL465" s="16" t="s">
        <v>145</v>
      </c>
      <c r="BM465" s="238" t="s">
        <v>823</v>
      </c>
    </row>
    <row r="466" s="12" customFormat="1" ht="22.8" customHeight="1">
      <c r="A466" s="12"/>
      <c r="B466" s="210"/>
      <c r="C466" s="211"/>
      <c r="D466" s="212" t="s">
        <v>75</v>
      </c>
      <c r="E466" s="224" t="s">
        <v>824</v>
      </c>
      <c r="F466" s="224" t="s">
        <v>825</v>
      </c>
      <c r="G466" s="211"/>
      <c r="H466" s="211"/>
      <c r="I466" s="214"/>
      <c r="J466" s="225">
        <f>BK466</f>
        <v>0</v>
      </c>
      <c r="K466" s="211"/>
      <c r="L466" s="216"/>
      <c r="M466" s="217"/>
      <c r="N466" s="218"/>
      <c r="O466" s="218"/>
      <c r="P466" s="219">
        <f>SUM(P467:P468)</f>
        <v>0</v>
      </c>
      <c r="Q466" s="218"/>
      <c r="R466" s="219">
        <f>SUM(R467:R468)</f>
        <v>0</v>
      </c>
      <c r="S466" s="218"/>
      <c r="T466" s="220">
        <f>SUM(T467:T468)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21" t="s">
        <v>83</v>
      </c>
      <c r="AT466" s="222" t="s">
        <v>75</v>
      </c>
      <c r="AU466" s="222" t="s">
        <v>83</v>
      </c>
      <c r="AY466" s="221" t="s">
        <v>138</v>
      </c>
      <c r="BK466" s="223">
        <f>SUM(BK467:BK468)</f>
        <v>0</v>
      </c>
    </row>
    <row r="467" s="2" customFormat="1" ht="24.15" customHeight="1">
      <c r="A467" s="37"/>
      <c r="B467" s="38"/>
      <c r="C467" s="226" t="s">
        <v>826</v>
      </c>
      <c r="D467" s="226" t="s">
        <v>141</v>
      </c>
      <c r="E467" s="227" t="s">
        <v>827</v>
      </c>
      <c r="F467" s="228" t="s">
        <v>828</v>
      </c>
      <c r="G467" s="229" t="s">
        <v>254</v>
      </c>
      <c r="H467" s="230">
        <v>4.9610000000000003</v>
      </c>
      <c r="I467" s="231"/>
      <c r="J467" s="232">
        <f>ROUND(I467*H467,2)</f>
        <v>0</v>
      </c>
      <c r="K467" s="233"/>
      <c r="L467" s="43"/>
      <c r="M467" s="234" t="s">
        <v>1</v>
      </c>
      <c r="N467" s="235" t="s">
        <v>41</v>
      </c>
      <c r="O467" s="90"/>
      <c r="P467" s="236">
        <f>O467*H467</f>
        <v>0</v>
      </c>
      <c r="Q467" s="236">
        <v>0</v>
      </c>
      <c r="R467" s="236">
        <f>Q467*H467</f>
        <v>0</v>
      </c>
      <c r="S467" s="236">
        <v>0</v>
      </c>
      <c r="T467" s="237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38" t="s">
        <v>145</v>
      </c>
      <c r="AT467" s="238" t="s">
        <v>141</v>
      </c>
      <c r="AU467" s="238" t="s">
        <v>85</v>
      </c>
      <c r="AY467" s="16" t="s">
        <v>138</v>
      </c>
      <c r="BE467" s="239">
        <f>IF(N467="základní",J467,0)</f>
        <v>0</v>
      </c>
      <c r="BF467" s="239">
        <f>IF(N467="snížená",J467,0)</f>
        <v>0</v>
      </c>
      <c r="BG467" s="239">
        <f>IF(N467="zákl. přenesená",J467,0)</f>
        <v>0</v>
      </c>
      <c r="BH467" s="239">
        <f>IF(N467="sníž. přenesená",J467,0)</f>
        <v>0</v>
      </c>
      <c r="BI467" s="239">
        <f>IF(N467="nulová",J467,0)</f>
        <v>0</v>
      </c>
      <c r="BJ467" s="16" t="s">
        <v>83</v>
      </c>
      <c r="BK467" s="239">
        <f>ROUND(I467*H467,2)</f>
        <v>0</v>
      </c>
      <c r="BL467" s="16" t="s">
        <v>145</v>
      </c>
      <c r="BM467" s="238" t="s">
        <v>829</v>
      </c>
    </row>
    <row r="468" s="2" customFormat="1" ht="24.15" customHeight="1">
      <c r="A468" s="37"/>
      <c r="B468" s="38"/>
      <c r="C468" s="226" t="s">
        <v>830</v>
      </c>
      <c r="D468" s="226" t="s">
        <v>141</v>
      </c>
      <c r="E468" s="227" t="s">
        <v>831</v>
      </c>
      <c r="F468" s="228" t="s">
        <v>832</v>
      </c>
      <c r="G468" s="229" t="s">
        <v>833</v>
      </c>
      <c r="H468" s="245"/>
      <c r="I468" s="231"/>
      <c r="J468" s="232">
        <f>ROUND(I468*H468,2)</f>
        <v>0</v>
      </c>
      <c r="K468" s="233"/>
      <c r="L468" s="43"/>
      <c r="M468" s="234" t="s">
        <v>1</v>
      </c>
      <c r="N468" s="235" t="s">
        <v>41</v>
      </c>
      <c r="O468" s="90"/>
      <c r="P468" s="236">
        <f>O468*H468</f>
        <v>0</v>
      </c>
      <c r="Q468" s="236">
        <v>0</v>
      </c>
      <c r="R468" s="236">
        <f>Q468*H468</f>
        <v>0</v>
      </c>
      <c r="S468" s="236">
        <v>0</v>
      </c>
      <c r="T468" s="237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38" t="s">
        <v>145</v>
      </c>
      <c r="AT468" s="238" t="s">
        <v>141</v>
      </c>
      <c r="AU468" s="238" t="s">
        <v>85</v>
      </c>
      <c r="AY468" s="16" t="s">
        <v>138</v>
      </c>
      <c r="BE468" s="239">
        <f>IF(N468="základní",J468,0)</f>
        <v>0</v>
      </c>
      <c r="BF468" s="239">
        <f>IF(N468="snížená",J468,0)</f>
        <v>0</v>
      </c>
      <c r="BG468" s="239">
        <f>IF(N468="zákl. přenesená",J468,0)</f>
        <v>0</v>
      </c>
      <c r="BH468" s="239">
        <f>IF(N468="sníž. přenesená",J468,0)</f>
        <v>0</v>
      </c>
      <c r="BI468" s="239">
        <f>IF(N468="nulová",J468,0)</f>
        <v>0</v>
      </c>
      <c r="BJ468" s="16" t="s">
        <v>83</v>
      </c>
      <c r="BK468" s="239">
        <f>ROUND(I468*H468,2)</f>
        <v>0</v>
      </c>
      <c r="BL468" s="16" t="s">
        <v>145</v>
      </c>
      <c r="BM468" s="238" t="s">
        <v>834</v>
      </c>
    </row>
    <row r="469" s="12" customFormat="1" ht="22.8" customHeight="1">
      <c r="A469" s="12"/>
      <c r="B469" s="210"/>
      <c r="C469" s="211"/>
      <c r="D469" s="212" t="s">
        <v>75</v>
      </c>
      <c r="E469" s="224" t="s">
        <v>301</v>
      </c>
      <c r="F469" s="224" t="s">
        <v>302</v>
      </c>
      <c r="G469" s="211"/>
      <c r="H469" s="211"/>
      <c r="I469" s="214"/>
      <c r="J469" s="225">
        <f>BK469</f>
        <v>0</v>
      </c>
      <c r="K469" s="211"/>
      <c r="L469" s="216"/>
      <c r="M469" s="217"/>
      <c r="N469" s="218"/>
      <c r="O469" s="218"/>
      <c r="P469" s="219">
        <f>SUM(P470:P475)</f>
        <v>0</v>
      </c>
      <c r="Q469" s="218"/>
      <c r="R469" s="219">
        <f>SUM(R470:R475)</f>
        <v>0</v>
      </c>
      <c r="S469" s="218"/>
      <c r="T469" s="220">
        <f>SUM(T470:T475)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21" t="s">
        <v>83</v>
      </c>
      <c r="AT469" s="222" t="s">
        <v>75</v>
      </c>
      <c r="AU469" s="222" t="s">
        <v>83</v>
      </c>
      <c r="AY469" s="221" t="s">
        <v>138</v>
      </c>
      <c r="BK469" s="223">
        <f>SUM(BK470:BK475)</f>
        <v>0</v>
      </c>
    </row>
    <row r="470" s="2" customFormat="1" ht="14.4" customHeight="1">
      <c r="A470" s="37"/>
      <c r="B470" s="38"/>
      <c r="C470" s="226" t="s">
        <v>835</v>
      </c>
      <c r="D470" s="226" t="s">
        <v>141</v>
      </c>
      <c r="E470" s="227" t="s">
        <v>836</v>
      </c>
      <c r="F470" s="228" t="s">
        <v>837</v>
      </c>
      <c r="G470" s="229" t="s">
        <v>838</v>
      </c>
      <c r="H470" s="230">
        <v>50.159999999999997</v>
      </c>
      <c r="I470" s="231"/>
      <c r="J470" s="232">
        <f>ROUND(I470*H470,2)</f>
        <v>0</v>
      </c>
      <c r="K470" s="233"/>
      <c r="L470" s="43"/>
      <c r="M470" s="234" t="s">
        <v>1</v>
      </c>
      <c r="N470" s="235" t="s">
        <v>41</v>
      </c>
      <c r="O470" s="90"/>
      <c r="P470" s="236">
        <f>O470*H470</f>
        <v>0</v>
      </c>
      <c r="Q470" s="236">
        <v>0</v>
      </c>
      <c r="R470" s="236">
        <f>Q470*H470</f>
        <v>0</v>
      </c>
      <c r="S470" s="236">
        <v>0</v>
      </c>
      <c r="T470" s="237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38" t="s">
        <v>145</v>
      </c>
      <c r="AT470" s="238" t="s">
        <v>141</v>
      </c>
      <c r="AU470" s="238" t="s">
        <v>85</v>
      </c>
      <c r="AY470" s="16" t="s">
        <v>138</v>
      </c>
      <c r="BE470" s="239">
        <f>IF(N470="základní",J470,0)</f>
        <v>0</v>
      </c>
      <c r="BF470" s="239">
        <f>IF(N470="snížená",J470,0)</f>
        <v>0</v>
      </c>
      <c r="BG470" s="239">
        <f>IF(N470="zákl. přenesená",J470,0)</f>
        <v>0</v>
      </c>
      <c r="BH470" s="239">
        <f>IF(N470="sníž. přenesená",J470,0)</f>
        <v>0</v>
      </c>
      <c r="BI470" s="239">
        <f>IF(N470="nulová",J470,0)</f>
        <v>0</v>
      </c>
      <c r="BJ470" s="16" t="s">
        <v>83</v>
      </c>
      <c r="BK470" s="239">
        <f>ROUND(I470*H470,2)</f>
        <v>0</v>
      </c>
      <c r="BL470" s="16" t="s">
        <v>145</v>
      </c>
      <c r="BM470" s="238" t="s">
        <v>839</v>
      </c>
    </row>
    <row r="471" s="2" customFormat="1" ht="14.4" customHeight="1">
      <c r="A471" s="37"/>
      <c r="B471" s="38"/>
      <c r="C471" s="226" t="s">
        <v>840</v>
      </c>
      <c r="D471" s="226" t="s">
        <v>141</v>
      </c>
      <c r="E471" s="227" t="s">
        <v>841</v>
      </c>
      <c r="F471" s="228" t="s">
        <v>842</v>
      </c>
      <c r="G471" s="229" t="s">
        <v>340</v>
      </c>
      <c r="H471" s="230">
        <v>0.050000000000000003</v>
      </c>
      <c r="I471" s="231"/>
      <c r="J471" s="232">
        <f>ROUND(I471*H471,2)</f>
        <v>0</v>
      </c>
      <c r="K471" s="233"/>
      <c r="L471" s="43"/>
      <c r="M471" s="234" t="s">
        <v>1</v>
      </c>
      <c r="N471" s="235" t="s">
        <v>41</v>
      </c>
      <c r="O471" s="90"/>
      <c r="P471" s="236">
        <f>O471*H471</f>
        <v>0</v>
      </c>
      <c r="Q471" s="236">
        <v>0</v>
      </c>
      <c r="R471" s="236">
        <f>Q471*H471</f>
        <v>0</v>
      </c>
      <c r="S471" s="236">
        <v>0</v>
      </c>
      <c r="T471" s="237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38" t="s">
        <v>145</v>
      </c>
      <c r="AT471" s="238" t="s">
        <v>141</v>
      </c>
      <c r="AU471" s="238" t="s">
        <v>85</v>
      </c>
      <c r="AY471" s="16" t="s">
        <v>138</v>
      </c>
      <c r="BE471" s="239">
        <f>IF(N471="základní",J471,0)</f>
        <v>0</v>
      </c>
      <c r="BF471" s="239">
        <f>IF(N471="snížená",J471,0)</f>
        <v>0</v>
      </c>
      <c r="BG471" s="239">
        <f>IF(N471="zákl. přenesená",J471,0)</f>
        <v>0</v>
      </c>
      <c r="BH471" s="239">
        <f>IF(N471="sníž. přenesená",J471,0)</f>
        <v>0</v>
      </c>
      <c r="BI471" s="239">
        <f>IF(N471="nulová",J471,0)</f>
        <v>0</v>
      </c>
      <c r="BJ471" s="16" t="s">
        <v>83</v>
      </c>
      <c r="BK471" s="239">
        <f>ROUND(I471*H471,2)</f>
        <v>0</v>
      </c>
      <c r="BL471" s="16" t="s">
        <v>145</v>
      </c>
      <c r="BM471" s="238" t="s">
        <v>843</v>
      </c>
    </row>
    <row r="472" s="2" customFormat="1" ht="14.4" customHeight="1">
      <c r="A472" s="37"/>
      <c r="B472" s="38"/>
      <c r="C472" s="226" t="s">
        <v>844</v>
      </c>
      <c r="D472" s="226" t="s">
        <v>141</v>
      </c>
      <c r="E472" s="227" t="s">
        <v>845</v>
      </c>
      <c r="F472" s="228" t="s">
        <v>846</v>
      </c>
      <c r="G472" s="229" t="s">
        <v>838</v>
      </c>
      <c r="H472" s="230">
        <v>50.159999999999997</v>
      </c>
      <c r="I472" s="231"/>
      <c r="J472" s="232">
        <f>ROUND(I472*H472,2)</f>
        <v>0</v>
      </c>
      <c r="K472" s="233"/>
      <c r="L472" s="43"/>
      <c r="M472" s="234" t="s">
        <v>1</v>
      </c>
      <c r="N472" s="235" t="s">
        <v>41</v>
      </c>
      <c r="O472" s="90"/>
      <c r="P472" s="236">
        <f>O472*H472</f>
        <v>0</v>
      </c>
      <c r="Q472" s="236">
        <v>0</v>
      </c>
      <c r="R472" s="236">
        <f>Q472*H472</f>
        <v>0</v>
      </c>
      <c r="S472" s="236">
        <v>0</v>
      </c>
      <c r="T472" s="237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38" t="s">
        <v>145</v>
      </c>
      <c r="AT472" s="238" t="s">
        <v>141</v>
      </c>
      <c r="AU472" s="238" t="s">
        <v>85</v>
      </c>
      <c r="AY472" s="16" t="s">
        <v>138</v>
      </c>
      <c r="BE472" s="239">
        <f>IF(N472="základní",J472,0)</f>
        <v>0</v>
      </c>
      <c r="BF472" s="239">
        <f>IF(N472="snížená",J472,0)</f>
        <v>0</v>
      </c>
      <c r="BG472" s="239">
        <f>IF(N472="zákl. přenesená",J472,0)</f>
        <v>0</v>
      </c>
      <c r="BH472" s="239">
        <f>IF(N472="sníž. přenesená",J472,0)</f>
        <v>0</v>
      </c>
      <c r="BI472" s="239">
        <f>IF(N472="nulová",J472,0)</f>
        <v>0</v>
      </c>
      <c r="BJ472" s="16" t="s">
        <v>83</v>
      </c>
      <c r="BK472" s="239">
        <f>ROUND(I472*H472,2)</f>
        <v>0</v>
      </c>
      <c r="BL472" s="16" t="s">
        <v>145</v>
      </c>
      <c r="BM472" s="238" t="s">
        <v>847</v>
      </c>
    </row>
    <row r="473" s="2" customFormat="1" ht="14.4" customHeight="1">
      <c r="A473" s="37"/>
      <c r="B473" s="38"/>
      <c r="C473" s="226" t="s">
        <v>848</v>
      </c>
      <c r="D473" s="226" t="s">
        <v>141</v>
      </c>
      <c r="E473" s="227" t="s">
        <v>849</v>
      </c>
      <c r="F473" s="228" t="s">
        <v>850</v>
      </c>
      <c r="G473" s="229" t="s">
        <v>306</v>
      </c>
      <c r="H473" s="230">
        <v>13.5</v>
      </c>
      <c r="I473" s="231"/>
      <c r="J473" s="232">
        <f>ROUND(I473*H473,2)</f>
        <v>0</v>
      </c>
      <c r="K473" s="233"/>
      <c r="L473" s="43"/>
      <c r="M473" s="234" t="s">
        <v>1</v>
      </c>
      <c r="N473" s="235" t="s">
        <v>41</v>
      </c>
      <c r="O473" s="90"/>
      <c r="P473" s="236">
        <f>O473*H473</f>
        <v>0</v>
      </c>
      <c r="Q473" s="236">
        <v>0</v>
      </c>
      <c r="R473" s="236">
        <f>Q473*H473</f>
        <v>0</v>
      </c>
      <c r="S473" s="236">
        <v>0</v>
      </c>
      <c r="T473" s="237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38" t="s">
        <v>145</v>
      </c>
      <c r="AT473" s="238" t="s">
        <v>141</v>
      </c>
      <c r="AU473" s="238" t="s">
        <v>85</v>
      </c>
      <c r="AY473" s="16" t="s">
        <v>138</v>
      </c>
      <c r="BE473" s="239">
        <f>IF(N473="základní",J473,0)</f>
        <v>0</v>
      </c>
      <c r="BF473" s="239">
        <f>IF(N473="snížená",J473,0)</f>
        <v>0</v>
      </c>
      <c r="BG473" s="239">
        <f>IF(N473="zákl. přenesená",J473,0)</f>
        <v>0</v>
      </c>
      <c r="BH473" s="239">
        <f>IF(N473="sníž. přenesená",J473,0)</f>
        <v>0</v>
      </c>
      <c r="BI473" s="239">
        <f>IF(N473="nulová",J473,0)</f>
        <v>0</v>
      </c>
      <c r="BJ473" s="16" t="s">
        <v>83</v>
      </c>
      <c r="BK473" s="239">
        <f>ROUND(I473*H473,2)</f>
        <v>0</v>
      </c>
      <c r="BL473" s="16" t="s">
        <v>145</v>
      </c>
      <c r="BM473" s="238" t="s">
        <v>851</v>
      </c>
    </row>
    <row r="474" s="2" customFormat="1" ht="24.15" customHeight="1">
      <c r="A474" s="37"/>
      <c r="B474" s="38"/>
      <c r="C474" s="226" t="s">
        <v>852</v>
      </c>
      <c r="D474" s="226" t="s">
        <v>141</v>
      </c>
      <c r="E474" s="227" t="s">
        <v>853</v>
      </c>
      <c r="F474" s="228" t="s">
        <v>854</v>
      </c>
      <c r="G474" s="229" t="s">
        <v>306</v>
      </c>
      <c r="H474" s="230">
        <v>4.5800000000000001</v>
      </c>
      <c r="I474" s="231"/>
      <c r="J474" s="232">
        <f>ROUND(I474*H474,2)</f>
        <v>0</v>
      </c>
      <c r="K474" s="233"/>
      <c r="L474" s="43"/>
      <c r="M474" s="234" t="s">
        <v>1</v>
      </c>
      <c r="N474" s="235" t="s">
        <v>41</v>
      </c>
      <c r="O474" s="90"/>
      <c r="P474" s="236">
        <f>O474*H474</f>
        <v>0</v>
      </c>
      <c r="Q474" s="236">
        <v>0</v>
      </c>
      <c r="R474" s="236">
        <f>Q474*H474</f>
        <v>0</v>
      </c>
      <c r="S474" s="236">
        <v>0</v>
      </c>
      <c r="T474" s="237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38" t="s">
        <v>145</v>
      </c>
      <c r="AT474" s="238" t="s">
        <v>141</v>
      </c>
      <c r="AU474" s="238" t="s">
        <v>85</v>
      </c>
      <c r="AY474" s="16" t="s">
        <v>138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6" t="s">
        <v>83</v>
      </c>
      <c r="BK474" s="239">
        <f>ROUND(I474*H474,2)</f>
        <v>0</v>
      </c>
      <c r="BL474" s="16" t="s">
        <v>145</v>
      </c>
      <c r="BM474" s="238" t="s">
        <v>855</v>
      </c>
    </row>
    <row r="475" s="2" customFormat="1" ht="24.15" customHeight="1">
      <c r="A475" s="37"/>
      <c r="B475" s="38"/>
      <c r="C475" s="226" t="s">
        <v>856</v>
      </c>
      <c r="D475" s="226" t="s">
        <v>141</v>
      </c>
      <c r="E475" s="227" t="s">
        <v>857</v>
      </c>
      <c r="F475" s="228" t="s">
        <v>858</v>
      </c>
      <c r="G475" s="229" t="s">
        <v>833</v>
      </c>
      <c r="H475" s="245"/>
      <c r="I475" s="231"/>
      <c r="J475" s="232">
        <f>ROUND(I475*H475,2)</f>
        <v>0</v>
      </c>
      <c r="K475" s="233"/>
      <c r="L475" s="43"/>
      <c r="M475" s="234" t="s">
        <v>1</v>
      </c>
      <c r="N475" s="235" t="s">
        <v>41</v>
      </c>
      <c r="O475" s="90"/>
      <c r="P475" s="236">
        <f>O475*H475</f>
        <v>0</v>
      </c>
      <c r="Q475" s="236">
        <v>0</v>
      </c>
      <c r="R475" s="236">
        <f>Q475*H475</f>
        <v>0</v>
      </c>
      <c r="S475" s="236">
        <v>0</v>
      </c>
      <c r="T475" s="237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38" t="s">
        <v>145</v>
      </c>
      <c r="AT475" s="238" t="s">
        <v>141</v>
      </c>
      <c r="AU475" s="238" t="s">
        <v>85</v>
      </c>
      <c r="AY475" s="16" t="s">
        <v>138</v>
      </c>
      <c r="BE475" s="239">
        <f>IF(N475="základní",J475,0)</f>
        <v>0</v>
      </c>
      <c r="BF475" s="239">
        <f>IF(N475="snížená",J475,0)</f>
        <v>0</v>
      </c>
      <c r="BG475" s="239">
        <f>IF(N475="zákl. přenesená",J475,0)</f>
        <v>0</v>
      </c>
      <c r="BH475" s="239">
        <f>IF(N475="sníž. přenesená",J475,0)</f>
        <v>0</v>
      </c>
      <c r="BI475" s="239">
        <f>IF(N475="nulová",J475,0)</f>
        <v>0</v>
      </c>
      <c r="BJ475" s="16" t="s">
        <v>83</v>
      </c>
      <c r="BK475" s="239">
        <f>ROUND(I475*H475,2)</f>
        <v>0</v>
      </c>
      <c r="BL475" s="16" t="s">
        <v>145</v>
      </c>
      <c r="BM475" s="238" t="s">
        <v>859</v>
      </c>
    </row>
    <row r="476" s="12" customFormat="1" ht="22.8" customHeight="1">
      <c r="A476" s="12"/>
      <c r="B476" s="210"/>
      <c r="C476" s="211"/>
      <c r="D476" s="212" t="s">
        <v>75</v>
      </c>
      <c r="E476" s="224" t="s">
        <v>860</v>
      </c>
      <c r="F476" s="224" t="s">
        <v>861</v>
      </c>
      <c r="G476" s="211"/>
      <c r="H476" s="211"/>
      <c r="I476" s="214"/>
      <c r="J476" s="225">
        <f>BK476</f>
        <v>0</v>
      </c>
      <c r="K476" s="211"/>
      <c r="L476" s="216"/>
      <c r="M476" s="217"/>
      <c r="N476" s="218"/>
      <c r="O476" s="218"/>
      <c r="P476" s="219">
        <f>P477</f>
        <v>0</v>
      </c>
      <c r="Q476" s="218"/>
      <c r="R476" s="219">
        <f>R477</f>
        <v>0</v>
      </c>
      <c r="S476" s="218"/>
      <c r="T476" s="220">
        <f>T477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21" t="s">
        <v>83</v>
      </c>
      <c r="AT476" s="222" t="s">
        <v>75</v>
      </c>
      <c r="AU476" s="222" t="s">
        <v>83</v>
      </c>
      <c r="AY476" s="221" t="s">
        <v>138</v>
      </c>
      <c r="BK476" s="223">
        <f>BK477</f>
        <v>0</v>
      </c>
    </row>
    <row r="477" s="2" customFormat="1" ht="14.4" customHeight="1">
      <c r="A477" s="37"/>
      <c r="B477" s="38"/>
      <c r="C477" s="226" t="s">
        <v>862</v>
      </c>
      <c r="D477" s="226" t="s">
        <v>141</v>
      </c>
      <c r="E477" s="227" t="s">
        <v>863</v>
      </c>
      <c r="F477" s="228" t="s">
        <v>864</v>
      </c>
      <c r="G477" s="229" t="s">
        <v>254</v>
      </c>
      <c r="H477" s="230">
        <v>18.832999999999998</v>
      </c>
      <c r="I477" s="231"/>
      <c r="J477" s="232">
        <f>ROUND(I477*H477,2)</f>
        <v>0</v>
      </c>
      <c r="K477" s="233"/>
      <c r="L477" s="43"/>
      <c r="M477" s="234" t="s">
        <v>1</v>
      </c>
      <c r="N477" s="235" t="s">
        <v>41</v>
      </c>
      <c r="O477" s="90"/>
      <c r="P477" s="236">
        <f>O477*H477</f>
        <v>0</v>
      </c>
      <c r="Q477" s="236">
        <v>0</v>
      </c>
      <c r="R477" s="236">
        <f>Q477*H477</f>
        <v>0</v>
      </c>
      <c r="S477" s="236">
        <v>0</v>
      </c>
      <c r="T477" s="237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38" t="s">
        <v>145</v>
      </c>
      <c r="AT477" s="238" t="s">
        <v>141</v>
      </c>
      <c r="AU477" s="238" t="s">
        <v>85</v>
      </c>
      <c r="AY477" s="16" t="s">
        <v>138</v>
      </c>
      <c r="BE477" s="239">
        <f>IF(N477="základní",J477,0)</f>
        <v>0</v>
      </c>
      <c r="BF477" s="239">
        <f>IF(N477="snížená",J477,0)</f>
        <v>0</v>
      </c>
      <c r="BG477" s="239">
        <f>IF(N477="zákl. přenesená",J477,0)</f>
        <v>0</v>
      </c>
      <c r="BH477" s="239">
        <f>IF(N477="sníž. přenesená",J477,0)</f>
        <v>0</v>
      </c>
      <c r="BI477" s="239">
        <f>IF(N477="nulová",J477,0)</f>
        <v>0</v>
      </c>
      <c r="BJ477" s="16" t="s">
        <v>83</v>
      </c>
      <c r="BK477" s="239">
        <f>ROUND(I477*H477,2)</f>
        <v>0</v>
      </c>
      <c r="BL477" s="16" t="s">
        <v>145</v>
      </c>
      <c r="BM477" s="238" t="s">
        <v>865</v>
      </c>
    </row>
    <row r="478" s="12" customFormat="1" ht="22.8" customHeight="1">
      <c r="A478" s="12"/>
      <c r="B478" s="210"/>
      <c r="C478" s="211"/>
      <c r="D478" s="212" t="s">
        <v>75</v>
      </c>
      <c r="E478" s="224" t="s">
        <v>577</v>
      </c>
      <c r="F478" s="224" t="s">
        <v>578</v>
      </c>
      <c r="G478" s="211"/>
      <c r="H478" s="211"/>
      <c r="I478" s="214"/>
      <c r="J478" s="225">
        <f>BK478</f>
        <v>0</v>
      </c>
      <c r="K478" s="211"/>
      <c r="L478" s="216"/>
      <c r="M478" s="217"/>
      <c r="N478" s="218"/>
      <c r="O478" s="218"/>
      <c r="P478" s="219">
        <f>SUM(P479:P484)</f>
        <v>0</v>
      </c>
      <c r="Q478" s="218"/>
      <c r="R478" s="219">
        <f>SUM(R479:R484)</f>
        <v>0</v>
      </c>
      <c r="S478" s="218"/>
      <c r="T478" s="220">
        <f>SUM(T479:T484)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21" t="s">
        <v>83</v>
      </c>
      <c r="AT478" s="222" t="s">
        <v>75</v>
      </c>
      <c r="AU478" s="222" t="s">
        <v>83</v>
      </c>
      <c r="AY478" s="221" t="s">
        <v>138</v>
      </c>
      <c r="BK478" s="223">
        <f>SUM(BK479:BK484)</f>
        <v>0</v>
      </c>
    </row>
    <row r="479" s="2" customFormat="1" ht="14.4" customHeight="1">
      <c r="A479" s="37"/>
      <c r="B479" s="38"/>
      <c r="C479" s="226" t="s">
        <v>866</v>
      </c>
      <c r="D479" s="226" t="s">
        <v>141</v>
      </c>
      <c r="E479" s="227" t="s">
        <v>867</v>
      </c>
      <c r="F479" s="228" t="s">
        <v>868</v>
      </c>
      <c r="G479" s="229" t="s">
        <v>265</v>
      </c>
      <c r="H479" s="230">
        <v>3</v>
      </c>
      <c r="I479" s="231"/>
      <c r="J479" s="232">
        <f>ROUND(I479*H479,2)</f>
        <v>0</v>
      </c>
      <c r="K479" s="233"/>
      <c r="L479" s="43"/>
      <c r="M479" s="234" t="s">
        <v>1</v>
      </c>
      <c r="N479" s="235" t="s">
        <v>41</v>
      </c>
      <c r="O479" s="90"/>
      <c r="P479" s="236">
        <f>O479*H479</f>
        <v>0</v>
      </c>
      <c r="Q479" s="236">
        <v>0</v>
      </c>
      <c r="R479" s="236">
        <f>Q479*H479</f>
        <v>0</v>
      </c>
      <c r="S479" s="236">
        <v>0</v>
      </c>
      <c r="T479" s="237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38" t="s">
        <v>145</v>
      </c>
      <c r="AT479" s="238" t="s">
        <v>141</v>
      </c>
      <c r="AU479" s="238" t="s">
        <v>85</v>
      </c>
      <c r="AY479" s="16" t="s">
        <v>138</v>
      </c>
      <c r="BE479" s="239">
        <f>IF(N479="základní",J479,0)</f>
        <v>0</v>
      </c>
      <c r="BF479" s="239">
        <f>IF(N479="snížená",J479,0)</f>
        <v>0</v>
      </c>
      <c r="BG479" s="239">
        <f>IF(N479="zákl. přenesená",J479,0)</f>
        <v>0</v>
      </c>
      <c r="BH479" s="239">
        <f>IF(N479="sníž. přenesená",J479,0)</f>
        <v>0</v>
      </c>
      <c r="BI479" s="239">
        <f>IF(N479="nulová",J479,0)</f>
        <v>0</v>
      </c>
      <c r="BJ479" s="16" t="s">
        <v>83</v>
      </c>
      <c r="BK479" s="239">
        <f>ROUND(I479*H479,2)</f>
        <v>0</v>
      </c>
      <c r="BL479" s="16" t="s">
        <v>145</v>
      </c>
      <c r="BM479" s="238" t="s">
        <v>869</v>
      </c>
    </row>
    <row r="480" s="2" customFormat="1" ht="14.4" customHeight="1">
      <c r="A480" s="37"/>
      <c r="B480" s="38"/>
      <c r="C480" s="226" t="s">
        <v>870</v>
      </c>
      <c r="D480" s="226" t="s">
        <v>141</v>
      </c>
      <c r="E480" s="227" t="s">
        <v>871</v>
      </c>
      <c r="F480" s="228" t="s">
        <v>872</v>
      </c>
      <c r="G480" s="229" t="s">
        <v>261</v>
      </c>
      <c r="H480" s="230">
        <v>1</v>
      </c>
      <c r="I480" s="231"/>
      <c r="J480" s="232">
        <f>ROUND(I480*H480,2)</f>
        <v>0</v>
      </c>
      <c r="K480" s="233"/>
      <c r="L480" s="43"/>
      <c r="M480" s="234" t="s">
        <v>1</v>
      </c>
      <c r="N480" s="235" t="s">
        <v>41</v>
      </c>
      <c r="O480" s="90"/>
      <c r="P480" s="236">
        <f>O480*H480</f>
        <v>0</v>
      </c>
      <c r="Q480" s="236">
        <v>0</v>
      </c>
      <c r="R480" s="236">
        <f>Q480*H480</f>
        <v>0</v>
      </c>
      <c r="S480" s="236">
        <v>0</v>
      </c>
      <c r="T480" s="237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38" t="s">
        <v>145</v>
      </c>
      <c r="AT480" s="238" t="s">
        <v>141</v>
      </c>
      <c r="AU480" s="238" t="s">
        <v>85</v>
      </c>
      <c r="AY480" s="16" t="s">
        <v>138</v>
      </c>
      <c r="BE480" s="239">
        <f>IF(N480="základní",J480,0)</f>
        <v>0</v>
      </c>
      <c r="BF480" s="239">
        <f>IF(N480="snížená",J480,0)</f>
        <v>0</v>
      </c>
      <c r="BG480" s="239">
        <f>IF(N480="zákl. přenesená",J480,0)</f>
        <v>0</v>
      </c>
      <c r="BH480" s="239">
        <f>IF(N480="sníž. přenesená",J480,0)</f>
        <v>0</v>
      </c>
      <c r="BI480" s="239">
        <f>IF(N480="nulová",J480,0)</f>
        <v>0</v>
      </c>
      <c r="BJ480" s="16" t="s">
        <v>83</v>
      </c>
      <c r="BK480" s="239">
        <f>ROUND(I480*H480,2)</f>
        <v>0</v>
      </c>
      <c r="BL480" s="16" t="s">
        <v>145</v>
      </c>
      <c r="BM480" s="238" t="s">
        <v>873</v>
      </c>
    </row>
    <row r="481" s="2" customFormat="1" ht="14.4" customHeight="1">
      <c r="A481" s="37"/>
      <c r="B481" s="38"/>
      <c r="C481" s="226" t="s">
        <v>874</v>
      </c>
      <c r="D481" s="226" t="s">
        <v>141</v>
      </c>
      <c r="E481" s="227" t="s">
        <v>875</v>
      </c>
      <c r="F481" s="228" t="s">
        <v>876</v>
      </c>
      <c r="G481" s="229" t="s">
        <v>265</v>
      </c>
      <c r="H481" s="230">
        <v>1</v>
      </c>
      <c r="I481" s="231"/>
      <c r="J481" s="232">
        <f>ROUND(I481*H481,2)</f>
        <v>0</v>
      </c>
      <c r="K481" s="233"/>
      <c r="L481" s="43"/>
      <c r="M481" s="234" t="s">
        <v>1</v>
      </c>
      <c r="N481" s="235" t="s">
        <v>41</v>
      </c>
      <c r="O481" s="90"/>
      <c r="P481" s="236">
        <f>O481*H481</f>
        <v>0</v>
      </c>
      <c r="Q481" s="236">
        <v>0</v>
      </c>
      <c r="R481" s="236">
        <f>Q481*H481</f>
        <v>0</v>
      </c>
      <c r="S481" s="236">
        <v>0</v>
      </c>
      <c r="T481" s="237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38" t="s">
        <v>145</v>
      </c>
      <c r="AT481" s="238" t="s">
        <v>141</v>
      </c>
      <c r="AU481" s="238" t="s">
        <v>85</v>
      </c>
      <c r="AY481" s="16" t="s">
        <v>138</v>
      </c>
      <c r="BE481" s="239">
        <f>IF(N481="základní",J481,0)</f>
        <v>0</v>
      </c>
      <c r="BF481" s="239">
        <f>IF(N481="snížená",J481,0)</f>
        <v>0</v>
      </c>
      <c r="BG481" s="239">
        <f>IF(N481="zákl. přenesená",J481,0)</f>
        <v>0</v>
      </c>
      <c r="BH481" s="239">
        <f>IF(N481="sníž. přenesená",J481,0)</f>
        <v>0</v>
      </c>
      <c r="BI481" s="239">
        <f>IF(N481="nulová",J481,0)</f>
        <v>0</v>
      </c>
      <c r="BJ481" s="16" t="s">
        <v>83</v>
      </c>
      <c r="BK481" s="239">
        <f>ROUND(I481*H481,2)</f>
        <v>0</v>
      </c>
      <c r="BL481" s="16" t="s">
        <v>145</v>
      </c>
      <c r="BM481" s="238" t="s">
        <v>877</v>
      </c>
    </row>
    <row r="482" s="2" customFormat="1" ht="14.4" customHeight="1">
      <c r="A482" s="37"/>
      <c r="B482" s="38"/>
      <c r="C482" s="226" t="s">
        <v>878</v>
      </c>
      <c r="D482" s="226" t="s">
        <v>141</v>
      </c>
      <c r="E482" s="227" t="s">
        <v>879</v>
      </c>
      <c r="F482" s="228" t="s">
        <v>880</v>
      </c>
      <c r="G482" s="229" t="s">
        <v>265</v>
      </c>
      <c r="H482" s="230">
        <v>1</v>
      </c>
      <c r="I482" s="231"/>
      <c r="J482" s="232">
        <f>ROUND(I482*H482,2)</f>
        <v>0</v>
      </c>
      <c r="K482" s="233"/>
      <c r="L482" s="43"/>
      <c r="M482" s="234" t="s">
        <v>1</v>
      </c>
      <c r="N482" s="235" t="s">
        <v>41</v>
      </c>
      <c r="O482" s="90"/>
      <c r="P482" s="236">
        <f>O482*H482</f>
        <v>0</v>
      </c>
      <c r="Q482" s="236">
        <v>0</v>
      </c>
      <c r="R482" s="236">
        <f>Q482*H482</f>
        <v>0</v>
      </c>
      <c r="S482" s="236">
        <v>0</v>
      </c>
      <c r="T482" s="237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38" t="s">
        <v>145</v>
      </c>
      <c r="AT482" s="238" t="s">
        <v>141</v>
      </c>
      <c r="AU482" s="238" t="s">
        <v>85</v>
      </c>
      <c r="AY482" s="16" t="s">
        <v>138</v>
      </c>
      <c r="BE482" s="239">
        <f>IF(N482="základní",J482,0)</f>
        <v>0</v>
      </c>
      <c r="BF482" s="239">
        <f>IF(N482="snížená",J482,0)</f>
        <v>0</v>
      </c>
      <c r="BG482" s="239">
        <f>IF(N482="zákl. přenesená",J482,0)</f>
        <v>0</v>
      </c>
      <c r="BH482" s="239">
        <f>IF(N482="sníž. přenesená",J482,0)</f>
        <v>0</v>
      </c>
      <c r="BI482" s="239">
        <f>IF(N482="nulová",J482,0)</f>
        <v>0</v>
      </c>
      <c r="BJ482" s="16" t="s">
        <v>83</v>
      </c>
      <c r="BK482" s="239">
        <f>ROUND(I482*H482,2)</f>
        <v>0</v>
      </c>
      <c r="BL482" s="16" t="s">
        <v>145</v>
      </c>
      <c r="BM482" s="238" t="s">
        <v>881</v>
      </c>
    </row>
    <row r="483" s="2" customFormat="1" ht="14.4" customHeight="1">
      <c r="A483" s="37"/>
      <c r="B483" s="38"/>
      <c r="C483" s="226" t="s">
        <v>882</v>
      </c>
      <c r="D483" s="226" t="s">
        <v>141</v>
      </c>
      <c r="E483" s="227" t="s">
        <v>883</v>
      </c>
      <c r="F483" s="228" t="s">
        <v>884</v>
      </c>
      <c r="G483" s="229" t="s">
        <v>254</v>
      </c>
      <c r="H483" s="230">
        <v>3.7000000000000002</v>
      </c>
      <c r="I483" s="231"/>
      <c r="J483" s="232">
        <f>ROUND(I483*H483,2)</f>
        <v>0</v>
      </c>
      <c r="K483" s="233"/>
      <c r="L483" s="43"/>
      <c r="M483" s="234" t="s">
        <v>1</v>
      </c>
      <c r="N483" s="235" t="s">
        <v>41</v>
      </c>
      <c r="O483" s="90"/>
      <c r="P483" s="236">
        <f>O483*H483</f>
        <v>0</v>
      </c>
      <c r="Q483" s="236">
        <v>0</v>
      </c>
      <c r="R483" s="236">
        <f>Q483*H483</f>
        <v>0</v>
      </c>
      <c r="S483" s="236">
        <v>0</v>
      </c>
      <c r="T483" s="237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38" t="s">
        <v>145</v>
      </c>
      <c r="AT483" s="238" t="s">
        <v>141</v>
      </c>
      <c r="AU483" s="238" t="s">
        <v>85</v>
      </c>
      <c r="AY483" s="16" t="s">
        <v>138</v>
      </c>
      <c r="BE483" s="239">
        <f>IF(N483="základní",J483,0)</f>
        <v>0</v>
      </c>
      <c r="BF483" s="239">
        <f>IF(N483="snížená",J483,0)</f>
        <v>0</v>
      </c>
      <c r="BG483" s="239">
        <f>IF(N483="zákl. přenesená",J483,0)</f>
        <v>0</v>
      </c>
      <c r="BH483" s="239">
        <f>IF(N483="sníž. přenesená",J483,0)</f>
        <v>0</v>
      </c>
      <c r="BI483" s="239">
        <f>IF(N483="nulová",J483,0)</f>
        <v>0</v>
      </c>
      <c r="BJ483" s="16" t="s">
        <v>83</v>
      </c>
      <c r="BK483" s="239">
        <f>ROUND(I483*H483,2)</f>
        <v>0</v>
      </c>
      <c r="BL483" s="16" t="s">
        <v>145</v>
      </c>
      <c r="BM483" s="238" t="s">
        <v>885</v>
      </c>
    </row>
    <row r="484" s="2" customFormat="1" ht="14.4" customHeight="1">
      <c r="A484" s="37"/>
      <c r="B484" s="38"/>
      <c r="C484" s="226" t="s">
        <v>886</v>
      </c>
      <c r="D484" s="226" t="s">
        <v>141</v>
      </c>
      <c r="E484" s="227" t="s">
        <v>887</v>
      </c>
      <c r="F484" s="228" t="s">
        <v>888</v>
      </c>
      <c r="G484" s="229" t="s">
        <v>265</v>
      </c>
      <c r="H484" s="230">
        <v>1</v>
      </c>
      <c r="I484" s="231"/>
      <c r="J484" s="232">
        <f>ROUND(I484*H484,2)</f>
        <v>0</v>
      </c>
      <c r="K484" s="233"/>
      <c r="L484" s="43"/>
      <c r="M484" s="234" t="s">
        <v>1</v>
      </c>
      <c r="N484" s="235" t="s">
        <v>41</v>
      </c>
      <c r="O484" s="90"/>
      <c r="P484" s="236">
        <f>O484*H484</f>
        <v>0</v>
      </c>
      <c r="Q484" s="236">
        <v>0</v>
      </c>
      <c r="R484" s="236">
        <f>Q484*H484</f>
        <v>0</v>
      </c>
      <c r="S484" s="236">
        <v>0</v>
      </c>
      <c r="T484" s="237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38" t="s">
        <v>145</v>
      </c>
      <c r="AT484" s="238" t="s">
        <v>141</v>
      </c>
      <c r="AU484" s="238" t="s">
        <v>85</v>
      </c>
      <c r="AY484" s="16" t="s">
        <v>138</v>
      </c>
      <c r="BE484" s="239">
        <f>IF(N484="základní",J484,0)</f>
        <v>0</v>
      </c>
      <c r="BF484" s="239">
        <f>IF(N484="snížená",J484,0)</f>
        <v>0</v>
      </c>
      <c r="BG484" s="239">
        <f>IF(N484="zákl. přenesená",J484,0)</f>
        <v>0</v>
      </c>
      <c r="BH484" s="239">
        <f>IF(N484="sníž. přenesená",J484,0)</f>
        <v>0</v>
      </c>
      <c r="BI484" s="239">
        <f>IF(N484="nulová",J484,0)</f>
        <v>0</v>
      </c>
      <c r="BJ484" s="16" t="s">
        <v>83</v>
      </c>
      <c r="BK484" s="239">
        <f>ROUND(I484*H484,2)</f>
        <v>0</v>
      </c>
      <c r="BL484" s="16" t="s">
        <v>145</v>
      </c>
      <c r="BM484" s="238" t="s">
        <v>889</v>
      </c>
    </row>
    <row r="485" s="12" customFormat="1" ht="22.8" customHeight="1">
      <c r="A485" s="12"/>
      <c r="B485" s="210"/>
      <c r="C485" s="211"/>
      <c r="D485" s="212" t="s">
        <v>75</v>
      </c>
      <c r="E485" s="224" t="s">
        <v>592</v>
      </c>
      <c r="F485" s="224" t="s">
        <v>593</v>
      </c>
      <c r="G485" s="211"/>
      <c r="H485" s="211"/>
      <c r="I485" s="214"/>
      <c r="J485" s="225">
        <f>BK485</f>
        <v>0</v>
      </c>
      <c r="K485" s="211"/>
      <c r="L485" s="216"/>
      <c r="M485" s="217"/>
      <c r="N485" s="218"/>
      <c r="O485" s="218"/>
      <c r="P485" s="219">
        <f>SUM(P486:P488)</f>
        <v>0</v>
      </c>
      <c r="Q485" s="218"/>
      <c r="R485" s="219">
        <f>SUM(R486:R488)</f>
        <v>0</v>
      </c>
      <c r="S485" s="218"/>
      <c r="T485" s="220">
        <f>SUM(T486:T488)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21" t="s">
        <v>83</v>
      </c>
      <c r="AT485" s="222" t="s">
        <v>75</v>
      </c>
      <c r="AU485" s="222" t="s">
        <v>83</v>
      </c>
      <c r="AY485" s="221" t="s">
        <v>138</v>
      </c>
      <c r="BK485" s="223">
        <f>SUM(BK486:BK488)</f>
        <v>0</v>
      </c>
    </row>
    <row r="486" s="2" customFormat="1" ht="14.4" customHeight="1">
      <c r="A486" s="37"/>
      <c r="B486" s="38"/>
      <c r="C486" s="226" t="s">
        <v>890</v>
      </c>
      <c r="D486" s="226" t="s">
        <v>141</v>
      </c>
      <c r="E486" s="227" t="s">
        <v>891</v>
      </c>
      <c r="F486" s="228" t="s">
        <v>892</v>
      </c>
      <c r="G486" s="229" t="s">
        <v>586</v>
      </c>
      <c r="H486" s="230">
        <v>1</v>
      </c>
      <c r="I486" s="231"/>
      <c r="J486" s="232">
        <f>ROUND(I486*H486,2)</f>
        <v>0</v>
      </c>
      <c r="K486" s="233"/>
      <c r="L486" s="43"/>
      <c r="M486" s="234" t="s">
        <v>1</v>
      </c>
      <c r="N486" s="235" t="s">
        <v>41</v>
      </c>
      <c r="O486" s="90"/>
      <c r="P486" s="236">
        <f>O486*H486</f>
        <v>0</v>
      </c>
      <c r="Q486" s="236">
        <v>0</v>
      </c>
      <c r="R486" s="236">
        <f>Q486*H486</f>
        <v>0</v>
      </c>
      <c r="S486" s="236">
        <v>0</v>
      </c>
      <c r="T486" s="237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38" t="s">
        <v>145</v>
      </c>
      <c r="AT486" s="238" t="s">
        <v>141</v>
      </c>
      <c r="AU486" s="238" t="s">
        <v>85</v>
      </c>
      <c r="AY486" s="16" t="s">
        <v>138</v>
      </c>
      <c r="BE486" s="239">
        <f>IF(N486="základní",J486,0)</f>
        <v>0</v>
      </c>
      <c r="BF486" s="239">
        <f>IF(N486="snížená",J486,0)</f>
        <v>0</v>
      </c>
      <c r="BG486" s="239">
        <f>IF(N486="zákl. přenesená",J486,0)</f>
        <v>0</v>
      </c>
      <c r="BH486" s="239">
        <f>IF(N486="sníž. přenesená",J486,0)</f>
        <v>0</v>
      </c>
      <c r="BI486" s="239">
        <f>IF(N486="nulová",J486,0)</f>
        <v>0</v>
      </c>
      <c r="BJ486" s="16" t="s">
        <v>83</v>
      </c>
      <c r="BK486" s="239">
        <f>ROUND(I486*H486,2)</f>
        <v>0</v>
      </c>
      <c r="BL486" s="16" t="s">
        <v>145</v>
      </c>
      <c r="BM486" s="238" t="s">
        <v>893</v>
      </c>
    </row>
    <row r="487" s="2" customFormat="1" ht="24.15" customHeight="1">
      <c r="A487" s="37"/>
      <c r="B487" s="38"/>
      <c r="C487" s="226" t="s">
        <v>894</v>
      </c>
      <c r="D487" s="226" t="s">
        <v>141</v>
      </c>
      <c r="E487" s="227" t="s">
        <v>895</v>
      </c>
      <c r="F487" s="228" t="s">
        <v>896</v>
      </c>
      <c r="G487" s="229" t="s">
        <v>586</v>
      </c>
      <c r="H487" s="230">
        <v>1</v>
      </c>
      <c r="I487" s="231"/>
      <c r="J487" s="232">
        <f>ROUND(I487*H487,2)</f>
        <v>0</v>
      </c>
      <c r="K487" s="233"/>
      <c r="L487" s="43"/>
      <c r="M487" s="234" t="s">
        <v>1</v>
      </c>
      <c r="N487" s="235" t="s">
        <v>41</v>
      </c>
      <c r="O487" s="90"/>
      <c r="P487" s="236">
        <f>O487*H487</f>
        <v>0</v>
      </c>
      <c r="Q487" s="236">
        <v>0</v>
      </c>
      <c r="R487" s="236">
        <f>Q487*H487</f>
        <v>0</v>
      </c>
      <c r="S487" s="236">
        <v>0</v>
      </c>
      <c r="T487" s="237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38" t="s">
        <v>145</v>
      </c>
      <c r="AT487" s="238" t="s">
        <v>141</v>
      </c>
      <c r="AU487" s="238" t="s">
        <v>85</v>
      </c>
      <c r="AY487" s="16" t="s">
        <v>138</v>
      </c>
      <c r="BE487" s="239">
        <f>IF(N487="základní",J487,0)</f>
        <v>0</v>
      </c>
      <c r="BF487" s="239">
        <f>IF(N487="snížená",J487,0)</f>
        <v>0</v>
      </c>
      <c r="BG487" s="239">
        <f>IF(N487="zákl. přenesená",J487,0)</f>
        <v>0</v>
      </c>
      <c r="BH487" s="239">
        <f>IF(N487="sníž. přenesená",J487,0)</f>
        <v>0</v>
      </c>
      <c r="BI487" s="239">
        <f>IF(N487="nulová",J487,0)</f>
        <v>0</v>
      </c>
      <c r="BJ487" s="16" t="s">
        <v>83</v>
      </c>
      <c r="BK487" s="239">
        <f>ROUND(I487*H487,2)</f>
        <v>0</v>
      </c>
      <c r="BL487" s="16" t="s">
        <v>145</v>
      </c>
      <c r="BM487" s="238" t="s">
        <v>897</v>
      </c>
    </row>
    <row r="488" s="2" customFormat="1" ht="14.4" customHeight="1">
      <c r="A488" s="37"/>
      <c r="B488" s="38"/>
      <c r="C488" s="226" t="s">
        <v>898</v>
      </c>
      <c r="D488" s="226" t="s">
        <v>141</v>
      </c>
      <c r="E488" s="227" t="s">
        <v>899</v>
      </c>
      <c r="F488" s="228" t="s">
        <v>900</v>
      </c>
      <c r="G488" s="229" t="s">
        <v>586</v>
      </c>
      <c r="H488" s="230">
        <v>1</v>
      </c>
      <c r="I488" s="231"/>
      <c r="J488" s="232">
        <f>ROUND(I488*H488,2)</f>
        <v>0</v>
      </c>
      <c r="K488" s="233"/>
      <c r="L488" s="43"/>
      <c r="M488" s="234" t="s">
        <v>1</v>
      </c>
      <c r="N488" s="235" t="s">
        <v>41</v>
      </c>
      <c r="O488" s="90"/>
      <c r="P488" s="236">
        <f>O488*H488</f>
        <v>0</v>
      </c>
      <c r="Q488" s="236">
        <v>0</v>
      </c>
      <c r="R488" s="236">
        <f>Q488*H488</f>
        <v>0</v>
      </c>
      <c r="S488" s="236">
        <v>0</v>
      </c>
      <c r="T488" s="237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38" t="s">
        <v>145</v>
      </c>
      <c r="AT488" s="238" t="s">
        <v>141</v>
      </c>
      <c r="AU488" s="238" t="s">
        <v>85</v>
      </c>
      <c r="AY488" s="16" t="s">
        <v>138</v>
      </c>
      <c r="BE488" s="239">
        <f>IF(N488="základní",J488,0)</f>
        <v>0</v>
      </c>
      <c r="BF488" s="239">
        <f>IF(N488="snížená",J488,0)</f>
        <v>0</v>
      </c>
      <c r="BG488" s="239">
        <f>IF(N488="zákl. přenesená",J488,0)</f>
        <v>0</v>
      </c>
      <c r="BH488" s="239">
        <f>IF(N488="sníž. přenesená",J488,0)</f>
        <v>0</v>
      </c>
      <c r="BI488" s="239">
        <f>IF(N488="nulová",J488,0)</f>
        <v>0</v>
      </c>
      <c r="BJ488" s="16" t="s">
        <v>83</v>
      </c>
      <c r="BK488" s="239">
        <f>ROUND(I488*H488,2)</f>
        <v>0</v>
      </c>
      <c r="BL488" s="16" t="s">
        <v>145</v>
      </c>
      <c r="BM488" s="238" t="s">
        <v>901</v>
      </c>
    </row>
    <row r="489" s="12" customFormat="1" ht="22.8" customHeight="1">
      <c r="A489" s="12"/>
      <c r="B489" s="210"/>
      <c r="C489" s="211"/>
      <c r="D489" s="212" t="s">
        <v>75</v>
      </c>
      <c r="E489" s="224" t="s">
        <v>902</v>
      </c>
      <c r="F489" s="224" t="s">
        <v>903</v>
      </c>
      <c r="G489" s="211"/>
      <c r="H489" s="211"/>
      <c r="I489" s="214"/>
      <c r="J489" s="225">
        <f>BK489</f>
        <v>0</v>
      </c>
      <c r="K489" s="211"/>
      <c r="L489" s="216"/>
      <c r="M489" s="217"/>
      <c r="N489" s="218"/>
      <c r="O489" s="218"/>
      <c r="P489" s="219">
        <f>P490</f>
        <v>0</v>
      </c>
      <c r="Q489" s="218"/>
      <c r="R489" s="219">
        <f>R490</f>
        <v>0</v>
      </c>
      <c r="S489" s="218"/>
      <c r="T489" s="220">
        <f>T490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21" t="s">
        <v>83</v>
      </c>
      <c r="AT489" s="222" t="s">
        <v>75</v>
      </c>
      <c r="AU489" s="222" t="s">
        <v>83</v>
      </c>
      <c r="AY489" s="221" t="s">
        <v>138</v>
      </c>
      <c r="BK489" s="223">
        <f>BK490</f>
        <v>0</v>
      </c>
    </row>
    <row r="490" s="2" customFormat="1" ht="14.4" customHeight="1">
      <c r="A490" s="37"/>
      <c r="B490" s="38"/>
      <c r="C490" s="226" t="s">
        <v>904</v>
      </c>
      <c r="D490" s="226" t="s">
        <v>141</v>
      </c>
      <c r="E490" s="227" t="s">
        <v>905</v>
      </c>
      <c r="F490" s="228" t="s">
        <v>906</v>
      </c>
      <c r="G490" s="229" t="s">
        <v>586</v>
      </c>
      <c r="H490" s="230">
        <v>1</v>
      </c>
      <c r="I490" s="231"/>
      <c r="J490" s="232">
        <f>ROUND(I490*H490,2)</f>
        <v>0</v>
      </c>
      <c r="K490" s="233"/>
      <c r="L490" s="43"/>
      <c r="M490" s="234" t="s">
        <v>1</v>
      </c>
      <c r="N490" s="235" t="s">
        <v>41</v>
      </c>
      <c r="O490" s="90"/>
      <c r="P490" s="236">
        <f>O490*H490</f>
        <v>0</v>
      </c>
      <c r="Q490" s="236">
        <v>0</v>
      </c>
      <c r="R490" s="236">
        <f>Q490*H490</f>
        <v>0</v>
      </c>
      <c r="S490" s="236">
        <v>0</v>
      </c>
      <c r="T490" s="237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38" t="s">
        <v>145</v>
      </c>
      <c r="AT490" s="238" t="s">
        <v>141</v>
      </c>
      <c r="AU490" s="238" t="s">
        <v>85</v>
      </c>
      <c r="AY490" s="16" t="s">
        <v>138</v>
      </c>
      <c r="BE490" s="239">
        <f>IF(N490="základní",J490,0)</f>
        <v>0</v>
      </c>
      <c r="BF490" s="239">
        <f>IF(N490="snížená",J490,0)</f>
        <v>0</v>
      </c>
      <c r="BG490" s="239">
        <f>IF(N490="zákl. přenesená",J490,0)</f>
        <v>0</v>
      </c>
      <c r="BH490" s="239">
        <f>IF(N490="sníž. přenesená",J490,0)</f>
        <v>0</v>
      </c>
      <c r="BI490" s="239">
        <f>IF(N490="nulová",J490,0)</f>
        <v>0</v>
      </c>
      <c r="BJ490" s="16" t="s">
        <v>83</v>
      </c>
      <c r="BK490" s="239">
        <f>ROUND(I490*H490,2)</f>
        <v>0</v>
      </c>
      <c r="BL490" s="16" t="s">
        <v>145</v>
      </c>
      <c r="BM490" s="238" t="s">
        <v>907</v>
      </c>
    </row>
    <row r="491" s="12" customFormat="1" ht="22.8" customHeight="1">
      <c r="A491" s="12"/>
      <c r="B491" s="210"/>
      <c r="C491" s="211"/>
      <c r="D491" s="212" t="s">
        <v>75</v>
      </c>
      <c r="E491" s="224" t="s">
        <v>908</v>
      </c>
      <c r="F491" s="224" t="s">
        <v>909</v>
      </c>
      <c r="G491" s="211"/>
      <c r="H491" s="211"/>
      <c r="I491" s="214"/>
      <c r="J491" s="225">
        <f>BK491</f>
        <v>0</v>
      </c>
      <c r="K491" s="211"/>
      <c r="L491" s="216"/>
      <c r="M491" s="217"/>
      <c r="N491" s="218"/>
      <c r="O491" s="218"/>
      <c r="P491" s="219">
        <f>P492</f>
        <v>0</v>
      </c>
      <c r="Q491" s="218"/>
      <c r="R491" s="219">
        <f>R492</f>
        <v>0</v>
      </c>
      <c r="S491" s="218"/>
      <c r="T491" s="220">
        <f>T492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21" t="s">
        <v>83</v>
      </c>
      <c r="AT491" s="222" t="s">
        <v>75</v>
      </c>
      <c r="AU491" s="222" t="s">
        <v>83</v>
      </c>
      <c r="AY491" s="221" t="s">
        <v>138</v>
      </c>
      <c r="BK491" s="223">
        <f>BK492</f>
        <v>0</v>
      </c>
    </row>
    <row r="492" s="2" customFormat="1" ht="24.15" customHeight="1">
      <c r="A492" s="37"/>
      <c r="B492" s="38"/>
      <c r="C492" s="226" t="s">
        <v>910</v>
      </c>
      <c r="D492" s="226" t="s">
        <v>141</v>
      </c>
      <c r="E492" s="227" t="s">
        <v>911</v>
      </c>
      <c r="F492" s="228" t="s">
        <v>912</v>
      </c>
      <c r="G492" s="229" t="s">
        <v>328</v>
      </c>
      <c r="H492" s="230">
        <v>45.619999999999997</v>
      </c>
      <c r="I492" s="231"/>
      <c r="J492" s="232">
        <f>ROUND(I492*H492,2)</f>
        <v>0</v>
      </c>
      <c r="K492" s="233"/>
      <c r="L492" s="43"/>
      <c r="M492" s="234" t="s">
        <v>1</v>
      </c>
      <c r="N492" s="235" t="s">
        <v>41</v>
      </c>
      <c r="O492" s="90"/>
      <c r="P492" s="236">
        <f>O492*H492</f>
        <v>0</v>
      </c>
      <c r="Q492" s="236">
        <v>0</v>
      </c>
      <c r="R492" s="236">
        <f>Q492*H492</f>
        <v>0</v>
      </c>
      <c r="S492" s="236">
        <v>0</v>
      </c>
      <c r="T492" s="237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38" t="s">
        <v>145</v>
      </c>
      <c r="AT492" s="238" t="s">
        <v>141</v>
      </c>
      <c r="AU492" s="238" t="s">
        <v>85</v>
      </c>
      <c r="AY492" s="16" t="s">
        <v>138</v>
      </c>
      <c r="BE492" s="239">
        <f>IF(N492="základní",J492,0)</f>
        <v>0</v>
      </c>
      <c r="BF492" s="239">
        <f>IF(N492="snížená",J492,0)</f>
        <v>0</v>
      </c>
      <c r="BG492" s="239">
        <f>IF(N492="zákl. přenesená",J492,0)</f>
        <v>0</v>
      </c>
      <c r="BH492" s="239">
        <f>IF(N492="sníž. přenesená",J492,0)</f>
        <v>0</v>
      </c>
      <c r="BI492" s="239">
        <f>IF(N492="nulová",J492,0)</f>
        <v>0</v>
      </c>
      <c r="BJ492" s="16" t="s">
        <v>83</v>
      </c>
      <c r="BK492" s="239">
        <f>ROUND(I492*H492,2)</f>
        <v>0</v>
      </c>
      <c r="BL492" s="16" t="s">
        <v>145</v>
      </c>
      <c r="BM492" s="238" t="s">
        <v>913</v>
      </c>
    </row>
    <row r="493" s="12" customFormat="1" ht="22.8" customHeight="1">
      <c r="A493" s="12"/>
      <c r="B493" s="210"/>
      <c r="C493" s="211"/>
      <c r="D493" s="212" t="s">
        <v>75</v>
      </c>
      <c r="E493" s="224" t="s">
        <v>606</v>
      </c>
      <c r="F493" s="224" t="s">
        <v>607</v>
      </c>
      <c r="G493" s="211"/>
      <c r="H493" s="211"/>
      <c r="I493" s="214"/>
      <c r="J493" s="225">
        <f>BK493</f>
        <v>0</v>
      </c>
      <c r="K493" s="211"/>
      <c r="L493" s="216"/>
      <c r="M493" s="217"/>
      <c r="N493" s="218"/>
      <c r="O493" s="218"/>
      <c r="P493" s="219">
        <f>P494</f>
        <v>0</v>
      </c>
      <c r="Q493" s="218"/>
      <c r="R493" s="219">
        <f>R494</f>
        <v>0</v>
      </c>
      <c r="S493" s="218"/>
      <c r="T493" s="220">
        <f>T494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21" t="s">
        <v>83</v>
      </c>
      <c r="AT493" s="222" t="s">
        <v>75</v>
      </c>
      <c r="AU493" s="222" t="s">
        <v>83</v>
      </c>
      <c r="AY493" s="221" t="s">
        <v>138</v>
      </c>
      <c r="BK493" s="223">
        <f>BK494</f>
        <v>0</v>
      </c>
    </row>
    <row r="494" s="2" customFormat="1" ht="24.15" customHeight="1">
      <c r="A494" s="37"/>
      <c r="B494" s="38"/>
      <c r="C494" s="226" t="s">
        <v>914</v>
      </c>
      <c r="D494" s="226" t="s">
        <v>141</v>
      </c>
      <c r="E494" s="227" t="s">
        <v>609</v>
      </c>
      <c r="F494" s="228" t="s">
        <v>610</v>
      </c>
      <c r="G494" s="229" t="s">
        <v>328</v>
      </c>
      <c r="H494" s="230">
        <v>232.19999999999999</v>
      </c>
      <c r="I494" s="231"/>
      <c r="J494" s="232">
        <f>ROUND(I494*H494,2)</f>
        <v>0</v>
      </c>
      <c r="K494" s="233"/>
      <c r="L494" s="43"/>
      <c r="M494" s="234" t="s">
        <v>1</v>
      </c>
      <c r="N494" s="235" t="s">
        <v>41</v>
      </c>
      <c r="O494" s="90"/>
      <c r="P494" s="236">
        <f>O494*H494</f>
        <v>0</v>
      </c>
      <c r="Q494" s="236">
        <v>0</v>
      </c>
      <c r="R494" s="236">
        <f>Q494*H494</f>
        <v>0</v>
      </c>
      <c r="S494" s="236">
        <v>0</v>
      </c>
      <c r="T494" s="237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38" t="s">
        <v>145</v>
      </c>
      <c r="AT494" s="238" t="s">
        <v>141</v>
      </c>
      <c r="AU494" s="238" t="s">
        <v>85</v>
      </c>
      <c r="AY494" s="16" t="s">
        <v>138</v>
      </c>
      <c r="BE494" s="239">
        <f>IF(N494="základní",J494,0)</f>
        <v>0</v>
      </c>
      <c r="BF494" s="239">
        <f>IF(N494="snížená",J494,0)</f>
        <v>0</v>
      </c>
      <c r="BG494" s="239">
        <f>IF(N494="zákl. přenesená",J494,0)</f>
        <v>0</v>
      </c>
      <c r="BH494" s="239">
        <f>IF(N494="sníž. přenesená",J494,0)</f>
        <v>0</v>
      </c>
      <c r="BI494" s="239">
        <f>IF(N494="nulová",J494,0)</f>
        <v>0</v>
      </c>
      <c r="BJ494" s="16" t="s">
        <v>83</v>
      </c>
      <c r="BK494" s="239">
        <f>ROUND(I494*H494,2)</f>
        <v>0</v>
      </c>
      <c r="BL494" s="16" t="s">
        <v>145</v>
      </c>
      <c r="BM494" s="238" t="s">
        <v>915</v>
      </c>
    </row>
    <row r="495" s="12" customFormat="1" ht="25.92" customHeight="1">
      <c r="A495" s="12"/>
      <c r="B495" s="210"/>
      <c r="C495" s="211"/>
      <c r="D495" s="212" t="s">
        <v>75</v>
      </c>
      <c r="E495" s="213" t="s">
        <v>916</v>
      </c>
      <c r="F495" s="213" t="s">
        <v>917</v>
      </c>
      <c r="G495" s="211"/>
      <c r="H495" s="211"/>
      <c r="I495" s="214"/>
      <c r="J495" s="215">
        <f>BK495</f>
        <v>0</v>
      </c>
      <c r="K495" s="211"/>
      <c r="L495" s="216"/>
      <c r="M495" s="217"/>
      <c r="N495" s="218"/>
      <c r="O495" s="218"/>
      <c r="P495" s="219">
        <f>P496+P500+P504+P511+P517+P520+P522+P536+P538+P546+P549+P553+P555+P562+P566+P569+P578+P590+P593+P599+P602+P606+P610+P612+P614</f>
        <v>0</v>
      </c>
      <c r="Q495" s="218"/>
      <c r="R495" s="219">
        <f>R496+R500+R504+R511+R517+R520+R522+R536+R538+R546+R549+R553+R555+R562+R566+R569+R578+R590+R593+R599+R602+R606+R610+R612+R614</f>
        <v>0</v>
      </c>
      <c r="S495" s="218"/>
      <c r="T495" s="220">
        <f>T496+T500+T504+T511+T517+T520+T522+T536+T538+T546+T549+T553+T555+T562+T566+T569+T578+T590+T593+T599+T602+T606+T610+T612+T614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21" t="s">
        <v>83</v>
      </c>
      <c r="AT495" s="222" t="s">
        <v>75</v>
      </c>
      <c r="AU495" s="222" t="s">
        <v>76</v>
      </c>
      <c r="AY495" s="221" t="s">
        <v>138</v>
      </c>
      <c r="BK495" s="223">
        <f>BK496+BK500+BK504+BK511+BK517+BK520+BK522+BK536+BK538+BK546+BK549+BK553+BK555+BK562+BK566+BK569+BK578+BK590+BK593+BK599+BK602+BK606+BK610+BK612+BK614</f>
        <v>0</v>
      </c>
    </row>
    <row r="496" s="12" customFormat="1" ht="22.8" customHeight="1">
      <c r="A496" s="12"/>
      <c r="B496" s="210"/>
      <c r="C496" s="211"/>
      <c r="D496" s="212" t="s">
        <v>75</v>
      </c>
      <c r="E496" s="224" t="s">
        <v>624</v>
      </c>
      <c r="F496" s="224" t="s">
        <v>625</v>
      </c>
      <c r="G496" s="211"/>
      <c r="H496" s="211"/>
      <c r="I496" s="214"/>
      <c r="J496" s="225">
        <f>BK496</f>
        <v>0</v>
      </c>
      <c r="K496" s="211"/>
      <c r="L496" s="216"/>
      <c r="M496" s="217"/>
      <c r="N496" s="218"/>
      <c r="O496" s="218"/>
      <c r="P496" s="219">
        <f>SUM(P497:P499)</f>
        <v>0</v>
      </c>
      <c r="Q496" s="218"/>
      <c r="R496" s="219">
        <f>SUM(R497:R499)</f>
        <v>0</v>
      </c>
      <c r="S496" s="218"/>
      <c r="T496" s="220">
        <f>SUM(T497:T499)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21" t="s">
        <v>83</v>
      </c>
      <c r="AT496" s="222" t="s">
        <v>75</v>
      </c>
      <c r="AU496" s="222" t="s">
        <v>83</v>
      </c>
      <c r="AY496" s="221" t="s">
        <v>138</v>
      </c>
      <c r="BK496" s="223">
        <f>SUM(BK497:BK499)</f>
        <v>0</v>
      </c>
    </row>
    <row r="497" s="2" customFormat="1" ht="14.4" customHeight="1">
      <c r="A497" s="37"/>
      <c r="B497" s="38"/>
      <c r="C497" s="226" t="s">
        <v>918</v>
      </c>
      <c r="D497" s="226" t="s">
        <v>141</v>
      </c>
      <c r="E497" s="227" t="s">
        <v>919</v>
      </c>
      <c r="F497" s="228" t="s">
        <v>920</v>
      </c>
      <c r="G497" s="229" t="s">
        <v>281</v>
      </c>
      <c r="H497" s="230">
        <v>46.289999999999999</v>
      </c>
      <c r="I497" s="231"/>
      <c r="J497" s="232">
        <f>ROUND(I497*H497,2)</f>
        <v>0</v>
      </c>
      <c r="K497" s="233"/>
      <c r="L497" s="43"/>
      <c r="M497" s="234" t="s">
        <v>1</v>
      </c>
      <c r="N497" s="235" t="s">
        <v>41</v>
      </c>
      <c r="O497" s="90"/>
      <c r="P497" s="236">
        <f>O497*H497</f>
        <v>0</v>
      </c>
      <c r="Q497" s="236">
        <v>0</v>
      </c>
      <c r="R497" s="236">
        <f>Q497*H497</f>
        <v>0</v>
      </c>
      <c r="S497" s="236">
        <v>0</v>
      </c>
      <c r="T497" s="237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38" t="s">
        <v>145</v>
      </c>
      <c r="AT497" s="238" t="s">
        <v>141</v>
      </c>
      <c r="AU497" s="238" t="s">
        <v>85</v>
      </c>
      <c r="AY497" s="16" t="s">
        <v>138</v>
      </c>
      <c r="BE497" s="239">
        <f>IF(N497="základní",J497,0)</f>
        <v>0</v>
      </c>
      <c r="BF497" s="239">
        <f>IF(N497="snížená",J497,0)</f>
        <v>0</v>
      </c>
      <c r="BG497" s="239">
        <f>IF(N497="zákl. přenesená",J497,0)</f>
        <v>0</v>
      </c>
      <c r="BH497" s="239">
        <f>IF(N497="sníž. přenesená",J497,0)</f>
        <v>0</v>
      </c>
      <c r="BI497" s="239">
        <f>IF(N497="nulová",J497,0)</f>
        <v>0</v>
      </c>
      <c r="BJ497" s="16" t="s">
        <v>83</v>
      </c>
      <c r="BK497" s="239">
        <f>ROUND(I497*H497,2)</f>
        <v>0</v>
      </c>
      <c r="BL497" s="16" t="s">
        <v>145</v>
      </c>
      <c r="BM497" s="238" t="s">
        <v>921</v>
      </c>
    </row>
    <row r="498" s="2" customFormat="1" ht="14.4" customHeight="1">
      <c r="A498" s="37"/>
      <c r="B498" s="38"/>
      <c r="C498" s="226" t="s">
        <v>922</v>
      </c>
      <c r="D498" s="226" t="s">
        <v>141</v>
      </c>
      <c r="E498" s="227" t="s">
        <v>923</v>
      </c>
      <c r="F498" s="228" t="s">
        <v>924</v>
      </c>
      <c r="G498" s="229" t="s">
        <v>281</v>
      </c>
      <c r="H498" s="230">
        <v>494.19</v>
      </c>
      <c r="I498" s="231"/>
      <c r="J498" s="232">
        <f>ROUND(I498*H498,2)</f>
        <v>0</v>
      </c>
      <c r="K498" s="233"/>
      <c r="L498" s="43"/>
      <c r="M498" s="234" t="s">
        <v>1</v>
      </c>
      <c r="N498" s="235" t="s">
        <v>41</v>
      </c>
      <c r="O498" s="90"/>
      <c r="P498" s="236">
        <f>O498*H498</f>
        <v>0</v>
      </c>
      <c r="Q498" s="236">
        <v>0</v>
      </c>
      <c r="R498" s="236">
        <f>Q498*H498</f>
        <v>0</v>
      </c>
      <c r="S498" s="236">
        <v>0</v>
      </c>
      <c r="T498" s="237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38" t="s">
        <v>145</v>
      </c>
      <c r="AT498" s="238" t="s">
        <v>141</v>
      </c>
      <c r="AU498" s="238" t="s">
        <v>85</v>
      </c>
      <c r="AY498" s="16" t="s">
        <v>138</v>
      </c>
      <c r="BE498" s="239">
        <f>IF(N498="základní",J498,0)</f>
        <v>0</v>
      </c>
      <c r="BF498" s="239">
        <f>IF(N498="snížená",J498,0)</f>
        <v>0</v>
      </c>
      <c r="BG498" s="239">
        <f>IF(N498="zákl. přenesená",J498,0)</f>
        <v>0</v>
      </c>
      <c r="BH498" s="239">
        <f>IF(N498="sníž. přenesená",J498,0)</f>
        <v>0</v>
      </c>
      <c r="BI498" s="239">
        <f>IF(N498="nulová",J498,0)</f>
        <v>0</v>
      </c>
      <c r="BJ498" s="16" t="s">
        <v>83</v>
      </c>
      <c r="BK498" s="239">
        <f>ROUND(I498*H498,2)</f>
        <v>0</v>
      </c>
      <c r="BL498" s="16" t="s">
        <v>145</v>
      </c>
      <c r="BM498" s="238" t="s">
        <v>925</v>
      </c>
    </row>
    <row r="499" s="2" customFormat="1" ht="14.4" customHeight="1">
      <c r="A499" s="37"/>
      <c r="B499" s="38"/>
      <c r="C499" s="226" t="s">
        <v>926</v>
      </c>
      <c r="D499" s="226" t="s">
        <v>141</v>
      </c>
      <c r="E499" s="227" t="s">
        <v>927</v>
      </c>
      <c r="F499" s="228" t="s">
        <v>928</v>
      </c>
      <c r="G499" s="229" t="s">
        <v>281</v>
      </c>
      <c r="H499" s="230">
        <v>494</v>
      </c>
      <c r="I499" s="231"/>
      <c r="J499" s="232">
        <f>ROUND(I499*H499,2)</f>
        <v>0</v>
      </c>
      <c r="K499" s="233"/>
      <c r="L499" s="43"/>
      <c r="M499" s="234" t="s">
        <v>1</v>
      </c>
      <c r="N499" s="235" t="s">
        <v>41</v>
      </c>
      <c r="O499" s="90"/>
      <c r="P499" s="236">
        <f>O499*H499</f>
        <v>0</v>
      </c>
      <c r="Q499" s="236">
        <v>0</v>
      </c>
      <c r="R499" s="236">
        <f>Q499*H499</f>
        <v>0</v>
      </c>
      <c r="S499" s="236">
        <v>0</v>
      </c>
      <c r="T499" s="237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38" t="s">
        <v>145</v>
      </c>
      <c r="AT499" s="238" t="s">
        <v>141</v>
      </c>
      <c r="AU499" s="238" t="s">
        <v>85</v>
      </c>
      <c r="AY499" s="16" t="s">
        <v>138</v>
      </c>
      <c r="BE499" s="239">
        <f>IF(N499="základní",J499,0)</f>
        <v>0</v>
      </c>
      <c r="BF499" s="239">
        <f>IF(N499="snížená",J499,0)</f>
        <v>0</v>
      </c>
      <c r="BG499" s="239">
        <f>IF(N499="zákl. přenesená",J499,0)</f>
        <v>0</v>
      </c>
      <c r="BH499" s="239">
        <f>IF(N499="sníž. přenesená",J499,0)</f>
        <v>0</v>
      </c>
      <c r="BI499" s="239">
        <f>IF(N499="nulová",J499,0)</f>
        <v>0</v>
      </c>
      <c r="BJ499" s="16" t="s">
        <v>83</v>
      </c>
      <c r="BK499" s="239">
        <f>ROUND(I499*H499,2)</f>
        <v>0</v>
      </c>
      <c r="BL499" s="16" t="s">
        <v>145</v>
      </c>
      <c r="BM499" s="238" t="s">
        <v>929</v>
      </c>
    </row>
    <row r="500" s="12" customFormat="1" ht="22.8" customHeight="1">
      <c r="A500" s="12"/>
      <c r="B500" s="210"/>
      <c r="C500" s="211"/>
      <c r="D500" s="212" t="s">
        <v>75</v>
      </c>
      <c r="E500" s="224" t="s">
        <v>634</v>
      </c>
      <c r="F500" s="224" t="s">
        <v>635</v>
      </c>
      <c r="G500" s="211"/>
      <c r="H500" s="211"/>
      <c r="I500" s="214"/>
      <c r="J500" s="225">
        <f>BK500</f>
        <v>0</v>
      </c>
      <c r="K500" s="211"/>
      <c r="L500" s="216"/>
      <c r="M500" s="217"/>
      <c r="N500" s="218"/>
      <c r="O500" s="218"/>
      <c r="P500" s="219">
        <f>SUM(P501:P503)</f>
        <v>0</v>
      </c>
      <c r="Q500" s="218"/>
      <c r="R500" s="219">
        <f>SUM(R501:R503)</f>
        <v>0</v>
      </c>
      <c r="S500" s="218"/>
      <c r="T500" s="220">
        <f>SUM(T501:T503)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21" t="s">
        <v>83</v>
      </c>
      <c r="AT500" s="222" t="s">
        <v>75</v>
      </c>
      <c r="AU500" s="222" t="s">
        <v>83</v>
      </c>
      <c r="AY500" s="221" t="s">
        <v>138</v>
      </c>
      <c r="BK500" s="223">
        <f>SUM(BK501:BK503)</f>
        <v>0</v>
      </c>
    </row>
    <row r="501" s="2" customFormat="1" ht="14.4" customHeight="1">
      <c r="A501" s="37"/>
      <c r="B501" s="38"/>
      <c r="C501" s="226" t="s">
        <v>930</v>
      </c>
      <c r="D501" s="226" t="s">
        <v>141</v>
      </c>
      <c r="E501" s="227" t="s">
        <v>637</v>
      </c>
      <c r="F501" s="228" t="s">
        <v>638</v>
      </c>
      <c r="G501" s="229" t="s">
        <v>281</v>
      </c>
      <c r="H501" s="230">
        <v>8.4900000000000002</v>
      </c>
      <c r="I501" s="231"/>
      <c r="J501" s="232">
        <f>ROUND(I501*H501,2)</f>
        <v>0</v>
      </c>
      <c r="K501" s="233"/>
      <c r="L501" s="43"/>
      <c r="M501" s="234" t="s">
        <v>1</v>
      </c>
      <c r="N501" s="235" t="s">
        <v>41</v>
      </c>
      <c r="O501" s="90"/>
      <c r="P501" s="236">
        <f>O501*H501</f>
        <v>0</v>
      </c>
      <c r="Q501" s="236">
        <v>0</v>
      </c>
      <c r="R501" s="236">
        <f>Q501*H501</f>
        <v>0</v>
      </c>
      <c r="S501" s="236">
        <v>0</v>
      </c>
      <c r="T501" s="237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38" t="s">
        <v>145</v>
      </c>
      <c r="AT501" s="238" t="s">
        <v>141</v>
      </c>
      <c r="AU501" s="238" t="s">
        <v>85</v>
      </c>
      <c r="AY501" s="16" t="s">
        <v>138</v>
      </c>
      <c r="BE501" s="239">
        <f>IF(N501="základní",J501,0)</f>
        <v>0</v>
      </c>
      <c r="BF501" s="239">
        <f>IF(N501="snížená",J501,0)</f>
        <v>0</v>
      </c>
      <c r="BG501" s="239">
        <f>IF(N501="zákl. přenesená",J501,0)</f>
        <v>0</v>
      </c>
      <c r="BH501" s="239">
        <f>IF(N501="sníž. přenesená",J501,0)</f>
        <v>0</v>
      </c>
      <c r="BI501" s="239">
        <f>IF(N501="nulová",J501,0)</f>
        <v>0</v>
      </c>
      <c r="BJ501" s="16" t="s">
        <v>83</v>
      </c>
      <c r="BK501" s="239">
        <f>ROUND(I501*H501,2)</f>
        <v>0</v>
      </c>
      <c r="BL501" s="16" t="s">
        <v>145</v>
      </c>
      <c r="BM501" s="238" t="s">
        <v>931</v>
      </c>
    </row>
    <row r="502" s="2" customFormat="1" ht="14.4" customHeight="1">
      <c r="A502" s="37"/>
      <c r="B502" s="38"/>
      <c r="C502" s="226" t="s">
        <v>932</v>
      </c>
      <c r="D502" s="226" t="s">
        <v>141</v>
      </c>
      <c r="E502" s="227" t="s">
        <v>641</v>
      </c>
      <c r="F502" s="228" t="s">
        <v>642</v>
      </c>
      <c r="G502" s="229" t="s">
        <v>281</v>
      </c>
      <c r="H502" s="230">
        <v>4.1200000000000001</v>
      </c>
      <c r="I502" s="231"/>
      <c r="J502" s="232">
        <f>ROUND(I502*H502,2)</f>
        <v>0</v>
      </c>
      <c r="K502" s="233"/>
      <c r="L502" s="43"/>
      <c r="M502" s="234" t="s">
        <v>1</v>
      </c>
      <c r="N502" s="235" t="s">
        <v>41</v>
      </c>
      <c r="O502" s="90"/>
      <c r="P502" s="236">
        <f>O502*H502</f>
        <v>0</v>
      </c>
      <c r="Q502" s="236">
        <v>0</v>
      </c>
      <c r="R502" s="236">
        <f>Q502*H502</f>
        <v>0</v>
      </c>
      <c r="S502" s="236">
        <v>0</v>
      </c>
      <c r="T502" s="237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38" t="s">
        <v>145</v>
      </c>
      <c r="AT502" s="238" t="s">
        <v>141</v>
      </c>
      <c r="AU502" s="238" t="s">
        <v>85</v>
      </c>
      <c r="AY502" s="16" t="s">
        <v>138</v>
      </c>
      <c r="BE502" s="239">
        <f>IF(N502="základní",J502,0)</f>
        <v>0</v>
      </c>
      <c r="BF502" s="239">
        <f>IF(N502="snížená",J502,0)</f>
        <v>0</v>
      </c>
      <c r="BG502" s="239">
        <f>IF(N502="zákl. přenesená",J502,0)</f>
        <v>0</v>
      </c>
      <c r="BH502" s="239">
        <f>IF(N502="sníž. přenesená",J502,0)</f>
        <v>0</v>
      </c>
      <c r="BI502" s="239">
        <f>IF(N502="nulová",J502,0)</f>
        <v>0</v>
      </c>
      <c r="BJ502" s="16" t="s">
        <v>83</v>
      </c>
      <c r="BK502" s="239">
        <f>ROUND(I502*H502,2)</f>
        <v>0</v>
      </c>
      <c r="BL502" s="16" t="s">
        <v>145</v>
      </c>
      <c r="BM502" s="238" t="s">
        <v>933</v>
      </c>
    </row>
    <row r="503" s="2" customFormat="1" ht="14.4" customHeight="1">
      <c r="A503" s="37"/>
      <c r="B503" s="38"/>
      <c r="C503" s="226" t="s">
        <v>934</v>
      </c>
      <c r="D503" s="226" t="s">
        <v>141</v>
      </c>
      <c r="E503" s="227" t="s">
        <v>645</v>
      </c>
      <c r="F503" s="228" t="s">
        <v>646</v>
      </c>
      <c r="G503" s="229" t="s">
        <v>281</v>
      </c>
      <c r="H503" s="230">
        <v>0.32000000000000001</v>
      </c>
      <c r="I503" s="231"/>
      <c r="J503" s="232">
        <f>ROUND(I503*H503,2)</f>
        <v>0</v>
      </c>
      <c r="K503" s="233"/>
      <c r="L503" s="43"/>
      <c r="M503" s="234" t="s">
        <v>1</v>
      </c>
      <c r="N503" s="235" t="s">
        <v>41</v>
      </c>
      <c r="O503" s="90"/>
      <c r="P503" s="236">
        <f>O503*H503</f>
        <v>0</v>
      </c>
      <c r="Q503" s="236">
        <v>0</v>
      </c>
      <c r="R503" s="236">
        <f>Q503*H503</f>
        <v>0</v>
      </c>
      <c r="S503" s="236">
        <v>0</v>
      </c>
      <c r="T503" s="237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38" t="s">
        <v>145</v>
      </c>
      <c r="AT503" s="238" t="s">
        <v>141</v>
      </c>
      <c r="AU503" s="238" t="s">
        <v>85</v>
      </c>
      <c r="AY503" s="16" t="s">
        <v>138</v>
      </c>
      <c r="BE503" s="239">
        <f>IF(N503="základní",J503,0)</f>
        <v>0</v>
      </c>
      <c r="BF503" s="239">
        <f>IF(N503="snížená",J503,0)</f>
        <v>0</v>
      </c>
      <c r="BG503" s="239">
        <f>IF(N503="zákl. přenesená",J503,0)</f>
        <v>0</v>
      </c>
      <c r="BH503" s="239">
        <f>IF(N503="sníž. přenesená",J503,0)</f>
        <v>0</v>
      </c>
      <c r="BI503" s="239">
        <f>IF(N503="nulová",J503,0)</f>
        <v>0</v>
      </c>
      <c r="BJ503" s="16" t="s">
        <v>83</v>
      </c>
      <c r="BK503" s="239">
        <f>ROUND(I503*H503,2)</f>
        <v>0</v>
      </c>
      <c r="BL503" s="16" t="s">
        <v>145</v>
      </c>
      <c r="BM503" s="238" t="s">
        <v>935</v>
      </c>
    </row>
    <row r="504" s="12" customFormat="1" ht="22.8" customHeight="1">
      <c r="A504" s="12"/>
      <c r="B504" s="210"/>
      <c r="C504" s="211"/>
      <c r="D504" s="212" t="s">
        <v>75</v>
      </c>
      <c r="E504" s="224" t="s">
        <v>277</v>
      </c>
      <c r="F504" s="224" t="s">
        <v>278</v>
      </c>
      <c r="G504" s="211"/>
      <c r="H504" s="211"/>
      <c r="I504" s="214"/>
      <c r="J504" s="225">
        <f>BK504</f>
        <v>0</v>
      </c>
      <c r="K504" s="211"/>
      <c r="L504" s="216"/>
      <c r="M504" s="217"/>
      <c r="N504" s="218"/>
      <c r="O504" s="218"/>
      <c r="P504" s="219">
        <f>SUM(P505:P510)</f>
        <v>0</v>
      </c>
      <c r="Q504" s="218"/>
      <c r="R504" s="219">
        <f>SUM(R505:R510)</f>
        <v>0</v>
      </c>
      <c r="S504" s="218"/>
      <c r="T504" s="220">
        <f>SUM(T505:T510)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21" t="s">
        <v>83</v>
      </c>
      <c r="AT504" s="222" t="s">
        <v>75</v>
      </c>
      <c r="AU504" s="222" t="s">
        <v>83</v>
      </c>
      <c r="AY504" s="221" t="s">
        <v>138</v>
      </c>
      <c r="BK504" s="223">
        <f>SUM(BK505:BK510)</f>
        <v>0</v>
      </c>
    </row>
    <row r="505" s="2" customFormat="1" ht="14.4" customHeight="1">
      <c r="A505" s="37"/>
      <c r="B505" s="38"/>
      <c r="C505" s="226" t="s">
        <v>936</v>
      </c>
      <c r="D505" s="226" t="s">
        <v>141</v>
      </c>
      <c r="E505" s="227" t="s">
        <v>279</v>
      </c>
      <c r="F505" s="228" t="s">
        <v>280</v>
      </c>
      <c r="G505" s="229" t="s">
        <v>281</v>
      </c>
      <c r="H505" s="230">
        <v>38.75</v>
      </c>
      <c r="I505" s="231"/>
      <c r="J505" s="232">
        <f>ROUND(I505*H505,2)</f>
        <v>0</v>
      </c>
      <c r="K505" s="233"/>
      <c r="L505" s="43"/>
      <c r="M505" s="234" t="s">
        <v>1</v>
      </c>
      <c r="N505" s="235" t="s">
        <v>41</v>
      </c>
      <c r="O505" s="90"/>
      <c r="P505" s="236">
        <f>O505*H505</f>
        <v>0</v>
      </c>
      <c r="Q505" s="236">
        <v>0</v>
      </c>
      <c r="R505" s="236">
        <f>Q505*H505</f>
        <v>0</v>
      </c>
      <c r="S505" s="236">
        <v>0</v>
      </c>
      <c r="T505" s="237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38" t="s">
        <v>145</v>
      </c>
      <c r="AT505" s="238" t="s">
        <v>141</v>
      </c>
      <c r="AU505" s="238" t="s">
        <v>85</v>
      </c>
      <c r="AY505" s="16" t="s">
        <v>138</v>
      </c>
      <c r="BE505" s="239">
        <f>IF(N505="základní",J505,0)</f>
        <v>0</v>
      </c>
      <c r="BF505" s="239">
        <f>IF(N505="snížená",J505,0)</f>
        <v>0</v>
      </c>
      <c r="BG505" s="239">
        <f>IF(N505="zákl. přenesená",J505,0)</f>
        <v>0</v>
      </c>
      <c r="BH505" s="239">
        <f>IF(N505="sníž. přenesená",J505,0)</f>
        <v>0</v>
      </c>
      <c r="BI505" s="239">
        <f>IF(N505="nulová",J505,0)</f>
        <v>0</v>
      </c>
      <c r="BJ505" s="16" t="s">
        <v>83</v>
      </c>
      <c r="BK505" s="239">
        <f>ROUND(I505*H505,2)</f>
        <v>0</v>
      </c>
      <c r="BL505" s="16" t="s">
        <v>145</v>
      </c>
      <c r="BM505" s="238" t="s">
        <v>937</v>
      </c>
    </row>
    <row r="506" s="2" customFormat="1" ht="14.4" customHeight="1">
      <c r="A506" s="37"/>
      <c r="B506" s="38"/>
      <c r="C506" s="226" t="s">
        <v>938</v>
      </c>
      <c r="D506" s="226" t="s">
        <v>141</v>
      </c>
      <c r="E506" s="227" t="s">
        <v>298</v>
      </c>
      <c r="F506" s="228" t="s">
        <v>299</v>
      </c>
      <c r="G506" s="229" t="s">
        <v>281</v>
      </c>
      <c r="H506" s="230">
        <v>38.75</v>
      </c>
      <c r="I506" s="231"/>
      <c r="J506" s="232">
        <f>ROUND(I506*H506,2)</f>
        <v>0</v>
      </c>
      <c r="K506" s="233"/>
      <c r="L506" s="43"/>
      <c r="M506" s="234" t="s">
        <v>1</v>
      </c>
      <c r="N506" s="235" t="s">
        <v>41</v>
      </c>
      <c r="O506" s="90"/>
      <c r="P506" s="236">
        <f>O506*H506</f>
        <v>0</v>
      </c>
      <c r="Q506" s="236">
        <v>0</v>
      </c>
      <c r="R506" s="236">
        <f>Q506*H506</f>
        <v>0</v>
      </c>
      <c r="S506" s="236">
        <v>0</v>
      </c>
      <c r="T506" s="237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38" t="s">
        <v>145</v>
      </c>
      <c r="AT506" s="238" t="s">
        <v>141</v>
      </c>
      <c r="AU506" s="238" t="s">
        <v>85</v>
      </c>
      <c r="AY506" s="16" t="s">
        <v>138</v>
      </c>
      <c r="BE506" s="239">
        <f>IF(N506="základní",J506,0)</f>
        <v>0</v>
      </c>
      <c r="BF506" s="239">
        <f>IF(N506="snížená",J506,0)</f>
        <v>0</v>
      </c>
      <c r="BG506" s="239">
        <f>IF(N506="zákl. přenesená",J506,0)</f>
        <v>0</v>
      </c>
      <c r="BH506" s="239">
        <f>IF(N506="sníž. přenesená",J506,0)</f>
        <v>0</v>
      </c>
      <c r="BI506" s="239">
        <f>IF(N506="nulová",J506,0)</f>
        <v>0</v>
      </c>
      <c r="BJ506" s="16" t="s">
        <v>83</v>
      </c>
      <c r="BK506" s="239">
        <f>ROUND(I506*H506,2)</f>
        <v>0</v>
      </c>
      <c r="BL506" s="16" t="s">
        <v>145</v>
      </c>
      <c r="BM506" s="238" t="s">
        <v>939</v>
      </c>
    </row>
    <row r="507" s="2" customFormat="1" ht="14.4" customHeight="1">
      <c r="A507" s="37"/>
      <c r="B507" s="38"/>
      <c r="C507" s="226" t="s">
        <v>940</v>
      </c>
      <c r="D507" s="226" t="s">
        <v>141</v>
      </c>
      <c r="E507" s="227" t="s">
        <v>283</v>
      </c>
      <c r="F507" s="228" t="s">
        <v>284</v>
      </c>
      <c r="G507" s="229" t="s">
        <v>281</v>
      </c>
      <c r="H507" s="230">
        <v>119.34</v>
      </c>
      <c r="I507" s="231"/>
      <c r="J507" s="232">
        <f>ROUND(I507*H507,2)</f>
        <v>0</v>
      </c>
      <c r="K507" s="233"/>
      <c r="L507" s="43"/>
      <c r="M507" s="234" t="s">
        <v>1</v>
      </c>
      <c r="N507" s="235" t="s">
        <v>41</v>
      </c>
      <c r="O507" s="90"/>
      <c r="P507" s="236">
        <f>O507*H507</f>
        <v>0</v>
      </c>
      <c r="Q507" s="236">
        <v>0</v>
      </c>
      <c r="R507" s="236">
        <f>Q507*H507</f>
        <v>0</v>
      </c>
      <c r="S507" s="236">
        <v>0</v>
      </c>
      <c r="T507" s="237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38" t="s">
        <v>145</v>
      </c>
      <c r="AT507" s="238" t="s">
        <v>141</v>
      </c>
      <c r="AU507" s="238" t="s">
        <v>85</v>
      </c>
      <c r="AY507" s="16" t="s">
        <v>138</v>
      </c>
      <c r="BE507" s="239">
        <f>IF(N507="základní",J507,0)</f>
        <v>0</v>
      </c>
      <c r="BF507" s="239">
        <f>IF(N507="snížená",J507,0)</f>
        <v>0</v>
      </c>
      <c r="BG507" s="239">
        <f>IF(N507="zákl. přenesená",J507,0)</f>
        <v>0</v>
      </c>
      <c r="BH507" s="239">
        <f>IF(N507="sníž. přenesená",J507,0)</f>
        <v>0</v>
      </c>
      <c r="BI507" s="239">
        <f>IF(N507="nulová",J507,0)</f>
        <v>0</v>
      </c>
      <c r="BJ507" s="16" t="s">
        <v>83</v>
      </c>
      <c r="BK507" s="239">
        <f>ROUND(I507*H507,2)</f>
        <v>0</v>
      </c>
      <c r="BL507" s="16" t="s">
        <v>145</v>
      </c>
      <c r="BM507" s="238" t="s">
        <v>941</v>
      </c>
    </row>
    <row r="508" s="2" customFormat="1" ht="14.4" customHeight="1">
      <c r="A508" s="37"/>
      <c r="B508" s="38"/>
      <c r="C508" s="226" t="s">
        <v>942</v>
      </c>
      <c r="D508" s="226" t="s">
        <v>141</v>
      </c>
      <c r="E508" s="227" t="s">
        <v>943</v>
      </c>
      <c r="F508" s="228" t="s">
        <v>944</v>
      </c>
      <c r="G508" s="229" t="s">
        <v>281</v>
      </c>
      <c r="H508" s="230">
        <v>882.59000000000003</v>
      </c>
      <c r="I508" s="231"/>
      <c r="J508" s="232">
        <f>ROUND(I508*H508,2)</f>
        <v>0</v>
      </c>
      <c r="K508" s="233"/>
      <c r="L508" s="43"/>
      <c r="M508" s="234" t="s">
        <v>1</v>
      </c>
      <c r="N508" s="235" t="s">
        <v>41</v>
      </c>
      <c r="O508" s="90"/>
      <c r="P508" s="236">
        <f>O508*H508</f>
        <v>0</v>
      </c>
      <c r="Q508" s="236">
        <v>0</v>
      </c>
      <c r="R508" s="236">
        <f>Q508*H508</f>
        <v>0</v>
      </c>
      <c r="S508" s="236">
        <v>0</v>
      </c>
      <c r="T508" s="237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38" t="s">
        <v>145</v>
      </c>
      <c r="AT508" s="238" t="s">
        <v>141</v>
      </c>
      <c r="AU508" s="238" t="s">
        <v>85</v>
      </c>
      <c r="AY508" s="16" t="s">
        <v>138</v>
      </c>
      <c r="BE508" s="239">
        <f>IF(N508="základní",J508,0)</f>
        <v>0</v>
      </c>
      <c r="BF508" s="239">
        <f>IF(N508="snížená",J508,0)</f>
        <v>0</v>
      </c>
      <c r="BG508" s="239">
        <f>IF(N508="zákl. přenesená",J508,0)</f>
        <v>0</v>
      </c>
      <c r="BH508" s="239">
        <f>IF(N508="sníž. přenesená",J508,0)</f>
        <v>0</v>
      </c>
      <c r="BI508" s="239">
        <f>IF(N508="nulová",J508,0)</f>
        <v>0</v>
      </c>
      <c r="BJ508" s="16" t="s">
        <v>83</v>
      </c>
      <c r="BK508" s="239">
        <f>ROUND(I508*H508,2)</f>
        <v>0</v>
      </c>
      <c r="BL508" s="16" t="s">
        <v>145</v>
      </c>
      <c r="BM508" s="238" t="s">
        <v>945</v>
      </c>
    </row>
    <row r="509" s="2" customFormat="1" ht="14.4" customHeight="1">
      <c r="A509" s="37"/>
      <c r="B509" s="38"/>
      <c r="C509" s="226" t="s">
        <v>946</v>
      </c>
      <c r="D509" s="226" t="s">
        <v>141</v>
      </c>
      <c r="E509" s="227" t="s">
        <v>521</v>
      </c>
      <c r="F509" s="228" t="s">
        <v>522</v>
      </c>
      <c r="G509" s="229" t="s">
        <v>281</v>
      </c>
      <c r="H509" s="230">
        <v>802</v>
      </c>
      <c r="I509" s="231"/>
      <c r="J509" s="232">
        <f>ROUND(I509*H509,2)</f>
        <v>0</v>
      </c>
      <c r="K509" s="233"/>
      <c r="L509" s="43"/>
      <c r="M509" s="234" t="s">
        <v>1</v>
      </c>
      <c r="N509" s="235" t="s">
        <v>41</v>
      </c>
      <c r="O509" s="90"/>
      <c r="P509" s="236">
        <f>O509*H509</f>
        <v>0</v>
      </c>
      <c r="Q509" s="236">
        <v>0</v>
      </c>
      <c r="R509" s="236">
        <f>Q509*H509</f>
        <v>0</v>
      </c>
      <c r="S509" s="236">
        <v>0</v>
      </c>
      <c r="T509" s="237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38" t="s">
        <v>145</v>
      </c>
      <c r="AT509" s="238" t="s">
        <v>141</v>
      </c>
      <c r="AU509" s="238" t="s">
        <v>85</v>
      </c>
      <c r="AY509" s="16" t="s">
        <v>138</v>
      </c>
      <c r="BE509" s="239">
        <f>IF(N509="základní",J509,0)</f>
        <v>0</v>
      </c>
      <c r="BF509" s="239">
        <f>IF(N509="snížená",J509,0)</f>
        <v>0</v>
      </c>
      <c r="BG509" s="239">
        <f>IF(N509="zákl. přenesená",J509,0)</f>
        <v>0</v>
      </c>
      <c r="BH509" s="239">
        <f>IF(N509="sníž. přenesená",J509,0)</f>
        <v>0</v>
      </c>
      <c r="BI509" s="239">
        <f>IF(N509="nulová",J509,0)</f>
        <v>0</v>
      </c>
      <c r="BJ509" s="16" t="s">
        <v>83</v>
      </c>
      <c r="BK509" s="239">
        <f>ROUND(I509*H509,2)</f>
        <v>0</v>
      </c>
      <c r="BL509" s="16" t="s">
        <v>145</v>
      </c>
      <c r="BM509" s="238" t="s">
        <v>947</v>
      </c>
    </row>
    <row r="510" s="2" customFormat="1" ht="14.4" customHeight="1">
      <c r="A510" s="37"/>
      <c r="B510" s="38"/>
      <c r="C510" s="226" t="s">
        <v>948</v>
      </c>
      <c r="D510" s="226" t="s">
        <v>141</v>
      </c>
      <c r="E510" s="227" t="s">
        <v>298</v>
      </c>
      <c r="F510" s="228" t="s">
        <v>299</v>
      </c>
      <c r="G510" s="229" t="s">
        <v>281</v>
      </c>
      <c r="H510" s="230">
        <v>80.590000000000003</v>
      </c>
      <c r="I510" s="231"/>
      <c r="J510" s="232">
        <f>ROUND(I510*H510,2)</f>
        <v>0</v>
      </c>
      <c r="K510" s="233"/>
      <c r="L510" s="43"/>
      <c r="M510" s="234" t="s">
        <v>1</v>
      </c>
      <c r="N510" s="235" t="s">
        <v>41</v>
      </c>
      <c r="O510" s="90"/>
      <c r="P510" s="236">
        <f>O510*H510</f>
        <v>0</v>
      </c>
      <c r="Q510" s="236">
        <v>0</v>
      </c>
      <c r="R510" s="236">
        <f>Q510*H510</f>
        <v>0</v>
      </c>
      <c r="S510" s="236">
        <v>0</v>
      </c>
      <c r="T510" s="237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38" t="s">
        <v>145</v>
      </c>
      <c r="AT510" s="238" t="s">
        <v>141</v>
      </c>
      <c r="AU510" s="238" t="s">
        <v>85</v>
      </c>
      <c r="AY510" s="16" t="s">
        <v>138</v>
      </c>
      <c r="BE510" s="239">
        <f>IF(N510="základní",J510,0)</f>
        <v>0</v>
      </c>
      <c r="BF510" s="239">
        <f>IF(N510="snížená",J510,0)</f>
        <v>0</v>
      </c>
      <c r="BG510" s="239">
        <f>IF(N510="zákl. přenesená",J510,0)</f>
        <v>0</v>
      </c>
      <c r="BH510" s="239">
        <f>IF(N510="sníž. přenesená",J510,0)</f>
        <v>0</v>
      </c>
      <c r="BI510" s="239">
        <f>IF(N510="nulová",J510,0)</f>
        <v>0</v>
      </c>
      <c r="BJ510" s="16" t="s">
        <v>83</v>
      </c>
      <c r="BK510" s="239">
        <f>ROUND(I510*H510,2)</f>
        <v>0</v>
      </c>
      <c r="BL510" s="16" t="s">
        <v>145</v>
      </c>
      <c r="BM510" s="238" t="s">
        <v>949</v>
      </c>
    </row>
    <row r="511" s="12" customFormat="1" ht="22.8" customHeight="1">
      <c r="A511" s="12"/>
      <c r="B511" s="210"/>
      <c r="C511" s="211"/>
      <c r="D511" s="212" t="s">
        <v>75</v>
      </c>
      <c r="E511" s="224" t="s">
        <v>524</v>
      </c>
      <c r="F511" s="224" t="s">
        <v>525</v>
      </c>
      <c r="G511" s="211"/>
      <c r="H511" s="211"/>
      <c r="I511" s="214"/>
      <c r="J511" s="225">
        <f>BK511</f>
        <v>0</v>
      </c>
      <c r="K511" s="211"/>
      <c r="L511" s="216"/>
      <c r="M511" s="217"/>
      <c r="N511" s="218"/>
      <c r="O511" s="218"/>
      <c r="P511" s="219">
        <f>SUM(P512:P516)</f>
        <v>0</v>
      </c>
      <c r="Q511" s="218"/>
      <c r="R511" s="219">
        <f>SUM(R512:R516)</f>
        <v>0</v>
      </c>
      <c r="S511" s="218"/>
      <c r="T511" s="220">
        <f>SUM(T512:T516)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21" t="s">
        <v>83</v>
      </c>
      <c r="AT511" s="222" t="s">
        <v>75</v>
      </c>
      <c r="AU511" s="222" t="s">
        <v>83</v>
      </c>
      <c r="AY511" s="221" t="s">
        <v>138</v>
      </c>
      <c r="BK511" s="223">
        <f>SUM(BK512:BK516)</f>
        <v>0</v>
      </c>
    </row>
    <row r="512" s="2" customFormat="1" ht="14.4" customHeight="1">
      <c r="A512" s="37"/>
      <c r="B512" s="38"/>
      <c r="C512" s="226" t="s">
        <v>950</v>
      </c>
      <c r="D512" s="226" t="s">
        <v>141</v>
      </c>
      <c r="E512" s="227" t="s">
        <v>655</v>
      </c>
      <c r="F512" s="228" t="s">
        <v>656</v>
      </c>
      <c r="G512" s="229" t="s">
        <v>281</v>
      </c>
      <c r="H512" s="230">
        <v>38.75</v>
      </c>
      <c r="I512" s="231"/>
      <c r="J512" s="232">
        <f>ROUND(I512*H512,2)</f>
        <v>0</v>
      </c>
      <c r="K512" s="233"/>
      <c r="L512" s="43"/>
      <c r="M512" s="234" t="s">
        <v>1</v>
      </c>
      <c r="N512" s="235" t="s">
        <v>41</v>
      </c>
      <c r="O512" s="90"/>
      <c r="P512" s="236">
        <f>O512*H512</f>
        <v>0</v>
      </c>
      <c r="Q512" s="236">
        <v>0</v>
      </c>
      <c r="R512" s="236">
        <f>Q512*H512</f>
        <v>0</v>
      </c>
      <c r="S512" s="236">
        <v>0</v>
      </c>
      <c r="T512" s="237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38" t="s">
        <v>145</v>
      </c>
      <c r="AT512" s="238" t="s">
        <v>141</v>
      </c>
      <c r="AU512" s="238" t="s">
        <v>85</v>
      </c>
      <c r="AY512" s="16" t="s">
        <v>138</v>
      </c>
      <c r="BE512" s="239">
        <f>IF(N512="základní",J512,0)</f>
        <v>0</v>
      </c>
      <c r="BF512" s="239">
        <f>IF(N512="snížená",J512,0)</f>
        <v>0</v>
      </c>
      <c r="BG512" s="239">
        <f>IF(N512="zákl. přenesená",J512,0)</f>
        <v>0</v>
      </c>
      <c r="BH512" s="239">
        <f>IF(N512="sníž. přenesená",J512,0)</f>
        <v>0</v>
      </c>
      <c r="BI512" s="239">
        <f>IF(N512="nulová",J512,0)</f>
        <v>0</v>
      </c>
      <c r="BJ512" s="16" t="s">
        <v>83</v>
      </c>
      <c r="BK512" s="239">
        <f>ROUND(I512*H512,2)</f>
        <v>0</v>
      </c>
      <c r="BL512" s="16" t="s">
        <v>145</v>
      </c>
      <c r="BM512" s="238" t="s">
        <v>951</v>
      </c>
    </row>
    <row r="513" s="2" customFormat="1" ht="14.4" customHeight="1">
      <c r="A513" s="37"/>
      <c r="B513" s="38"/>
      <c r="C513" s="226" t="s">
        <v>952</v>
      </c>
      <c r="D513" s="226" t="s">
        <v>141</v>
      </c>
      <c r="E513" s="227" t="s">
        <v>527</v>
      </c>
      <c r="F513" s="228" t="s">
        <v>528</v>
      </c>
      <c r="G513" s="229" t="s">
        <v>281</v>
      </c>
      <c r="H513" s="230">
        <v>2.9500000000000002</v>
      </c>
      <c r="I513" s="231"/>
      <c r="J513" s="232">
        <f>ROUND(I513*H513,2)</f>
        <v>0</v>
      </c>
      <c r="K513" s="233"/>
      <c r="L513" s="43"/>
      <c r="M513" s="234" t="s">
        <v>1</v>
      </c>
      <c r="N513" s="235" t="s">
        <v>41</v>
      </c>
      <c r="O513" s="90"/>
      <c r="P513" s="236">
        <f>O513*H513</f>
        <v>0</v>
      </c>
      <c r="Q513" s="236">
        <v>0</v>
      </c>
      <c r="R513" s="236">
        <f>Q513*H513</f>
        <v>0</v>
      </c>
      <c r="S513" s="236">
        <v>0</v>
      </c>
      <c r="T513" s="237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38" t="s">
        <v>145</v>
      </c>
      <c r="AT513" s="238" t="s">
        <v>141</v>
      </c>
      <c r="AU513" s="238" t="s">
        <v>85</v>
      </c>
      <c r="AY513" s="16" t="s">
        <v>138</v>
      </c>
      <c r="BE513" s="239">
        <f>IF(N513="základní",J513,0)</f>
        <v>0</v>
      </c>
      <c r="BF513" s="239">
        <f>IF(N513="snížená",J513,0)</f>
        <v>0</v>
      </c>
      <c r="BG513" s="239">
        <f>IF(N513="zákl. přenesená",J513,0)</f>
        <v>0</v>
      </c>
      <c r="BH513" s="239">
        <f>IF(N513="sníž. přenesená",J513,0)</f>
        <v>0</v>
      </c>
      <c r="BI513" s="239">
        <f>IF(N513="nulová",J513,0)</f>
        <v>0</v>
      </c>
      <c r="BJ513" s="16" t="s">
        <v>83</v>
      </c>
      <c r="BK513" s="239">
        <f>ROUND(I513*H513,2)</f>
        <v>0</v>
      </c>
      <c r="BL513" s="16" t="s">
        <v>145</v>
      </c>
      <c r="BM513" s="238" t="s">
        <v>953</v>
      </c>
    </row>
    <row r="514" s="2" customFormat="1" ht="14.4" customHeight="1">
      <c r="A514" s="37"/>
      <c r="B514" s="38"/>
      <c r="C514" s="226" t="s">
        <v>954</v>
      </c>
      <c r="D514" s="226" t="s">
        <v>141</v>
      </c>
      <c r="E514" s="227" t="s">
        <v>955</v>
      </c>
      <c r="F514" s="228" t="s">
        <v>956</v>
      </c>
      <c r="G514" s="229" t="s">
        <v>340</v>
      </c>
      <c r="H514" s="230">
        <v>5.46</v>
      </c>
      <c r="I514" s="231"/>
      <c r="J514" s="232">
        <f>ROUND(I514*H514,2)</f>
        <v>0</v>
      </c>
      <c r="K514" s="233"/>
      <c r="L514" s="43"/>
      <c r="M514" s="234" t="s">
        <v>1</v>
      </c>
      <c r="N514" s="235" t="s">
        <v>41</v>
      </c>
      <c r="O514" s="90"/>
      <c r="P514" s="236">
        <f>O514*H514</f>
        <v>0</v>
      </c>
      <c r="Q514" s="236">
        <v>0</v>
      </c>
      <c r="R514" s="236">
        <f>Q514*H514</f>
        <v>0</v>
      </c>
      <c r="S514" s="236">
        <v>0</v>
      </c>
      <c r="T514" s="237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38" t="s">
        <v>145</v>
      </c>
      <c r="AT514" s="238" t="s">
        <v>141</v>
      </c>
      <c r="AU514" s="238" t="s">
        <v>85</v>
      </c>
      <c r="AY514" s="16" t="s">
        <v>138</v>
      </c>
      <c r="BE514" s="239">
        <f>IF(N514="základní",J514,0)</f>
        <v>0</v>
      </c>
      <c r="BF514" s="239">
        <f>IF(N514="snížená",J514,0)</f>
        <v>0</v>
      </c>
      <c r="BG514" s="239">
        <f>IF(N514="zákl. přenesená",J514,0)</f>
        <v>0</v>
      </c>
      <c r="BH514" s="239">
        <f>IF(N514="sníž. přenesená",J514,0)</f>
        <v>0</v>
      </c>
      <c r="BI514" s="239">
        <f>IF(N514="nulová",J514,0)</f>
        <v>0</v>
      </c>
      <c r="BJ514" s="16" t="s">
        <v>83</v>
      </c>
      <c r="BK514" s="239">
        <f>ROUND(I514*H514,2)</f>
        <v>0</v>
      </c>
      <c r="BL514" s="16" t="s">
        <v>145</v>
      </c>
      <c r="BM514" s="238" t="s">
        <v>957</v>
      </c>
    </row>
    <row r="515" s="2" customFormat="1" ht="14.4" customHeight="1">
      <c r="A515" s="37"/>
      <c r="B515" s="38"/>
      <c r="C515" s="226" t="s">
        <v>958</v>
      </c>
      <c r="D515" s="226" t="s">
        <v>141</v>
      </c>
      <c r="E515" s="227" t="s">
        <v>527</v>
      </c>
      <c r="F515" s="228" t="s">
        <v>528</v>
      </c>
      <c r="G515" s="229" t="s">
        <v>281</v>
      </c>
      <c r="H515" s="230">
        <v>401</v>
      </c>
      <c r="I515" s="231"/>
      <c r="J515" s="232">
        <f>ROUND(I515*H515,2)</f>
        <v>0</v>
      </c>
      <c r="K515" s="233"/>
      <c r="L515" s="43"/>
      <c r="M515" s="234" t="s">
        <v>1</v>
      </c>
      <c r="N515" s="235" t="s">
        <v>41</v>
      </c>
      <c r="O515" s="90"/>
      <c r="P515" s="236">
        <f>O515*H515</f>
        <v>0</v>
      </c>
      <c r="Q515" s="236">
        <v>0</v>
      </c>
      <c r="R515" s="236">
        <f>Q515*H515</f>
        <v>0</v>
      </c>
      <c r="S515" s="236">
        <v>0</v>
      </c>
      <c r="T515" s="237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38" t="s">
        <v>145</v>
      </c>
      <c r="AT515" s="238" t="s">
        <v>141</v>
      </c>
      <c r="AU515" s="238" t="s">
        <v>85</v>
      </c>
      <c r="AY515" s="16" t="s">
        <v>138</v>
      </c>
      <c r="BE515" s="239">
        <f>IF(N515="základní",J515,0)</f>
        <v>0</v>
      </c>
      <c r="BF515" s="239">
        <f>IF(N515="snížená",J515,0)</f>
        <v>0</v>
      </c>
      <c r="BG515" s="239">
        <f>IF(N515="zákl. přenesená",J515,0)</f>
        <v>0</v>
      </c>
      <c r="BH515" s="239">
        <f>IF(N515="sníž. přenesená",J515,0)</f>
        <v>0</v>
      </c>
      <c r="BI515" s="239">
        <f>IF(N515="nulová",J515,0)</f>
        <v>0</v>
      </c>
      <c r="BJ515" s="16" t="s">
        <v>83</v>
      </c>
      <c r="BK515" s="239">
        <f>ROUND(I515*H515,2)</f>
        <v>0</v>
      </c>
      <c r="BL515" s="16" t="s">
        <v>145</v>
      </c>
      <c r="BM515" s="238" t="s">
        <v>959</v>
      </c>
    </row>
    <row r="516" s="2" customFormat="1" ht="14.4" customHeight="1">
      <c r="A516" s="37"/>
      <c r="B516" s="38"/>
      <c r="C516" s="226" t="s">
        <v>960</v>
      </c>
      <c r="D516" s="226" t="s">
        <v>141</v>
      </c>
      <c r="E516" s="227" t="s">
        <v>961</v>
      </c>
      <c r="F516" s="228" t="s">
        <v>962</v>
      </c>
      <c r="G516" s="229" t="s">
        <v>281</v>
      </c>
      <c r="H516" s="230">
        <v>401</v>
      </c>
      <c r="I516" s="231"/>
      <c r="J516" s="232">
        <f>ROUND(I516*H516,2)</f>
        <v>0</v>
      </c>
      <c r="K516" s="233"/>
      <c r="L516" s="43"/>
      <c r="M516" s="234" t="s">
        <v>1</v>
      </c>
      <c r="N516" s="235" t="s">
        <v>41</v>
      </c>
      <c r="O516" s="90"/>
      <c r="P516" s="236">
        <f>O516*H516</f>
        <v>0</v>
      </c>
      <c r="Q516" s="236">
        <v>0</v>
      </c>
      <c r="R516" s="236">
        <f>Q516*H516</f>
        <v>0</v>
      </c>
      <c r="S516" s="236">
        <v>0</v>
      </c>
      <c r="T516" s="237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238" t="s">
        <v>145</v>
      </c>
      <c r="AT516" s="238" t="s">
        <v>141</v>
      </c>
      <c r="AU516" s="238" t="s">
        <v>85</v>
      </c>
      <c r="AY516" s="16" t="s">
        <v>138</v>
      </c>
      <c r="BE516" s="239">
        <f>IF(N516="základní",J516,0)</f>
        <v>0</v>
      </c>
      <c r="BF516" s="239">
        <f>IF(N516="snížená",J516,0)</f>
        <v>0</v>
      </c>
      <c r="BG516" s="239">
        <f>IF(N516="zákl. přenesená",J516,0)</f>
        <v>0</v>
      </c>
      <c r="BH516" s="239">
        <f>IF(N516="sníž. přenesená",J516,0)</f>
        <v>0</v>
      </c>
      <c r="BI516" s="239">
        <f>IF(N516="nulová",J516,0)</f>
        <v>0</v>
      </c>
      <c r="BJ516" s="16" t="s">
        <v>83</v>
      </c>
      <c r="BK516" s="239">
        <f>ROUND(I516*H516,2)</f>
        <v>0</v>
      </c>
      <c r="BL516" s="16" t="s">
        <v>145</v>
      </c>
      <c r="BM516" s="238" t="s">
        <v>963</v>
      </c>
    </row>
    <row r="517" s="12" customFormat="1" ht="22.8" customHeight="1">
      <c r="A517" s="12"/>
      <c r="B517" s="210"/>
      <c r="C517" s="211"/>
      <c r="D517" s="212" t="s">
        <v>75</v>
      </c>
      <c r="E517" s="224" t="s">
        <v>530</v>
      </c>
      <c r="F517" s="224" t="s">
        <v>531</v>
      </c>
      <c r="G517" s="211"/>
      <c r="H517" s="211"/>
      <c r="I517" s="214"/>
      <c r="J517" s="225">
        <f>BK517</f>
        <v>0</v>
      </c>
      <c r="K517" s="211"/>
      <c r="L517" s="216"/>
      <c r="M517" s="217"/>
      <c r="N517" s="218"/>
      <c r="O517" s="218"/>
      <c r="P517" s="219">
        <f>SUM(P518:P519)</f>
        <v>0</v>
      </c>
      <c r="Q517" s="218"/>
      <c r="R517" s="219">
        <f>SUM(R518:R519)</f>
        <v>0</v>
      </c>
      <c r="S517" s="218"/>
      <c r="T517" s="220">
        <f>SUM(T518:T519)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21" t="s">
        <v>83</v>
      </c>
      <c r="AT517" s="222" t="s">
        <v>75</v>
      </c>
      <c r="AU517" s="222" t="s">
        <v>83</v>
      </c>
      <c r="AY517" s="221" t="s">
        <v>138</v>
      </c>
      <c r="BK517" s="223">
        <f>SUM(BK518:BK519)</f>
        <v>0</v>
      </c>
    </row>
    <row r="518" s="2" customFormat="1" ht="14.4" customHeight="1">
      <c r="A518" s="37"/>
      <c r="B518" s="38"/>
      <c r="C518" s="226" t="s">
        <v>964</v>
      </c>
      <c r="D518" s="226" t="s">
        <v>141</v>
      </c>
      <c r="E518" s="227" t="s">
        <v>533</v>
      </c>
      <c r="F518" s="228" t="s">
        <v>534</v>
      </c>
      <c r="G518" s="229" t="s">
        <v>254</v>
      </c>
      <c r="H518" s="230">
        <v>215.25</v>
      </c>
      <c r="I518" s="231"/>
      <c r="J518" s="232">
        <f>ROUND(I518*H518,2)</f>
        <v>0</v>
      </c>
      <c r="K518" s="233"/>
      <c r="L518" s="43"/>
      <c r="M518" s="234" t="s">
        <v>1</v>
      </c>
      <c r="N518" s="235" t="s">
        <v>41</v>
      </c>
      <c r="O518" s="90"/>
      <c r="P518" s="236">
        <f>O518*H518</f>
        <v>0</v>
      </c>
      <c r="Q518" s="236">
        <v>0</v>
      </c>
      <c r="R518" s="236">
        <f>Q518*H518</f>
        <v>0</v>
      </c>
      <c r="S518" s="236">
        <v>0</v>
      </c>
      <c r="T518" s="237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238" t="s">
        <v>145</v>
      </c>
      <c r="AT518" s="238" t="s">
        <v>141</v>
      </c>
      <c r="AU518" s="238" t="s">
        <v>85</v>
      </c>
      <c r="AY518" s="16" t="s">
        <v>138</v>
      </c>
      <c r="BE518" s="239">
        <f>IF(N518="základní",J518,0)</f>
        <v>0</v>
      </c>
      <c r="BF518" s="239">
        <f>IF(N518="snížená",J518,0)</f>
        <v>0</v>
      </c>
      <c r="BG518" s="239">
        <f>IF(N518="zákl. přenesená",J518,0)</f>
        <v>0</v>
      </c>
      <c r="BH518" s="239">
        <f>IF(N518="sníž. přenesená",J518,0)</f>
        <v>0</v>
      </c>
      <c r="BI518" s="239">
        <f>IF(N518="nulová",J518,0)</f>
        <v>0</v>
      </c>
      <c r="BJ518" s="16" t="s">
        <v>83</v>
      </c>
      <c r="BK518" s="239">
        <f>ROUND(I518*H518,2)</f>
        <v>0</v>
      </c>
      <c r="BL518" s="16" t="s">
        <v>145</v>
      </c>
      <c r="BM518" s="238" t="s">
        <v>965</v>
      </c>
    </row>
    <row r="519" s="2" customFormat="1" ht="14.4" customHeight="1">
      <c r="A519" s="37"/>
      <c r="B519" s="38"/>
      <c r="C519" s="226" t="s">
        <v>966</v>
      </c>
      <c r="D519" s="226" t="s">
        <v>141</v>
      </c>
      <c r="E519" s="227" t="s">
        <v>659</v>
      </c>
      <c r="F519" s="228" t="s">
        <v>660</v>
      </c>
      <c r="G519" s="229" t="s">
        <v>254</v>
      </c>
      <c r="H519" s="230">
        <v>138.30000000000001</v>
      </c>
      <c r="I519" s="231"/>
      <c r="J519" s="232">
        <f>ROUND(I519*H519,2)</f>
        <v>0</v>
      </c>
      <c r="K519" s="233"/>
      <c r="L519" s="43"/>
      <c r="M519" s="234" t="s">
        <v>1</v>
      </c>
      <c r="N519" s="235" t="s">
        <v>41</v>
      </c>
      <c r="O519" s="90"/>
      <c r="P519" s="236">
        <f>O519*H519</f>
        <v>0</v>
      </c>
      <c r="Q519" s="236">
        <v>0</v>
      </c>
      <c r="R519" s="236">
        <f>Q519*H519</f>
        <v>0</v>
      </c>
      <c r="S519" s="236">
        <v>0</v>
      </c>
      <c r="T519" s="237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38" t="s">
        <v>145</v>
      </c>
      <c r="AT519" s="238" t="s">
        <v>141</v>
      </c>
      <c r="AU519" s="238" t="s">
        <v>85</v>
      </c>
      <c r="AY519" s="16" t="s">
        <v>138</v>
      </c>
      <c r="BE519" s="239">
        <f>IF(N519="základní",J519,0)</f>
        <v>0</v>
      </c>
      <c r="BF519" s="239">
        <f>IF(N519="snížená",J519,0)</f>
        <v>0</v>
      </c>
      <c r="BG519" s="239">
        <f>IF(N519="zákl. přenesená",J519,0)</f>
        <v>0</v>
      </c>
      <c r="BH519" s="239">
        <f>IF(N519="sníž. přenesená",J519,0)</f>
        <v>0</v>
      </c>
      <c r="BI519" s="239">
        <f>IF(N519="nulová",J519,0)</f>
        <v>0</v>
      </c>
      <c r="BJ519" s="16" t="s">
        <v>83</v>
      </c>
      <c r="BK519" s="239">
        <f>ROUND(I519*H519,2)</f>
        <v>0</v>
      </c>
      <c r="BL519" s="16" t="s">
        <v>145</v>
      </c>
      <c r="BM519" s="238" t="s">
        <v>967</v>
      </c>
    </row>
    <row r="520" s="12" customFormat="1" ht="22.8" customHeight="1">
      <c r="A520" s="12"/>
      <c r="B520" s="210"/>
      <c r="C520" s="211"/>
      <c r="D520" s="212" t="s">
        <v>75</v>
      </c>
      <c r="E520" s="224" t="s">
        <v>968</v>
      </c>
      <c r="F520" s="224" t="s">
        <v>969</v>
      </c>
      <c r="G520" s="211"/>
      <c r="H520" s="211"/>
      <c r="I520" s="214"/>
      <c r="J520" s="225">
        <f>BK520</f>
        <v>0</v>
      </c>
      <c r="K520" s="211"/>
      <c r="L520" s="216"/>
      <c r="M520" s="217"/>
      <c r="N520" s="218"/>
      <c r="O520" s="218"/>
      <c r="P520" s="219">
        <f>P521</f>
        <v>0</v>
      </c>
      <c r="Q520" s="218"/>
      <c r="R520" s="219">
        <f>R521</f>
        <v>0</v>
      </c>
      <c r="S520" s="218"/>
      <c r="T520" s="220">
        <f>T521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21" t="s">
        <v>83</v>
      </c>
      <c r="AT520" s="222" t="s">
        <v>75</v>
      </c>
      <c r="AU520" s="222" t="s">
        <v>83</v>
      </c>
      <c r="AY520" s="221" t="s">
        <v>138</v>
      </c>
      <c r="BK520" s="223">
        <f>BK521</f>
        <v>0</v>
      </c>
    </row>
    <row r="521" s="2" customFormat="1" ht="24.15" customHeight="1">
      <c r="A521" s="37"/>
      <c r="B521" s="38"/>
      <c r="C521" s="226" t="s">
        <v>970</v>
      </c>
      <c r="D521" s="226" t="s">
        <v>141</v>
      </c>
      <c r="E521" s="227" t="s">
        <v>971</v>
      </c>
      <c r="F521" s="228" t="s">
        <v>972</v>
      </c>
      <c r="G521" s="229" t="s">
        <v>306</v>
      </c>
      <c r="H521" s="230">
        <v>91.299999999999997</v>
      </c>
      <c r="I521" s="231"/>
      <c r="J521" s="232">
        <f>ROUND(I521*H521,2)</f>
        <v>0</v>
      </c>
      <c r="K521" s="233"/>
      <c r="L521" s="43"/>
      <c r="M521" s="234" t="s">
        <v>1</v>
      </c>
      <c r="N521" s="235" t="s">
        <v>41</v>
      </c>
      <c r="O521" s="90"/>
      <c r="P521" s="236">
        <f>O521*H521</f>
        <v>0</v>
      </c>
      <c r="Q521" s="236">
        <v>0</v>
      </c>
      <c r="R521" s="236">
        <f>Q521*H521</f>
        <v>0</v>
      </c>
      <c r="S521" s="236">
        <v>0</v>
      </c>
      <c r="T521" s="237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38" t="s">
        <v>145</v>
      </c>
      <c r="AT521" s="238" t="s">
        <v>141</v>
      </c>
      <c r="AU521" s="238" t="s">
        <v>85</v>
      </c>
      <c r="AY521" s="16" t="s">
        <v>138</v>
      </c>
      <c r="BE521" s="239">
        <f>IF(N521="základní",J521,0)</f>
        <v>0</v>
      </c>
      <c r="BF521" s="239">
        <f>IF(N521="snížená",J521,0)</f>
        <v>0</v>
      </c>
      <c r="BG521" s="239">
        <f>IF(N521="zákl. přenesená",J521,0)</f>
        <v>0</v>
      </c>
      <c r="BH521" s="239">
        <f>IF(N521="sníž. přenesená",J521,0)</f>
        <v>0</v>
      </c>
      <c r="BI521" s="239">
        <f>IF(N521="nulová",J521,0)</f>
        <v>0</v>
      </c>
      <c r="BJ521" s="16" t="s">
        <v>83</v>
      </c>
      <c r="BK521" s="239">
        <f>ROUND(I521*H521,2)</f>
        <v>0</v>
      </c>
      <c r="BL521" s="16" t="s">
        <v>145</v>
      </c>
      <c r="BM521" s="238" t="s">
        <v>973</v>
      </c>
    </row>
    <row r="522" s="12" customFormat="1" ht="22.8" customHeight="1">
      <c r="A522" s="12"/>
      <c r="B522" s="210"/>
      <c r="C522" s="211"/>
      <c r="D522" s="212" t="s">
        <v>75</v>
      </c>
      <c r="E522" s="224" t="s">
        <v>662</v>
      </c>
      <c r="F522" s="224" t="s">
        <v>663</v>
      </c>
      <c r="G522" s="211"/>
      <c r="H522" s="211"/>
      <c r="I522" s="214"/>
      <c r="J522" s="225">
        <f>BK522</f>
        <v>0</v>
      </c>
      <c r="K522" s="211"/>
      <c r="L522" s="216"/>
      <c r="M522" s="217"/>
      <c r="N522" s="218"/>
      <c r="O522" s="218"/>
      <c r="P522" s="219">
        <f>SUM(P523:P535)</f>
        <v>0</v>
      </c>
      <c r="Q522" s="218"/>
      <c r="R522" s="219">
        <f>SUM(R523:R535)</f>
        <v>0</v>
      </c>
      <c r="S522" s="218"/>
      <c r="T522" s="220">
        <f>SUM(T523:T535)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21" t="s">
        <v>83</v>
      </c>
      <c r="AT522" s="222" t="s">
        <v>75</v>
      </c>
      <c r="AU522" s="222" t="s">
        <v>83</v>
      </c>
      <c r="AY522" s="221" t="s">
        <v>138</v>
      </c>
      <c r="BK522" s="223">
        <f>SUM(BK523:BK535)</f>
        <v>0</v>
      </c>
    </row>
    <row r="523" s="2" customFormat="1" ht="14.4" customHeight="1">
      <c r="A523" s="37"/>
      <c r="B523" s="38"/>
      <c r="C523" s="226" t="s">
        <v>974</v>
      </c>
      <c r="D523" s="226" t="s">
        <v>141</v>
      </c>
      <c r="E523" s="227" t="s">
        <v>975</v>
      </c>
      <c r="F523" s="228" t="s">
        <v>976</v>
      </c>
      <c r="G523" s="229" t="s">
        <v>281</v>
      </c>
      <c r="H523" s="230">
        <v>0.93000000000000005</v>
      </c>
      <c r="I523" s="231"/>
      <c r="J523" s="232">
        <f>ROUND(I523*H523,2)</f>
        <v>0</v>
      </c>
      <c r="K523" s="233"/>
      <c r="L523" s="43"/>
      <c r="M523" s="234" t="s">
        <v>1</v>
      </c>
      <c r="N523" s="235" t="s">
        <v>41</v>
      </c>
      <c r="O523" s="90"/>
      <c r="P523" s="236">
        <f>O523*H523</f>
        <v>0</v>
      </c>
      <c r="Q523" s="236">
        <v>0</v>
      </c>
      <c r="R523" s="236">
        <f>Q523*H523</f>
        <v>0</v>
      </c>
      <c r="S523" s="236">
        <v>0</v>
      </c>
      <c r="T523" s="237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38" t="s">
        <v>145</v>
      </c>
      <c r="AT523" s="238" t="s">
        <v>141</v>
      </c>
      <c r="AU523" s="238" t="s">
        <v>85</v>
      </c>
      <c r="AY523" s="16" t="s">
        <v>138</v>
      </c>
      <c r="BE523" s="239">
        <f>IF(N523="základní",J523,0)</f>
        <v>0</v>
      </c>
      <c r="BF523" s="239">
        <f>IF(N523="snížená",J523,0)</f>
        <v>0</v>
      </c>
      <c r="BG523" s="239">
        <f>IF(N523="zákl. přenesená",J523,0)</f>
        <v>0</v>
      </c>
      <c r="BH523" s="239">
        <f>IF(N523="sníž. přenesená",J523,0)</f>
        <v>0</v>
      </c>
      <c r="BI523" s="239">
        <f>IF(N523="nulová",J523,0)</f>
        <v>0</v>
      </c>
      <c r="BJ523" s="16" t="s">
        <v>83</v>
      </c>
      <c r="BK523" s="239">
        <f>ROUND(I523*H523,2)</f>
        <v>0</v>
      </c>
      <c r="BL523" s="16" t="s">
        <v>145</v>
      </c>
      <c r="BM523" s="238" t="s">
        <v>977</v>
      </c>
    </row>
    <row r="524" s="2" customFormat="1" ht="24.15" customHeight="1">
      <c r="A524" s="37"/>
      <c r="B524" s="38"/>
      <c r="C524" s="226" t="s">
        <v>978</v>
      </c>
      <c r="D524" s="226" t="s">
        <v>141</v>
      </c>
      <c r="E524" s="227" t="s">
        <v>979</v>
      </c>
      <c r="F524" s="228" t="s">
        <v>980</v>
      </c>
      <c r="G524" s="229" t="s">
        <v>317</v>
      </c>
      <c r="H524" s="230">
        <v>45.350000000000001</v>
      </c>
      <c r="I524" s="231"/>
      <c r="J524" s="232">
        <f>ROUND(I524*H524,2)</f>
        <v>0</v>
      </c>
      <c r="K524" s="233"/>
      <c r="L524" s="43"/>
      <c r="M524" s="234" t="s">
        <v>1</v>
      </c>
      <c r="N524" s="235" t="s">
        <v>41</v>
      </c>
      <c r="O524" s="90"/>
      <c r="P524" s="236">
        <f>O524*H524</f>
        <v>0</v>
      </c>
      <c r="Q524" s="236">
        <v>0</v>
      </c>
      <c r="R524" s="236">
        <f>Q524*H524</f>
        <v>0</v>
      </c>
      <c r="S524" s="236">
        <v>0</v>
      </c>
      <c r="T524" s="237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238" t="s">
        <v>145</v>
      </c>
      <c r="AT524" s="238" t="s">
        <v>141</v>
      </c>
      <c r="AU524" s="238" t="s">
        <v>85</v>
      </c>
      <c r="AY524" s="16" t="s">
        <v>138</v>
      </c>
      <c r="BE524" s="239">
        <f>IF(N524="základní",J524,0)</f>
        <v>0</v>
      </c>
      <c r="BF524" s="239">
        <f>IF(N524="snížená",J524,0)</f>
        <v>0</v>
      </c>
      <c r="BG524" s="239">
        <f>IF(N524="zákl. přenesená",J524,0)</f>
        <v>0</v>
      </c>
      <c r="BH524" s="239">
        <f>IF(N524="sníž. přenesená",J524,0)</f>
        <v>0</v>
      </c>
      <c r="BI524" s="239">
        <f>IF(N524="nulová",J524,0)</f>
        <v>0</v>
      </c>
      <c r="BJ524" s="16" t="s">
        <v>83</v>
      </c>
      <c r="BK524" s="239">
        <f>ROUND(I524*H524,2)</f>
        <v>0</v>
      </c>
      <c r="BL524" s="16" t="s">
        <v>145</v>
      </c>
      <c r="BM524" s="238" t="s">
        <v>981</v>
      </c>
    </row>
    <row r="525" s="2" customFormat="1" ht="14.4" customHeight="1">
      <c r="A525" s="37"/>
      <c r="B525" s="38"/>
      <c r="C525" s="226" t="s">
        <v>982</v>
      </c>
      <c r="D525" s="226" t="s">
        <v>141</v>
      </c>
      <c r="E525" s="227" t="s">
        <v>681</v>
      </c>
      <c r="F525" s="228" t="s">
        <v>682</v>
      </c>
      <c r="G525" s="229" t="s">
        <v>254</v>
      </c>
      <c r="H525" s="230">
        <v>44.68</v>
      </c>
      <c r="I525" s="231"/>
      <c r="J525" s="232">
        <f>ROUND(I525*H525,2)</f>
        <v>0</v>
      </c>
      <c r="K525" s="233"/>
      <c r="L525" s="43"/>
      <c r="M525" s="234" t="s">
        <v>1</v>
      </c>
      <c r="N525" s="235" t="s">
        <v>41</v>
      </c>
      <c r="O525" s="90"/>
      <c r="P525" s="236">
        <f>O525*H525</f>
        <v>0</v>
      </c>
      <c r="Q525" s="236">
        <v>0</v>
      </c>
      <c r="R525" s="236">
        <f>Q525*H525</f>
        <v>0</v>
      </c>
      <c r="S525" s="236">
        <v>0</v>
      </c>
      <c r="T525" s="237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38" t="s">
        <v>145</v>
      </c>
      <c r="AT525" s="238" t="s">
        <v>141</v>
      </c>
      <c r="AU525" s="238" t="s">
        <v>85</v>
      </c>
      <c r="AY525" s="16" t="s">
        <v>138</v>
      </c>
      <c r="BE525" s="239">
        <f>IF(N525="základní",J525,0)</f>
        <v>0</v>
      </c>
      <c r="BF525" s="239">
        <f>IF(N525="snížená",J525,0)</f>
        <v>0</v>
      </c>
      <c r="BG525" s="239">
        <f>IF(N525="zákl. přenesená",J525,0)</f>
        <v>0</v>
      </c>
      <c r="BH525" s="239">
        <f>IF(N525="sníž. přenesená",J525,0)</f>
        <v>0</v>
      </c>
      <c r="BI525" s="239">
        <f>IF(N525="nulová",J525,0)</f>
        <v>0</v>
      </c>
      <c r="BJ525" s="16" t="s">
        <v>83</v>
      </c>
      <c r="BK525" s="239">
        <f>ROUND(I525*H525,2)</f>
        <v>0</v>
      </c>
      <c r="BL525" s="16" t="s">
        <v>145</v>
      </c>
      <c r="BM525" s="238" t="s">
        <v>983</v>
      </c>
    </row>
    <row r="526" s="2" customFormat="1" ht="14.4" customHeight="1">
      <c r="A526" s="37"/>
      <c r="B526" s="38"/>
      <c r="C526" s="226" t="s">
        <v>984</v>
      </c>
      <c r="D526" s="226" t="s">
        <v>141</v>
      </c>
      <c r="E526" s="227" t="s">
        <v>685</v>
      </c>
      <c r="F526" s="228" t="s">
        <v>686</v>
      </c>
      <c r="G526" s="229" t="s">
        <v>254</v>
      </c>
      <c r="H526" s="230">
        <v>44.68</v>
      </c>
      <c r="I526" s="231"/>
      <c r="J526" s="232">
        <f>ROUND(I526*H526,2)</f>
        <v>0</v>
      </c>
      <c r="K526" s="233"/>
      <c r="L526" s="43"/>
      <c r="M526" s="234" t="s">
        <v>1</v>
      </c>
      <c r="N526" s="235" t="s">
        <v>41</v>
      </c>
      <c r="O526" s="90"/>
      <c r="P526" s="236">
        <f>O526*H526</f>
        <v>0</v>
      </c>
      <c r="Q526" s="236">
        <v>0</v>
      </c>
      <c r="R526" s="236">
        <f>Q526*H526</f>
        <v>0</v>
      </c>
      <c r="S526" s="236">
        <v>0</v>
      </c>
      <c r="T526" s="237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238" t="s">
        <v>145</v>
      </c>
      <c r="AT526" s="238" t="s">
        <v>141</v>
      </c>
      <c r="AU526" s="238" t="s">
        <v>85</v>
      </c>
      <c r="AY526" s="16" t="s">
        <v>138</v>
      </c>
      <c r="BE526" s="239">
        <f>IF(N526="základní",J526,0)</f>
        <v>0</v>
      </c>
      <c r="BF526" s="239">
        <f>IF(N526="snížená",J526,0)</f>
        <v>0</v>
      </c>
      <c r="BG526" s="239">
        <f>IF(N526="zákl. přenesená",J526,0)</f>
        <v>0</v>
      </c>
      <c r="BH526" s="239">
        <f>IF(N526="sníž. přenesená",J526,0)</f>
        <v>0</v>
      </c>
      <c r="BI526" s="239">
        <f>IF(N526="nulová",J526,0)</f>
        <v>0</v>
      </c>
      <c r="BJ526" s="16" t="s">
        <v>83</v>
      </c>
      <c r="BK526" s="239">
        <f>ROUND(I526*H526,2)</f>
        <v>0</v>
      </c>
      <c r="BL526" s="16" t="s">
        <v>145</v>
      </c>
      <c r="BM526" s="238" t="s">
        <v>985</v>
      </c>
    </row>
    <row r="527" s="2" customFormat="1" ht="14.4" customHeight="1">
      <c r="A527" s="37"/>
      <c r="B527" s="38"/>
      <c r="C527" s="226" t="s">
        <v>986</v>
      </c>
      <c r="D527" s="226" t="s">
        <v>141</v>
      </c>
      <c r="E527" s="227" t="s">
        <v>987</v>
      </c>
      <c r="F527" s="228" t="s">
        <v>988</v>
      </c>
      <c r="G527" s="229" t="s">
        <v>254</v>
      </c>
      <c r="H527" s="230">
        <v>126.7</v>
      </c>
      <c r="I527" s="231"/>
      <c r="J527" s="232">
        <f>ROUND(I527*H527,2)</f>
        <v>0</v>
      </c>
      <c r="K527" s="233"/>
      <c r="L527" s="43"/>
      <c r="M527" s="234" t="s">
        <v>1</v>
      </c>
      <c r="N527" s="235" t="s">
        <v>41</v>
      </c>
      <c r="O527" s="90"/>
      <c r="P527" s="236">
        <f>O527*H527</f>
        <v>0</v>
      </c>
      <c r="Q527" s="236">
        <v>0</v>
      </c>
      <c r="R527" s="236">
        <f>Q527*H527</f>
        <v>0</v>
      </c>
      <c r="S527" s="236">
        <v>0</v>
      </c>
      <c r="T527" s="237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38" t="s">
        <v>145</v>
      </c>
      <c r="AT527" s="238" t="s">
        <v>141</v>
      </c>
      <c r="AU527" s="238" t="s">
        <v>85</v>
      </c>
      <c r="AY527" s="16" t="s">
        <v>138</v>
      </c>
      <c r="BE527" s="239">
        <f>IF(N527="základní",J527,0)</f>
        <v>0</v>
      </c>
      <c r="BF527" s="239">
        <f>IF(N527="snížená",J527,0)</f>
        <v>0</v>
      </c>
      <c r="BG527" s="239">
        <f>IF(N527="zákl. přenesená",J527,0)</f>
        <v>0</v>
      </c>
      <c r="BH527" s="239">
        <f>IF(N527="sníž. přenesená",J527,0)</f>
        <v>0</v>
      </c>
      <c r="BI527" s="239">
        <f>IF(N527="nulová",J527,0)</f>
        <v>0</v>
      </c>
      <c r="BJ527" s="16" t="s">
        <v>83</v>
      </c>
      <c r="BK527" s="239">
        <f>ROUND(I527*H527,2)</f>
        <v>0</v>
      </c>
      <c r="BL527" s="16" t="s">
        <v>145</v>
      </c>
      <c r="BM527" s="238" t="s">
        <v>989</v>
      </c>
    </row>
    <row r="528" s="2" customFormat="1" ht="24.15" customHeight="1">
      <c r="A528" s="37"/>
      <c r="B528" s="38"/>
      <c r="C528" s="226" t="s">
        <v>990</v>
      </c>
      <c r="D528" s="226" t="s">
        <v>141</v>
      </c>
      <c r="E528" s="227" t="s">
        <v>991</v>
      </c>
      <c r="F528" s="228" t="s">
        <v>992</v>
      </c>
      <c r="G528" s="229" t="s">
        <v>317</v>
      </c>
      <c r="H528" s="230">
        <v>52.32</v>
      </c>
      <c r="I528" s="231"/>
      <c r="J528" s="232">
        <f>ROUND(I528*H528,2)</f>
        <v>0</v>
      </c>
      <c r="K528" s="233"/>
      <c r="L528" s="43"/>
      <c r="M528" s="234" t="s">
        <v>1</v>
      </c>
      <c r="N528" s="235" t="s">
        <v>41</v>
      </c>
      <c r="O528" s="90"/>
      <c r="P528" s="236">
        <f>O528*H528</f>
        <v>0</v>
      </c>
      <c r="Q528" s="236">
        <v>0</v>
      </c>
      <c r="R528" s="236">
        <f>Q528*H528</f>
        <v>0</v>
      </c>
      <c r="S528" s="236">
        <v>0</v>
      </c>
      <c r="T528" s="237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238" t="s">
        <v>145</v>
      </c>
      <c r="AT528" s="238" t="s">
        <v>141</v>
      </c>
      <c r="AU528" s="238" t="s">
        <v>85</v>
      </c>
      <c r="AY528" s="16" t="s">
        <v>138</v>
      </c>
      <c r="BE528" s="239">
        <f>IF(N528="základní",J528,0)</f>
        <v>0</v>
      </c>
      <c r="BF528" s="239">
        <f>IF(N528="snížená",J528,0)</f>
        <v>0</v>
      </c>
      <c r="BG528" s="239">
        <f>IF(N528="zákl. přenesená",J528,0)</f>
        <v>0</v>
      </c>
      <c r="BH528" s="239">
        <f>IF(N528="sníž. přenesená",J528,0)</f>
        <v>0</v>
      </c>
      <c r="BI528" s="239">
        <f>IF(N528="nulová",J528,0)</f>
        <v>0</v>
      </c>
      <c r="BJ528" s="16" t="s">
        <v>83</v>
      </c>
      <c r="BK528" s="239">
        <f>ROUND(I528*H528,2)</f>
        <v>0</v>
      </c>
      <c r="BL528" s="16" t="s">
        <v>145</v>
      </c>
      <c r="BM528" s="238" t="s">
        <v>993</v>
      </c>
    </row>
    <row r="529" s="2" customFormat="1" ht="14.4" customHeight="1">
      <c r="A529" s="37"/>
      <c r="B529" s="38"/>
      <c r="C529" s="226" t="s">
        <v>994</v>
      </c>
      <c r="D529" s="226" t="s">
        <v>141</v>
      </c>
      <c r="E529" s="227" t="s">
        <v>995</v>
      </c>
      <c r="F529" s="228" t="s">
        <v>996</v>
      </c>
      <c r="G529" s="229" t="s">
        <v>281</v>
      </c>
      <c r="H529" s="230">
        <v>8.2799999999999994</v>
      </c>
      <c r="I529" s="231"/>
      <c r="J529" s="232">
        <f>ROUND(I529*H529,2)</f>
        <v>0</v>
      </c>
      <c r="K529" s="233"/>
      <c r="L529" s="43"/>
      <c r="M529" s="234" t="s">
        <v>1</v>
      </c>
      <c r="N529" s="235" t="s">
        <v>41</v>
      </c>
      <c r="O529" s="90"/>
      <c r="P529" s="236">
        <f>O529*H529</f>
        <v>0</v>
      </c>
      <c r="Q529" s="236">
        <v>0</v>
      </c>
      <c r="R529" s="236">
        <f>Q529*H529</f>
        <v>0</v>
      </c>
      <c r="S529" s="236">
        <v>0</v>
      </c>
      <c r="T529" s="237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238" t="s">
        <v>145</v>
      </c>
      <c r="AT529" s="238" t="s">
        <v>141</v>
      </c>
      <c r="AU529" s="238" t="s">
        <v>85</v>
      </c>
      <c r="AY529" s="16" t="s">
        <v>138</v>
      </c>
      <c r="BE529" s="239">
        <f>IF(N529="základní",J529,0)</f>
        <v>0</v>
      </c>
      <c r="BF529" s="239">
        <f>IF(N529="snížená",J529,0)</f>
        <v>0</v>
      </c>
      <c r="BG529" s="239">
        <f>IF(N529="zákl. přenesená",J529,0)</f>
        <v>0</v>
      </c>
      <c r="BH529" s="239">
        <f>IF(N529="sníž. přenesená",J529,0)</f>
        <v>0</v>
      </c>
      <c r="BI529" s="239">
        <f>IF(N529="nulová",J529,0)</f>
        <v>0</v>
      </c>
      <c r="BJ529" s="16" t="s">
        <v>83</v>
      </c>
      <c r="BK529" s="239">
        <f>ROUND(I529*H529,2)</f>
        <v>0</v>
      </c>
      <c r="BL529" s="16" t="s">
        <v>145</v>
      </c>
      <c r="BM529" s="238" t="s">
        <v>997</v>
      </c>
    </row>
    <row r="530" s="2" customFormat="1" ht="14.4" customHeight="1">
      <c r="A530" s="37"/>
      <c r="B530" s="38"/>
      <c r="C530" s="226" t="s">
        <v>998</v>
      </c>
      <c r="D530" s="226" t="s">
        <v>141</v>
      </c>
      <c r="E530" s="227" t="s">
        <v>697</v>
      </c>
      <c r="F530" s="228" t="s">
        <v>698</v>
      </c>
      <c r="G530" s="229" t="s">
        <v>254</v>
      </c>
      <c r="H530" s="230">
        <v>108.87000000000001</v>
      </c>
      <c r="I530" s="231"/>
      <c r="J530" s="232">
        <f>ROUND(I530*H530,2)</f>
        <v>0</v>
      </c>
      <c r="K530" s="233"/>
      <c r="L530" s="43"/>
      <c r="M530" s="234" t="s">
        <v>1</v>
      </c>
      <c r="N530" s="235" t="s">
        <v>41</v>
      </c>
      <c r="O530" s="90"/>
      <c r="P530" s="236">
        <f>O530*H530</f>
        <v>0</v>
      </c>
      <c r="Q530" s="236">
        <v>0</v>
      </c>
      <c r="R530" s="236">
        <f>Q530*H530</f>
        <v>0</v>
      </c>
      <c r="S530" s="236">
        <v>0</v>
      </c>
      <c r="T530" s="237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38" t="s">
        <v>145</v>
      </c>
      <c r="AT530" s="238" t="s">
        <v>141</v>
      </c>
      <c r="AU530" s="238" t="s">
        <v>85</v>
      </c>
      <c r="AY530" s="16" t="s">
        <v>138</v>
      </c>
      <c r="BE530" s="239">
        <f>IF(N530="základní",J530,0)</f>
        <v>0</v>
      </c>
      <c r="BF530" s="239">
        <f>IF(N530="snížená",J530,0)</f>
        <v>0</v>
      </c>
      <c r="BG530" s="239">
        <f>IF(N530="zákl. přenesená",J530,0)</f>
        <v>0</v>
      </c>
      <c r="BH530" s="239">
        <f>IF(N530="sníž. přenesená",J530,0)</f>
        <v>0</v>
      </c>
      <c r="BI530" s="239">
        <f>IF(N530="nulová",J530,0)</f>
        <v>0</v>
      </c>
      <c r="BJ530" s="16" t="s">
        <v>83</v>
      </c>
      <c r="BK530" s="239">
        <f>ROUND(I530*H530,2)</f>
        <v>0</v>
      </c>
      <c r="BL530" s="16" t="s">
        <v>145</v>
      </c>
      <c r="BM530" s="238" t="s">
        <v>999</v>
      </c>
    </row>
    <row r="531" s="2" customFormat="1" ht="14.4" customHeight="1">
      <c r="A531" s="37"/>
      <c r="B531" s="38"/>
      <c r="C531" s="226" t="s">
        <v>1000</v>
      </c>
      <c r="D531" s="226" t="s">
        <v>141</v>
      </c>
      <c r="E531" s="227" t="s">
        <v>701</v>
      </c>
      <c r="F531" s="228" t="s">
        <v>702</v>
      </c>
      <c r="G531" s="229" t="s">
        <v>254</v>
      </c>
      <c r="H531" s="230">
        <v>108.87000000000001</v>
      </c>
      <c r="I531" s="231"/>
      <c r="J531" s="232">
        <f>ROUND(I531*H531,2)</f>
        <v>0</v>
      </c>
      <c r="K531" s="233"/>
      <c r="L531" s="43"/>
      <c r="M531" s="234" t="s">
        <v>1</v>
      </c>
      <c r="N531" s="235" t="s">
        <v>41</v>
      </c>
      <c r="O531" s="90"/>
      <c r="P531" s="236">
        <f>O531*H531</f>
        <v>0</v>
      </c>
      <c r="Q531" s="236">
        <v>0</v>
      </c>
      <c r="R531" s="236">
        <f>Q531*H531</f>
        <v>0</v>
      </c>
      <c r="S531" s="236">
        <v>0</v>
      </c>
      <c r="T531" s="237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238" t="s">
        <v>145</v>
      </c>
      <c r="AT531" s="238" t="s">
        <v>141</v>
      </c>
      <c r="AU531" s="238" t="s">
        <v>85</v>
      </c>
      <c r="AY531" s="16" t="s">
        <v>138</v>
      </c>
      <c r="BE531" s="239">
        <f>IF(N531="základní",J531,0)</f>
        <v>0</v>
      </c>
      <c r="BF531" s="239">
        <f>IF(N531="snížená",J531,0)</f>
        <v>0</v>
      </c>
      <c r="BG531" s="239">
        <f>IF(N531="zákl. přenesená",J531,0)</f>
        <v>0</v>
      </c>
      <c r="BH531" s="239">
        <f>IF(N531="sníž. přenesená",J531,0)</f>
        <v>0</v>
      </c>
      <c r="BI531" s="239">
        <f>IF(N531="nulová",J531,0)</f>
        <v>0</v>
      </c>
      <c r="BJ531" s="16" t="s">
        <v>83</v>
      </c>
      <c r="BK531" s="239">
        <f>ROUND(I531*H531,2)</f>
        <v>0</v>
      </c>
      <c r="BL531" s="16" t="s">
        <v>145</v>
      </c>
      <c r="BM531" s="238" t="s">
        <v>1001</v>
      </c>
    </row>
    <row r="532" s="2" customFormat="1" ht="14.4" customHeight="1">
      <c r="A532" s="37"/>
      <c r="B532" s="38"/>
      <c r="C532" s="226" t="s">
        <v>1002</v>
      </c>
      <c r="D532" s="226" t="s">
        <v>141</v>
      </c>
      <c r="E532" s="227" t="s">
        <v>1003</v>
      </c>
      <c r="F532" s="228" t="s">
        <v>1004</v>
      </c>
      <c r="G532" s="229" t="s">
        <v>575</v>
      </c>
      <c r="H532" s="230">
        <v>1</v>
      </c>
      <c r="I532" s="231"/>
      <c r="J532" s="232">
        <f>ROUND(I532*H532,2)</f>
        <v>0</v>
      </c>
      <c r="K532" s="233"/>
      <c r="L532" s="43"/>
      <c r="M532" s="234" t="s">
        <v>1</v>
      </c>
      <c r="N532" s="235" t="s">
        <v>41</v>
      </c>
      <c r="O532" s="90"/>
      <c r="P532" s="236">
        <f>O532*H532</f>
        <v>0</v>
      </c>
      <c r="Q532" s="236">
        <v>0</v>
      </c>
      <c r="R532" s="236">
        <f>Q532*H532</f>
        <v>0</v>
      </c>
      <c r="S532" s="236">
        <v>0</v>
      </c>
      <c r="T532" s="237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238" t="s">
        <v>145</v>
      </c>
      <c r="AT532" s="238" t="s">
        <v>141</v>
      </c>
      <c r="AU532" s="238" t="s">
        <v>85</v>
      </c>
      <c r="AY532" s="16" t="s">
        <v>138</v>
      </c>
      <c r="BE532" s="239">
        <f>IF(N532="základní",J532,0)</f>
        <v>0</v>
      </c>
      <c r="BF532" s="239">
        <f>IF(N532="snížená",J532,0)</f>
        <v>0</v>
      </c>
      <c r="BG532" s="239">
        <f>IF(N532="zákl. přenesená",J532,0)</f>
        <v>0</v>
      </c>
      <c r="BH532" s="239">
        <f>IF(N532="sníž. přenesená",J532,0)</f>
        <v>0</v>
      </c>
      <c r="BI532" s="239">
        <f>IF(N532="nulová",J532,0)</f>
        <v>0</v>
      </c>
      <c r="BJ532" s="16" t="s">
        <v>83</v>
      </c>
      <c r="BK532" s="239">
        <f>ROUND(I532*H532,2)</f>
        <v>0</v>
      </c>
      <c r="BL532" s="16" t="s">
        <v>145</v>
      </c>
      <c r="BM532" s="238" t="s">
        <v>1005</v>
      </c>
    </row>
    <row r="533" s="2" customFormat="1" ht="14.4" customHeight="1">
      <c r="A533" s="37"/>
      <c r="B533" s="38"/>
      <c r="C533" s="226" t="s">
        <v>1006</v>
      </c>
      <c r="D533" s="226" t="s">
        <v>141</v>
      </c>
      <c r="E533" s="227" t="s">
        <v>1007</v>
      </c>
      <c r="F533" s="228" t="s">
        <v>1008</v>
      </c>
      <c r="G533" s="229" t="s">
        <v>281</v>
      </c>
      <c r="H533" s="230">
        <v>0.27000000000000002</v>
      </c>
      <c r="I533" s="231"/>
      <c r="J533" s="232">
        <f>ROUND(I533*H533,2)</f>
        <v>0</v>
      </c>
      <c r="K533" s="233"/>
      <c r="L533" s="43"/>
      <c r="M533" s="234" t="s">
        <v>1</v>
      </c>
      <c r="N533" s="235" t="s">
        <v>41</v>
      </c>
      <c r="O533" s="90"/>
      <c r="P533" s="236">
        <f>O533*H533</f>
        <v>0</v>
      </c>
      <c r="Q533" s="236">
        <v>0</v>
      </c>
      <c r="R533" s="236">
        <f>Q533*H533</f>
        <v>0</v>
      </c>
      <c r="S533" s="236">
        <v>0</v>
      </c>
      <c r="T533" s="237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238" t="s">
        <v>145</v>
      </c>
      <c r="AT533" s="238" t="s">
        <v>141</v>
      </c>
      <c r="AU533" s="238" t="s">
        <v>85</v>
      </c>
      <c r="AY533" s="16" t="s">
        <v>138</v>
      </c>
      <c r="BE533" s="239">
        <f>IF(N533="základní",J533,0)</f>
        <v>0</v>
      </c>
      <c r="BF533" s="239">
        <f>IF(N533="snížená",J533,0)</f>
        <v>0</v>
      </c>
      <c r="BG533" s="239">
        <f>IF(N533="zákl. přenesená",J533,0)</f>
        <v>0</v>
      </c>
      <c r="BH533" s="239">
        <f>IF(N533="sníž. přenesená",J533,0)</f>
        <v>0</v>
      </c>
      <c r="BI533" s="239">
        <f>IF(N533="nulová",J533,0)</f>
        <v>0</v>
      </c>
      <c r="BJ533" s="16" t="s">
        <v>83</v>
      </c>
      <c r="BK533" s="239">
        <f>ROUND(I533*H533,2)</f>
        <v>0</v>
      </c>
      <c r="BL533" s="16" t="s">
        <v>145</v>
      </c>
      <c r="BM533" s="238" t="s">
        <v>1009</v>
      </c>
    </row>
    <row r="534" s="2" customFormat="1" ht="14.4" customHeight="1">
      <c r="A534" s="37"/>
      <c r="B534" s="38"/>
      <c r="C534" s="226" t="s">
        <v>1010</v>
      </c>
      <c r="D534" s="226" t="s">
        <v>141</v>
      </c>
      <c r="E534" s="227" t="s">
        <v>1011</v>
      </c>
      <c r="F534" s="228" t="s">
        <v>1012</v>
      </c>
      <c r="G534" s="229" t="s">
        <v>269</v>
      </c>
      <c r="H534" s="230">
        <v>1.02</v>
      </c>
      <c r="I534" s="231"/>
      <c r="J534" s="232">
        <f>ROUND(I534*H534,2)</f>
        <v>0</v>
      </c>
      <c r="K534" s="233"/>
      <c r="L534" s="43"/>
      <c r="M534" s="234" t="s">
        <v>1</v>
      </c>
      <c r="N534" s="235" t="s">
        <v>41</v>
      </c>
      <c r="O534" s="90"/>
      <c r="P534" s="236">
        <f>O534*H534</f>
        <v>0</v>
      </c>
      <c r="Q534" s="236">
        <v>0</v>
      </c>
      <c r="R534" s="236">
        <f>Q534*H534</f>
        <v>0</v>
      </c>
      <c r="S534" s="236">
        <v>0</v>
      </c>
      <c r="T534" s="237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38" t="s">
        <v>145</v>
      </c>
      <c r="AT534" s="238" t="s">
        <v>141</v>
      </c>
      <c r="AU534" s="238" t="s">
        <v>85</v>
      </c>
      <c r="AY534" s="16" t="s">
        <v>138</v>
      </c>
      <c r="BE534" s="239">
        <f>IF(N534="základní",J534,0)</f>
        <v>0</v>
      </c>
      <c r="BF534" s="239">
        <f>IF(N534="snížená",J534,0)</f>
        <v>0</v>
      </c>
      <c r="BG534" s="239">
        <f>IF(N534="zákl. přenesená",J534,0)</f>
        <v>0</v>
      </c>
      <c r="BH534" s="239">
        <f>IF(N534="sníž. přenesená",J534,0)</f>
        <v>0</v>
      </c>
      <c r="BI534" s="239">
        <f>IF(N534="nulová",J534,0)</f>
        <v>0</v>
      </c>
      <c r="BJ534" s="16" t="s">
        <v>83</v>
      </c>
      <c r="BK534" s="239">
        <f>ROUND(I534*H534,2)</f>
        <v>0</v>
      </c>
      <c r="BL534" s="16" t="s">
        <v>145</v>
      </c>
      <c r="BM534" s="238" t="s">
        <v>1013</v>
      </c>
    </row>
    <row r="535" s="2" customFormat="1" ht="14.4" customHeight="1">
      <c r="A535" s="37"/>
      <c r="B535" s="38"/>
      <c r="C535" s="226" t="s">
        <v>1014</v>
      </c>
      <c r="D535" s="226" t="s">
        <v>141</v>
      </c>
      <c r="E535" s="227" t="s">
        <v>1015</v>
      </c>
      <c r="F535" s="228" t="s">
        <v>1016</v>
      </c>
      <c r="G535" s="229" t="s">
        <v>269</v>
      </c>
      <c r="H535" s="230">
        <v>1.02</v>
      </c>
      <c r="I535" s="231"/>
      <c r="J535" s="232">
        <f>ROUND(I535*H535,2)</f>
        <v>0</v>
      </c>
      <c r="K535" s="233"/>
      <c r="L535" s="43"/>
      <c r="M535" s="234" t="s">
        <v>1</v>
      </c>
      <c r="N535" s="235" t="s">
        <v>41</v>
      </c>
      <c r="O535" s="90"/>
      <c r="P535" s="236">
        <f>O535*H535</f>
        <v>0</v>
      </c>
      <c r="Q535" s="236">
        <v>0</v>
      </c>
      <c r="R535" s="236">
        <f>Q535*H535</f>
        <v>0</v>
      </c>
      <c r="S535" s="236">
        <v>0</v>
      </c>
      <c r="T535" s="237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238" t="s">
        <v>145</v>
      </c>
      <c r="AT535" s="238" t="s">
        <v>141</v>
      </c>
      <c r="AU535" s="238" t="s">
        <v>85</v>
      </c>
      <c r="AY535" s="16" t="s">
        <v>138</v>
      </c>
      <c r="BE535" s="239">
        <f>IF(N535="základní",J535,0)</f>
        <v>0</v>
      </c>
      <c r="BF535" s="239">
        <f>IF(N535="snížená",J535,0)</f>
        <v>0</v>
      </c>
      <c r="BG535" s="239">
        <f>IF(N535="zákl. přenesená",J535,0)</f>
        <v>0</v>
      </c>
      <c r="BH535" s="239">
        <f>IF(N535="sníž. přenesená",J535,0)</f>
        <v>0</v>
      </c>
      <c r="BI535" s="239">
        <f>IF(N535="nulová",J535,0)</f>
        <v>0</v>
      </c>
      <c r="BJ535" s="16" t="s">
        <v>83</v>
      </c>
      <c r="BK535" s="239">
        <f>ROUND(I535*H535,2)</f>
        <v>0</v>
      </c>
      <c r="BL535" s="16" t="s">
        <v>145</v>
      </c>
      <c r="BM535" s="238" t="s">
        <v>1017</v>
      </c>
    </row>
    <row r="536" s="12" customFormat="1" ht="22.8" customHeight="1">
      <c r="A536" s="12"/>
      <c r="B536" s="210"/>
      <c r="C536" s="211"/>
      <c r="D536" s="212" t="s">
        <v>75</v>
      </c>
      <c r="E536" s="224" t="s">
        <v>536</v>
      </c>
      <c r="F536" s="224" t="s">
        <v>537</v>
      </c>
      <c r="G536" s="211"/>
      <c r="H536" s="211"/>
      <c r="I536" s="214"/>
      <c r="J536" s="225">
        <f>BK536</f>
        <v>0</v>
      </c>
      <c r="K536" s="211"/>
      <c r="L536" s="216"/>
      <c r="M536" s="217"/>
      <c r="N536" s="218"/>
      <c r="O536" s="218"/>
      <c r="P536" s="219">
        <f>P537</f>
        <v>0</v>
      </c>
      <c r="Q536" s="218"/>
      <c r="R536" s="219">
        <f>R537</f>
        <v>0</v>
      </c>
      <c r="S536" s="218"/>
      <c r="T536" s="220">
        <f>T537</f>
        <v>0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221" t="s">
        <v>83</v>
      </c>
      <c r="AT536" s="222" t="s">
        <v>75</v>
      </c>
      <c r="AU536" s="222" t="s">
        <v>83</v>
      </c>
      <c r="AY536" s="221" t="s">
        <v>138</v>
      </c>
      <c r="BK536" s="223">
        <f>BK537</f>
        <v>0</v>
      </c>
    </row>
    <row r="537" s="2" customFormat="1" ht="14.4" customHeight="1">
      <c r="A537" s="37"/>
      <c r="B537" s="38"/>
      <c r="C537" s="226" t="s">
        <v>1018</v>
      </c>
      <c r="D537" s="226" t="s">
        <v>141</v>
      </c>
      <c r="E537" s="227" t="s">
        <v>539</v>
      </c>
      <c r="F537" s="228" t="s">
        <v>540</v>
      </c>
      <c r="G537" s="229" t="s">
        <v>254</v>
      </c>
      <c r="H537" s="230">
        <v>49.079999999999998</v>
      </c>
      <c r="I537" s="231"/>
      <c r="J537" s="232">
        <f>ROUND(I537*H537,2)</f>
        <v>0</v>
      </c>
      <c r="K537" s="233"/>
      <c r="L537" s="43"/>
      <c r="M537" s="234" t="s">
        <v>1</v>
      </c>
      <c r="N537" s="235" t="s">
        <v>41</v>
      </c>
      <c r="O537" s="90"/>
      <c r="P537" s="236">
        <f>O537*H537</f>
        <v>0</v>
      </c>
      <c r="Q537" s="236">
        <v>0</v>
      </c>
      <c r="R537" s="236">
        <f>Q537*H537</f>
        <v>0</v>
      </c>
      <c r="S537" s="236">
        <v>0</v>
      </c>
      <c r="T537" s="237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238" t="s">
        <v>145</v>
      </c>
      <c r="AT537" s="238" t="s">
        <v>141</v>
      </c>
      <c r="AU537" s="238" t="s">
        <v>85</v>
      </c>
      <c r="AY537" s="16" t="s">
        <v>138</v>
      </c>
      <c r="BE537" s="239">
        <f>IF(N537="základní",J537,0)</f>
        <v>0</v>
      </c>
      <c r="BF537" s="239">
        <f>IF(N537="snížená",J537,0)</f>
        <v>0</v>
      </c>
      <c r="BG537" s="239">
        <f>IF(N537="zákl. přenesená",J537,0)</f>
        <v>0</v>
      </c>
      <c r="BH537" s="239">
        <f>IF(N537="sníž. přenesená",J537,0)</f>
        <v>0</v>
      </c>
      <c r="BI537" s="239">
        <f>IF(N537="nulová",J537,0)</f>
        <v>0</v>
      </c>
      <c r="BJ537" s="16" t="s">
        <v>83</v>
      </c>
      <c r="BK537" s="239">
        <f>ROUND(I537*H537,2)</f>
        <v>0</v>
      </c>
      <c r="BL537" s="16" t="s">
        <v>145</v>
      </c>
      <c r="BM537" s="238" t="s">
        <v>1019</v>
      </c>
    </row>
    <row r="538" s="12" customFormat="1" ht="22.8" customHeight="1">
      <c r="A538" s="12"/>
      <c r="B538" s="210"/>
      <c r="C538" s="211"/>
      <c r="D538" s="212" t="s">
        <v>75</v>
      </c>
      <c r="E538" s="224" t="s">
        <v>708</v>
      </c>
      <c r="F538" s="224" t="s">
        <v>709</v>
      </c>
      <c r="G538" s="211"/>
      <c r="H538" s="211"/>
      <c r="I538" s="214"/>
      <c r="J538" s="225">
        <f>BK538</f>
        <v>0</v>
      </c>
      <c r="K538" s="211"/>
      <c r="L538" s="216"/>
      <c r="M538" s="217"/>
      <c r="N538" s="218"/>
      <c r="O538" s="218"/>
      <c r="P538" s="219">
        <f>SUM(P539:P545)</f>
        <v>0</v>
      </c>
      <c r="Q538" s="218"/>
      <c r="R538" s="219">
        <f>SUM(R539:R545)</f>
        <v>0</v>
      </c>
      <c r="S538" s="218"/>
      <c r="T538" s="220">
        <f>SUM(T539:T545)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21" t="s">
        <v>83</v>
      </c>
      <c r="AT538" s="222" t="s">
        <v>75</v>
      </c>
      <c r="AU538" s="222" t="s">
        <v>83</v>
      </c>
      <c r="AY538" s="221" t="s">
        <v>138</v>
      </c>
      <c r="BK538" s="223">
        <f>SUM(BK539:BK545)</f>
        <v>0</v>
      </c>
    </row>
    <row r="539" s="2" customFormat="1" ht="14.4" customHeight="1">
      <c r="A539" s="37"/>
      <c r="B539" s="38"/>
      <c r="C539" s="226" t="s">
        <v>1020</v>
      </c>
      <c r="D539" s="226" t="s">
        <v>141</v>
      </c>
      <c r="E539" s="227" t="s">
        <v>715</v>
      </c>
      <c r="F539" s="228" t="s">
        <v>716</v>
      </c>
      <c r="G539" s="229" t="s">
        <v>254</v>
      </c>
      <c r="H539" s="230">
        <v>141.56</v>
      </c>
      <c r="I539" s="231"/>
      <c r="J539" s="232">
        <f>ROUND(I539*H539,2)</f>
        <v>0</v>
      </c>
      <c r="K539" s="233"/>
      <c r="L539" s="43"/>
      <c r="M539" s="234" t="s">
        <v>1</v>
      </c>
      <c r="N539" s="235" t="s">
        <v>41</v>
      </c>
      <c r="O539" s="90"/>
      <c r="P539" s="236">
        <f>O539*H539</f>
        <v>0</v>
      </c>
      <c r="Q539" s="236">
        <v>0</v>
      </c>
      <c r="R539" s="236">
        <f>Q539*H539</f>
        <v>0</v>
      </c>
      <c r="S539" s="236">
        <v>0</v>
      </c>
      <c r="T539" s="237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38" t="s">
        <v>145</v>
      </c>
      <c r="AT539" s="238" t="s">
        <v>141</v>
      </c>
      <c r="AU539" s="238" t="s">
        <v>85</v>
      </c>
      <c r="AY539" s="16" t="s">
        <v>138</v>
      </c>
      <c r="BE539" s="239">
        <f>IF(N539="základní",J539,0)</f>
        <v>0</v>
      </c>
      <c r="BF539" s="239">
        <f>IF(N539="snížená",J539,0)</f>
        <v>0</v>
      </c>
      <c r="BG539" s="239">
        <f>IF(N539="zákl. přenesená",J539,0)</f>
        <v>0</v>
      </c>
      <c r="BH539" s="239">
        <f>IF(N539="sníž. přenesená",J539,0)</f>
        <v>0</v>
      </c>
      <c r="BI539" s="239">
        <f>IF(N539="nulová",J539,0)</f>
        <v>0</v>
      </c>
      <c r="BJ539" s="16" t="s">
        <v>83</v>
      </c>
      <c r="BK539" s="239">
        <f>ROUND(I539*H539,2)</f>
        <v>0</v>
      </c>
      <c r="BL539" s="16" t="s">
        <v>145</v>
      </c>
      <c r="BM539" s="238" t="s">
        <v>1021</v>
      </c>
    </row>
    <row r="540" s="2" customFormat="1" ht="14.4" customHeight="1">
      <c r="A540" s="37"/>
      <c r="B540" s="38"/>
      <c r="C540" s="226" t="s">
        <v>1022</v>
      </c>
      <c r="D540" s="226" t="s">
        <v>141</v>
      </c>
      <c r="E540" s="227" t="s">
        <v>1023</v>
      </c>
      <c r="F540" s="228" t="s">
        <v>1024</v>
      </c>
      <c r="G540" s="229" t="s">
        <v>340</v>
      </c>
      <c r="H540" s="230">
        <v>22.5</v>
      </c>
      <c r="I540" s="231"/>
      <c r="J540" s="232">
        <f>ROUND(I540*H540,2)</f>
        <v>0</v>
      </c>
      <c r="K540" s="233"/>
      <c r="L540" s="43"/>
      <c r="M540" s="234" t="s">
        <v>1</v>
      </c>
      <c r="N540" s="235" t="s">
        <v>41</v>
      </c>
      <c r="O540" s="90"/>
      <c r="P540" s="236">
        <f>O540*H540</f>
        <v>0</v>
      </c>
      <c r="Q540" s="236">
        <v>0</v>
      </c>
      <c r="R540" s="236">
        <f>Q540*H540</f>
        <v>0</v>
      </c>
      <c r="S540" s="236">
        <v>0</v>
      </c>
      <c r="T540" s="237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238" t="s">
        <v>145</v>
      </c>
      <c r="AT540" s="238" t="s">
        <v>141</v>
      </c>
      <c r="AU540" s="238" t="s">
        <v>85</v>
      </c>
      <c r="AY540" s="16" t="s">
        <v>138</v>
      </c>
      <c r="BE540" s="239">
        <f>IF(N540="základní",J540,0)</f>
        <v>0</v>
      </c>
      <c r="BF540" s="239">
        <f>IF(N540="snížená",J540,0)</f>
        <v>0</v>
      </c>
      <c r="BG540" s="239">
        <f>IF(N540="zákl. přenesená",J540,0)</f>
        <v>0</v>
      </c>
      <c r="BH540" s="239">
        <f>IF(N540="sníž. přenesená",J540,0)</f>
        <v>0</v>
      </c>
      <c r="BI540" s="239">
        <f>IF(N540="nulová",J540,0)</f>
        <v>0</v>
      </c>
      <c r="BJ540" s="16" t="s">
        <v>83</v>
      </c>
      <c r="BK540" s="239">
        <f>ROUND(I540*H540,2)</f>
        <v>0</v>
      </c>
      <c r="BL540" s="16" t="s">
        <v>145</v>
      </c>
      <c r="BM540" s="238" t="s">
        <v>1025</v>
      </c>
    </row>
    <row r="541" s="2" customFormat="1" ht="14.4" customHeight="1">
      <c r="A541" s="37"/>
      <c r="B541" s="38"/>
      <c r="C541" s="226" t="s">
        <v>1026</v>
      </c>
      <c r="D541" s="226" t="s">
        <v>141</v>
      </c>
      <c r="E541" s="227" t="s">
        <v>1027</v>
      </c>
      <c r="F541" s="228" t="s">
        <v>1028</v>
      </c>
      <c r="G541" s="229" t="s">
        <v>317</v>
      </c>
      <c r="H541" s="230">
        <v>2.75</v>
      </c>
      <c r="I541" s="231"/>
      <c r="J541" s="232">
        <f>ROUND(I541*H541,2)</f>
        <v>0</v>
      </c>
      <c r="K541" s="233"/>
      <c r="L541" s="43"/>
      <c r="M541" s="234" t="s">
        <v>1</v>
      </c>
      <c r="N541" s="235" t="s">
        <v>41</v>
      </c>
      <c r="O541" s="90"/>
      <c r="P541" s="236">
        <f>O541*H541</f>
        <v>0</v>
      </c>
      <c r="Q541" s="236">
        <v>0</v>
      </c>
      <c r="R541" s="236">
        <f>Q541*H541</f>
        <v>0</v>
      </c>
      <c r="S541" s="236">
        <v>0</v>
      </c>
      <c r="T541" s="237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238" t="s">
        <v>145</v>
      </c>
      <c r="AT541" s="238" t="s">
        <v>141</v>
      </c>
      <c r="AU541" s="238" t="s">
        <v>85</v>
      </c>
      <c r="AY541" s="16" t="s">
        <v>138</v>
      </c>
      <c r="BE541" s="239">
        <f>IF(N541="základní",J541,0)</f>
        <v>0</v>
      </c>
      <c r="BF541" s="239">
        <f>IF(N541="snížená",J541,0)</f>
        <v>0</v>
      </c>
      <c r="BG541" s="239">
        <f>IF(N541="zákl. přenesená",J541,0)</f>
        <v>0</v>
      </c>
      <c r="BH541" s="239">
        <f>IF(N541="sníž. přenesená",J541,0)</f>
        <v>0</v>
      </c>
      <c r="BI541" s="239">
        <f>IF(N541="nulová",J541,0)</f>
        <v>0</v>
      </c>
      <c r="BJ541" s="16" t="s">
        <v>83</v>
      </c>
      <c r="BK541" s="239">
        <f>ROUND(I541*H541,2)</f>
        <v>0</v>
      </c>
      <c r="BL541" s="16" t="s">
        <v>145</v>
      </c>
      <c r="BM541" s="238" t="s">
        <v>1029</v>
      </c>
    </row>
    <row r="542" s="2" customFormat="1" ht="14.4" customHeight="1">
      <c r="A542" s="37"/>
      <c r="B542" s="38"/>
      <c r="C542" s="226" t="s">
        <v>1030</v>
      </c>
      <c r="D542" s="226" t="s">
        <v>141</v>
      </c>
      <c r="E542" s="227" t="s">
        <v>1031</v>
      </c>
      <c r="F542" s="228" t="s">
        <v>1032</v>
      </c>
      <c r="G542" s="229" t="s">
        <v>254</v>
      </c>
      <c r="H542" s="230">
        <v>22.969999999999999</v>
      </c>
      <c r="I542" s="231"/>
      <c r="J542" s="232">
        <f>ROUND(I542*H542,2)</f>
        <v>0</v>
      </c>
      <c r="K542" s="233"/>
      <c r="L542" s="43"/>
      <c r="M542" s="234" t="s">
        <v>1</v>
      </c>
      <c r="N542" s="235" t="s">
        <v>41</v>
      </c>
      <c r="O542" s="90"/>
      <c r="P542" s="236">
        <f>O542*H542</f>
        <v>0</v>
      </c>
      <c r="Q542" s="236">
        <v>0</v>
      </c>
      <c r="R542" s="236">
        <f>Q542*H542</f>
        <v>0</v>
      </c>
      <c r="S542" s="236">
        <v>0</v>
      </c>
      <c r="T542" s="237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238" t="s">
        <v>145</v>
      </c>
      <c r="AT542" s="238" t="s">
        <v>141</v>
      </c>
      <c r="AU542" s="238" t="s">
        <v>85</v>
      </c>
      <c r="AY542" s="16" t="s">
        <v>138</v>
      </c>
      <c r="BE542" s="239">
        <f>IF(N542="základní",J542,0)</f>
        <v>0</v>
      </c>
      <c r="BF542" s="239">
        <f>IF(N542="snížená",J542,0)</f>
        <v>0</v>
      </c>
      <c r="BG542" s="239">
        <f>IF(N542="zákl. přenesená",J542,0)</f>
        <v>0</v>
      </c>
      <c r="BH542" s="239">
        <f>IF(N542="sníž. přenesená",J542,0)</f>
        <v>0</v>
      </c>
      <c r="BI542" s="239">
        <f>IF(N542="nulová",J542,0)</f>
        <v>0</v>
      </c>
      <c r="BJ542" s="16" t="s">
        <v>83</v>
      </c>
      <c r="BK542" s="239">
        <f>ROUND(I542*H542,2)</f>
        <v>0</v>
      </c>
      <c r="BL542" s="16" t="s">
        <v>145</v>
      </c>
      <c r="BM542" s="238" t="s">
        <v>1033</v>
      </c>
    </row>
    <row r="543" s="2" customFormat="1" ht="14.4" customHeight="1">
      <c r="A543" s="37"/>
      <c r="B543" s="38"/>
      <c r="C543" s="226" t="s">
        <v>1034</v>
      </c>
      <c r="D543" s="226" t="s">
        <v>141</v>
      </c>
      <c r="E543" s="227" t="s">
        <v>1035</v>
      </c>
      <c r="F543" s="228" t="s">
        <v>1036</v>
      </c>
      <c r="G543" s="229" t="s">
        <v>254</v>
      </c>
      <c r="H543" s="230">
        <v>22.969999999999999</v>
      </c>
      <c r="I543" s="231"/>
      <c r="J543" s="232">
        <f>ROUND(I543*H543,2)</f>
        <v>0</v>
      </c>
      <c r="K543" s="233"/>
      <c r="L543" s="43"/>
      <c r="M543" s="234" t="s">
        <v>1</v>
      </c>
      <c r="N543" s="235" t="s">
        <v>41</v>
      </c>
      <c r="O543" s="90"/>
      <c r="P543" s="236">
        <f>O543*H543</f>
        <v>0</v>
      </c>
      <c r="Q543" s="236">
        <v>0</v>
      </c>
      <c r="R543" s="236">
        <f>Q543*H543</f>
        <v>0</v>
      </c>
      <c r="S543" s="236">
        <v>0</v>
      </c>
      <c r="T543" s="237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38" t="s">
        <v>145</v>
      </c>
      <c r="AT543" s="238" t="s">
        <v>141</v>
      </c>
      <c r="AU543" s="238" t="s">
        <v>85</v>
      </c>
      <c r="AY543" s="16" t="s">
        <v>138</v>
      </c>
      <c r="BE543" s="239">
        <f>IF(N543="základní",J543,0)</f>
        <v>0</v>
      </c>
      <c r="BF543" s="239">
        <f>IF(N543="snížená",J543,0)</f>
        <v>0</v>
      </c>
      <c r="BG543" s="239">
        <f>IF(N543="zákl. přenesená",J543,0)</f>
        <v>0</v>
      </c>
      <c r="BH543" s="239">
        <f>IF(N543="sníž. přenesená",J543,0)</f>
        <v>0</v>
      </c>
      <c r="BI543" s="239">
        <f>IF(N543="nulová",J543,0)</f>
        <v>0</v>
      </c>
      <c r="BJ543" s="16" t="s">
        <v>83</v>
      </c>
      <c r="BK543" s="239">
        <f>ROUND(I543*H543,2)</f>
        <v>0</v>
      </c>
      <c r="BL543" s="16" t="s">
        <v>145</v>
      </c>
      <c r="BM543" s="238" t="s">
        <v>1037</v>
      </c>
    </row>
    <row r="544" s="2" customFormat="1" ht="14.4" customHeight="1">
      <c r="A544" s="37"/>
      <c r="B544" s="38"/>
      <c r="C544" s="226" t="s">
        <v>1038</v>
      </c>
      <c r="D544" s="226" t="s">
        <v>141</v>
      </c>
      <c r="E544" s="227" t="s">
        <v>1023</v>
      </c>
      <c r="F544" s="228" t="s">
        <v>1024</v>
      </c>
      <c r="G544" s="229" t="s">
        <v>340</v>
      </c>
      <c r="H544" s="230">
        <v>0.17000000000000001</v>
      </c>
      <c r="I544" s="231"/>
      <c r="J544" s="232">
        <f>ROUND(I544*H544,2)</f>
        <v>0</v>
      </c>
      <c r="K544" s="233"/>
      <c r="L544" s="43"/>
      <c r="M544" s="234" t="s">
        <v>1</v>
      </c>
      <c r="N544" s="235" t="s">
        <v>41</v>
      </c>
      <c r="O544" s="90"/>
      <c r="P544" s="236">
        <f>O544*H544</f>
        <v>0</v>
      </c>
      <c r="Q544" s="236">
        <v>0</v>
      </c>
      <c r="R544" s="236">
        <f>Q544*H544</f>
        <v>0</v>
      </c>
      <c r="S544" s="236">
        <v>0</v>
      </c>
      <c r="T544" s="237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238" t="s">
        <v>145</v>
      </c>
      <c r="AT544" s="238" t="s">
        <v>141</v>
      </c>
      <c r="AU544" s="238" t="s">
        <v>85</v>
      </c>
      <c r="AY544" s="16" t="s">
        <v>138</v>
      </c>
      <c r="BE544" s="239">
        <f>IF(N544="základní",J544,0)</f>
        <v>0</v>
      </c>
      <c r="BF544" s="239">
        <f>IF(N544="snížená",J544,0)</f>
        <v>0</v>
      </c>
      <c r="BG544" s="239">
        <f>IF(N544="zákl. přenesená",J544,0)</f>
        <v>0</v>
      </c>
      <c r="BH544" s="239">
        <f>IF(N544="sníž. přenesená",J544,0)</f>
        <v>0</v>
      </c>
      <c r="BI544" s="239">
        <f>IF(N544="nulová",J544,0)</f>
        <v>0</v>
      </c>
      <c r="BJ544" s="16" t="s">
        <v>83</v>
      </c>
      <c r="BK544" s="239">
        <f>ROUND(I544*H544,2)</f>
        <v>0</v>
      </c>
      <c r="BL544" s="16" t="s">
        <v>145</v>
      </c>
      <c r="BM544" s="238" t="s">
        <v>1039</v>
      </c>
    </row>
    <row r="545" s="2" customFormat="1" ht="14.4" customHeight="1">
      <c r="A545" s="37"/>
      <c r="B545" s="38"/>
      <c r="C545" s="226" t="s">
        <v>1040</v>
      </c>
      <c r="D545" s="226" t="s">
        <v>141</v>
      </c>
      <c r="E545" s="227" t="s">
        <v>1041</v>
      </c>
      <c r="F545" s="228" t="s">
        <v>1042</v>
      </c>
      <c r="G545" s="229" t="s">
        <v>254</v>
      </c>
      <c r="H545" s="230">
        <v>1.3400000000000001</v>
      </c>
      <c r="I545" s="231"/>
      <c r="J545" s="232">
        <f>ROUND(I545*H545,2)</f>
        <v>0</v>
      </c>
      <c r="K545" s="233"/>
      <c r="L545" s="43"/>
      <c r="M545" s="234" t="s">
        <v>1</v>
      </c>
      <c r="N545" s="235" t="s">
        <v>41</v>
      </c>
      <c r="O545" s="90"/>
      <c r="P545" s="236">
        <f>O545*H545</f>
        <v>0</v>
      </c>
      <c r="Q545" s="236">
        <v>0</v>
      </c>
      <c r="R545" s="236">
        <f>Q545*H545</f>
        <v>0</v>
      </c>
      <c r="S545" s="236">
        <v>0</v>
      </c>
      <c r="T545" s="237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38" t="s">
        <v>145</v>
      </c>
      <c r="AT545" s="238" t="s">
        <v>141</v>
      </c>
      <c r="AU545" s="238" t="s">
        <v>85</v>
      </c>
      <c r="AY545" s="16" t="s">
        <v>138</v>
      </c>
      <c r="BE545" s="239">
        <f>IF(N545="základní",J545,0)</f>
        <v>0</v>
      </c>
      <c r="BF545" s="239">
        <f>IF(N545="snížená",J545,0)</f>
        <v>0</v>
      </c>
      <c r="BG545" s="239">
        <f>IF(N545="zákl. přenesená",J545,0)</f>
        <v>0</v>
      </c>
      <c r="BH545" s="239">
        <f>IF(N545="sníž. přenesená",J545,0)</f>
        <v>0</v>
      </c>
      <c r="BI545" s="239">
        <f>IF(N545="nulová",J545,0)</f>
        <v>0</v>
      </c>
      <c r="BJ545" s="16" t="s">
        <v>83</v>
      </c>
      <c r="BK545" s="239">
        <f>ROUND(I545*H545,2)</f>
        <v>0</v>
      </c>
      <c r="BL545" s="16" t="s">
        <v>145</v>
      </c>
      <c r="BM545" s="238" t="s">
        <v>1043</v>
      </c>
    </row>
    <row r="546" s="12" customFormat="1" ht="22.8" customHeight="1">
      <c r="A546" s="12"/>
      <c r="B546" s="210"/>
      <c r="C546" s="211"/>
      <c r="D546" s="212" t="s">
        <v>75</v>
      </c>
      <c r="E546" s="224" t="s">
        <v>718</v>
      </c>
      <c r="F546" s="224" t="s">
        <v>719</v>
      </c>
      <c r="G546" s="211"/>
      <c r="H546" s="211"/>
      <c r="I546" s="214"/>
      <c r="J546" s="225">
        <f>BK546</f>
        <v>0</v>
      </c>
      <c r="K546" s="211"/>
      <c r="L546" s="216"/>
      <c r="M546" s="217"/>
      <c r="N546" s="218"/>
      <c r="O546" s="218"/>
      <c r="P546" s="219">
        <f>SUM(P547:P548)</f>
        <v>0</v>
      </c>
      <c r="Q546" s="218"/>
      <c r="R546" s="219">
        <f>SUM(R547:R548)</f>
        <v>0</v>
      </c>
      <c r="S546" s="218"/>
      <c r="T546" s="220">
        <f>SUM(T547:T548)</f>
        <v>0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221" t="s">
        <v>83</v>
      </c>
      <c r="AT546" s="222" t="s">
        <v>75</v>
      </c>
      <c r="AU546" s="222" t="s">
        <v>83</v>
      </c>
      <c r="AY546" s="221" t="s">
        <v>138</v>
      </c>
      <c r="BK546" s="223">
        <f>SUM(BK547:BK548)</f>
        <v>0</v>
      </c>
    </row>
    <row r="547" s="2" customFormat="1" ht="24.15" customHeight="1">
      <c r="A547" s="37"/>
      <c r="B547" s="38"/>
      <c r="C547" s="226" t="s">
        <v>1044</v>
      </c>
      <c r="D547" s="226" t="s">
        <v>141</v>
      </c>
      <c r="E547" s="227" t="s">
        <v>721</v>
      </c>
      <c r="F547" s="228" t="s">
        <v>722</v>
      </c>
      <c r="G547" s="229" t="s">
        <v>261</v>
      </c>
      <c r="H547" s="230">
        <v>171</v>
      </c>
      <c r="I547" s="231"/>
      <c r="J547" s="232">
        <f>ROUND(I547*H547,2)</f>
        <v>0</v>
      </c>
      <c r="K547" s="233"/>
      <c r="L547" s="43"/>
      <c r="M547" s="234" t="s">
        <v>1</v>
      </c>
      <c r="N547" s="235" t="s">
        <v>41</v>
      </c>
      <c r="O547" s="90"/>
      <c r="P547" s="236">
        <f>O547*H547</f>
        <v>0</v>
      </c>
      <c r="Q547" s="236">
        <v>0</v>
      </c>
      <c r="R547" s="236">
        <f>Q547*H547</f>
        <v>0</v>
      </c>
      <c r="S547" s="236">
        <v>0</v>
      </c>
      <c r="T547" s="237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238" t="s">
        <v>145</v>
      </c>
      <c r="AT547" s="238" t="s">
        <v>141</v>
      </c>
      <c r="AU547" s="238" t="s">
        <v>85</v>
      </c>
      <c r="AY547" s="16" t="s">
        <v>138</v>
      </c>
      <c r="BE547" s="239">
        <f>IF(N547="základní",J547,0)</f>
        <v>0</v>
      </c>
      <c r="BF547" s="239">
        <f>IF(N547="snížená",J547,0)</f>
        <v>0</v>
      </c>
      <c r="BG547" s="239">
        <f>IF(N547="zákl. přenesená",J547,0)</f>
        <v>0</v>
      </c>
      <c r="BH547" s="239">
        <f>IF(N547="sníž. přenesená",J547,0)</f>
        <v>0</v>
      </c>
      <c r="BI547" s="239">
        <f>IF(N547="nulová",J547,0)</f>
        <v>0</v>
      </c>
      <c r="BJ547" s="16" t="s">
        <v>83</v>
      </c>
      <c r="BK547" s="239">
        <f>ROUND(I547*H547,2)</f>
        <v>0</v>
      </c>
      <c r="BL547" s="16" t="s">
        <v>145</v>
      </c>
      <c r="BM547" s="238" t="s">
        <v>1045</v>
      </c>
    </row>
    <row r="548" s="2" customFormat="1" ht="14.4" customHeight="1">
      <c r="A548" s="37"/>
      <c r="B548" s="38"/>
      <c r="C548" s="226" t="s">
        <v>1046</v>
      </c>
      <c r="D548" s="226" t="s">
        <v>141</v>
      </c>
      <c r="E548" s="227" t="s">
        <v>729</v>
      </c>
      <c r="F548" s="228" t="s">
        <v>730</v>
      </c>
      <c r="G548" s="229" t="s">
        <v>586</v>
      </c>
      <c r="H548" s="230">
        <v>172.71000000000001</v>
      </c>
      <c r="I548" s="231"/>
      <c r="J548" s="232">
        <f>ROUND(I548*H548,2)</f>
        <v>0</v>
      </c>
      <c r="K548" s="233"/>
      <c r="L548" s="43"/>
      <c r="M548" s="234" t="s">
        <v>1</v>
      </c>
      <c r="N548" s="235" t="s">
        <v>41</v>
      </c>
      <c r="O548" s="90"/>
      <c r="P548" s="236">
        <f>O548*H548</f>
        <v>0</v>
      </c>
      <c r="Q548" s="236">
        <v>0</v>
      </c>
      <c r="R548" s="236">
        <f>Q548*H548</f>
        <v>0</v>
      </c>
      <c r="S548" s="236">
        <v>0</v>
      </c>
      <c r="T548" s="237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38" t="s">
        <v>145</v>
      </c>
      <c r="AT548" s="238" t="s">
        <v>141</v>
      </c>
      <c r="AU548" s="238" t="s">
        <v>85</v>
      </c>
      <c r="AY548" s="16" t="s">
        <v>138</v>
      </c>
      <c r="BE548" s="239">
        <f>IF(N548="základní",J548,0)</f>
        <v>0</v>
      </c>
      <c r="BF548" s="239">
        <f>IF(N548="snížená",J548,0)</f>
        <v>0</v>
      </c>
      <c r="BG548" s="239">
        <f>IF(N548="zákl. přenesená",J548,0)</f>
        <v>0</v>
      </c>
      <c r="BH548" s="239">
        <f>IF(N548="sníž. přenesená",J548,0)</f>
        <v>0</v>
      </c>
      <c r="BI548" s="239">
        <f>IF(N548="nulová",J548,0)</f>
        <v>0</v>
      </c>
      <c r="BJ548" s="16" t="s">
        <v>83</v>
      </c>
      <c r="BK548" s="239">
        <f>ROUND(I548*H548,2)</f>
        <v>0</v>
      </c>
      <c r="BL548" s="16" t="s">
        <v>145</v>
      </c>
      <c r="BM548" s="238" t="s">
        <v>1047</v>
      </c>
    </row>
    <row r="549" s="12" customFormat="1" ht="22.8" customHeight="1">
      <c r="A549" s="12"/>
      <c r="B549" s="210"/>
      <c r="C549" s="211"/>
      <c r="D549" s="212" t="s">
        <v>75</v>
      </c>
      <c r="E549" s="224" t="s">
        <v>732</v>
      </c>
      <c r="F549" s="224" t="s">
        <v>733</v>
      </c>
      <c r="G549" s="211"/>
      <c r="H549" s="211"/>
      <c r="I549" s="214"/>
      <c r="J549" s="225">
        <f>BK549</f>
        <v>0</v>
      </c>
      <c r="K549" s="211"/>
      <c r="L549" s="216"/>
      <c r="M549" s="217"/>
      <c r="N549" s="218"/>
      <c r="O549" s="218"/>
      <c r="P549" s="219">
        <f>SUM(P550:P552)</f>
        <v>0</v>
      </c>
      <c r="Q549" s="218"/>
      <c r="R549" s="219">
        <f>SUM(R550:R552)</f>
        <v>0</v>
      </c>
      <c r="S549" s="218"/>
      <c r="T549" s="220">
        <f>SUM(T550:T552)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21" t="s">
        <v>83</v>
      </c>
      <c r="AT549" s="222" t="s">
        <v>75</v>
      </c>
      <c r="AU549" s="222" t="s">
        <v>83</v>
      </c>
      <c r="AY549" s="221" t="s">
        <v>138</v>
      </c>
      <c r="BK549" s="223">
        <f>SUM(BK550:BK552)</f>
        <v>0</v>
      </c>
    </row>
    <row r="550" s="2" customFormat="1" ht="14.4" customHeight="1">
      <c r="A550" s="37"/>
      <c r="B550" s="38"/>
      <c r="C550" s="226" t="s">
        <v>1048</v>
      </c>
      <c r="D550" s="226" t="s">
        <v>141</v>
      </c>
      <c r="E550" s="227" t="s">
        <v>735</v>
      </c>
      <c r="F550" s="228" t="s">
        <v>736</v>
      </c>
      <c r="G550" s="229" t="s">
        <v>306</v>
      </c>
      <c r="H550" s="230">
        <v>20.25</v>
      </c>
      <c r="I550" s="231"/>
      <c r="J550" s="232">
        <f>ROUND(I550*H550,2)</f>
        <v>0</v>
      </c>
      <c r="K550" s="233"/>
      <c r="L550" s="43"/>
      <c r="M550" s="234" t="s">
        <v>1</v>
      </c>
      <c r="N550" s="235" t="s">
        <v>41</v>
      </c>
      <c r="O550" s="90"/>
      <c r="P550" s="236">
        <f>O550*H550</f>
        <v>0</v>
      </c>
      <c r="Q550" s="236">
        <v>0</v>
      </c>
      <c r="R550" s="236">
        <f>Q550*H550</f>
        <v>0</v>
      </c>
      <c r="S550" s="236">
        <v>0</v>
      </c>
      <c r="T550" s="237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238" t="s">
        <v>145</v>
      </c>
      <c r="AT550" s="238" t="s">
        <v>141</v>
      </c>
      <c r="AU550" s="238" t="s">
        <v>85</v>
      </c>
      <c r="AY550" s="16" t="s">
        <v>138</v>
      </c>
      <c r="BE550" s="239">
        <f>IF(N550="základní",J550,0)</f>
        <v>0</v>
      </c>
      <c r="BF550" s="239">
        <f>IF(N550="snížená",J550,0)</f>
        <v>0</v>
      </c>
      <c r="BG550" s="239">
        <f>IF(N550="zákl. přenesená",J550,0)</f>
        <v>0</v>
      </c>
      <c r="BH550" s="239">
        <f>IF(N550="sníž. přenesená",J550,0)</f>
        <v>0</v>
      </c>
      <c r="BI550" s="239">
        <f>IF(N550="nulová",J550,0)</f>
        <v>0</v>
      </c>
      <c r="BJ550" s="16" t="s">
        <v>83</v>
      </c>
      <c r="BK550" s="239">
        <f>ROUND(I550*H550,2)</f>
        <v>0</v>
      </c>
      <c r="BL550" s="16" t="s">
        <v>145</v>
      </c>
      <c r="BM550" s="238" t="s">
        <v>1049</v>
      </c>
    </row>
    <row r="551" s="2" customFormat="1" ht="14.4" customHeight="1">
      <c r="A551" s="37"/>
      <c r="B551" s="38"/>
      <c r="C551" s="226" t="s">
        <v>1050</v>
      </c>
      <c r="D551" s="226" t="s">
        <v>141</v>
      </c>
      <c r="E551" s="227" t="s">
        <v>739</v>
      </c>
      <c r="F551" s="228" t="s">
        <v>740</v>
      </c>
      <c r="G551" s="229" t="s">
        <v>269</v>
      </c>
      <c r="H551" s="230">
        <v>3.48</v>
      </c>
      <c r="I551" s="231"/>
      <c r="J551" s="232">
        <f>ROUND(I551*H551,2)</f>
        <v>0</v>
      </c>
      <c r="K551" s="233"/>
      <c r="L551" s="43"/>
      <c r="M551" s="234" t="s">
        <v>1</v>
      </c>
      <c r="N551" s="235" t="s">
        <v>41</v>
      </c>
      <c r="O551" s="90"/>
      <c r="P551" s="236">
        <f>O551*H551</f>
        <v>0</v>
      </c>
      <c r="Q551" s="236">
        <v>0</v>
      </c>
      <c r="R551" s="236">
        <f>Q551*H551</f>
        <v>0</v>
      </c>
      <c r="S551" s="236">
        <v>0</v>
      </c>
      <c r="T551" s="237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38" t="s">
        <v>145</v>
      </c>
      <c r="AT551" s="238" t="s">
        <v>141</v>
      </c>
      <c r="AU551" s="238" t="s">
        <v>85</v>
      </c>
      <c r="AY551" s="16" t="s">
        <v>138</v>
      </c>
      <c r="BE551" s="239">
        <f>IF(N551="základní",J551,0)</f>
        <v>0</v>
      </c>
      <c r="BF551" s="239">
        <f>IF(N551="snížená",J551,0)</f>
        <v>0</v>
      </c>
      <c r="BG551" s="239">
        <f>IF(N551="zákl. přenesená",J551,0)</f>
        <v>0</v>
      </c>
      <c r="BH551" s="239">
        <f>IF(N551="sníž. přenesená",J551,0)</f>
        <v>0</v>
      </c>
      <c r="BI551" s="239">
        <f>IF(N551="nulová",J551,0)</f>
        <v>0</v>
      </c>
      <c r="BJ551" s="16" t="s">
        <v>83</v>
      </c>
      <c r="BK551" s="239">
        <f>ROUND(I551*H551,2)</f>
        <v>0</v>
      </c>
      <c r="BL551" s="16" t="s">
        <v>145</v>
      </c>
      <c r="BM551" s="238" t="s">
        <v>1051</v>
      </c>
    </row>
    <row r="552" s="2" customFormat="1" ht="14.4" customHeight="1">
      <c r="A552" s="37"/>
      <c r="B552" s="38"/>
      <c r="C552" s="226" t="s">
        <v>1052</v>
      </c>
      <c r="D552" s="226" t="s">
        <v>141</v>
      </c>
      <c r="E552" s="227" t="s">
        <v>743</v>
      </c>
      <c r="F552" s="228" t="s">
        <v>744</v>
      </c>
      <c r="G552" s="229" t="s">
        <v>269</v>
      </c>
      <c r="H552" s="230">
        <v>3.48</v>
      </c>
      <c r="I552" s="231"/>
      <c r="J552" s="232">
        <f>ROUND(I552*H552,2)</f>
        <v>0</v>
      </c>
      <c r="K552" s="233"/>
      <c r="L552" s="43"/>
      <c r="M552" s="234" t="s">
        <v>1</v>
      </c>
      <c r="N552" s="235" t="s">
        <v>41</v>
      </c>
      <c r="O552" s="90"/>
      <c r="P552" s="236">
        <f>O552*H552</f>
        <v>0</v>
      </c>
      <c r="Q552" s="236">
        <v>0</v>
      </c>
      <c r="R552" s="236">
        <f>Q552*H552</f>
        <v>0</v>
      </c>
      <c r="S552" s="236">
        <v>0</v>
      </c>
      <c r="T552" s="237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238" t="s">
        <v>145</v>
      </c>
      <c r="AT552" s="238" t="s">
        <v>141</v>
      </c>
      <c r="AU552" s="238" t="s">
        <v>85</v>
      </c>
      <c r="AY552" s="16" t="s">
        <v>138</v>
      </c>
      <c r="BE552" s="239">
        <f>IF(N552="základní",J552,0)</f>
        <v>0</v>
      </c>
      <c r="BF552" s="239">
        <f>IF(N552="snížená",J552,0)</f>
        <v>0</v>
      </c>
      <c r="BG552" s="239">
        <f>IF(N552="zákl. přenesená",J552,0)</f>
        <v>0</v>
      </c>
      <c r="BH552" s="239">
        <f>IF(N552="sníž. přenesená",J552,0)</f>
        <v>0</v>
      </c>
      <c r="BI552" s="239">
        <f>IF(N552="nulová",J552,0)</f>
        <v>0</v>
      </c>
      <c r="BJ552" s="16" t="s">
        <v>83</v>
      </c>
      <c r="BK552" s="239">
        <f>ROUND(I552*H552,2)</f>
        <v>0</v>
      </c>
      <c r="BL552" s="16" t="s">
        <v>145</v>
      </c>
      <c r="BM552" s="238" t="s">
        <v>1053</v>
      </c>
    </row>
    <row r="553" s="12" customFormat="1" ht="22.8" customHeight="1">
      <c r="A553" s="12"/>
      <c r="B553" s="210"/>
      <c r="C553" s="211"/>
      <c r="D553" s="212" t="s">
        <v>75</v>
      </c>
      <c r="E553" s="224" t="s">
        <v>1054</v>
      </c>
      <c r="F553" s="224" t="s">
        <v>1055</v>
      </c>
      <c r="G553" s="211"/>
      <c r="H553" s="211"/>
      <c r="I553" s="214"/>
      <c r="J553" s="225">
        <f>BK553</f>
        <v>0</v>
      </c>
      <c r="K553" s="211"/>
      <c r="L553" s="216"/>
      <c r="M553" s="217"/>
      <c r="N553" s="218"/>
      <c r="O553" s="218"/>
      <c r="P553" s="219">
        <f>P554</f>
        <v>0</v>
      </c>
      <c r="Q553" s="218"/>
      <c r="R553" s="219">
        <f>R554</f>
        <v>0</v>
      </c>
      <c r="S553" s="218"/>
      <c r="T553" s="220">
        <f>T554</f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21" t="s">
        <v>83</v>
      </c>
      <c r="AT553" s="222" t="s">
        <v>75</v>
      </c>
      <c r="AU553" s="222" t="s">
        <v>83</v>
      </c>
      <c r="AY553" s="221" t="s">
        <v>138</v>
      </c>
      <c r="BK553" s="223">
        <f>BK554</f>
        <v>0</v>
      </c>
    </row>
    <row r="554" s="2" customFormat="1" ht="24.15" customHeight="1">
      <c r="A554" s="37"/>
      <c r="B554" s="38"/>
      <c r="C554" s="226" t="s">
        <v>1056</v>
      </c>
      <c r="D554" s="226" t="s">
        <v>141</v>
      </c>
      <c r="E554" s="227" t="s">
        <v>1057</v>
      </c>
      <c r="F554" s="228" t="s">
        <v>1058</v>
      </c>
      <c r="G554" s="229" t="s">
        <v>269</v>
      </c>
      <c r="H554" s="230">
        <v>215.25</v>
      </c>
      <c r="I554" s="231"/>
      <c r="J554" s="232">
        <f>ROUND(I554*H554,2)</f>
        <v>0</v>
      </c>
      <c r="K554" s="233"/>
      <c r="L554" s="43"/>
      <c r="M554" s="234" t="s">
        <v>1</v>
      </c>
      <c r="N554" s="235" t="s">
        <v>41</v>
      </c>
      <c r="O554" s="90"/>
      <c r="P554" s="236">
        <f>O554*H554</f>
        <v>0</v>
      </c>
      <c r="Q554" s="236">
        <v>0</v>
      </c>
      <c r="R554" s="236">
        <f>Q554*H554</f>
        <v>0</v>
      </c>
      <c r="S554" s="236">
        <v>0</v>
      </c>
      <c r="T554" s="237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38" t="s">
        <v>145</v>
      </c>
      <c r="AT554" s="238" t="s">
        <v>141</v>
      </c>
      <c r="AU554" s="238" t="s">
        <v>85</v>
      </c>
      <c r="AY554" s="16" t="s">
        <v>138</v>
      </c>
      <c r="BE554" s="239">
        <f>IF(N554="základní",J554,0)</f>
        <v>0</v>
      </c>
      <c r="BF554" s="239">
        <f>IF(N554="snížená",J554,0)</f>
        <v>0</v>
      </c>
      <c r="BG554" s="239">
        <f>IF(N554="zákl. přenesená",J554,0)</f>
        <v>0</v>
      </c>
      <c r="BH554" s="239">
        <f>IF(N554="sníž. přenesená",J554,0)</f>
        <v>0</v>
      </c>
      <c r="BI554" s="239">
        <f>IF(N554="nulová",J554,0)</f>
        <v>0</v>
      </c>
      <c r="BJ554" s="16" t="s">
        <v>83</v>
      </c>
      <c r="BK554" s="239">
        <f>ROUND(I554*H554,2)</f>
        <v>0</v>
      </c>
      <c r="BL554" s="16" t="s">
        <v>145</v>
      </c>
      <c r="BM554" s="238" t="s">
        <v>1059</v>
      </c>
    </row>
    <row r="555" s="12" customFormat="1" ht="22.8" customHeight="1">
      <c r="A555" s="12"/>
      <c r="B555" s="210"/>
      <c r="C555" s="211"/>
      <c r="D555" s="212" t="s">
        <v>75</v>
      </c>
      <c r="E555" s="224" t="s">
        <v>542</v>
      </c>
      <c r="F555" s="224" t="s">
        <v>543</v>
      </c>
      <c r="G555" s="211"/>
      <c r="H555" s="211"/>
      <c r="I555" s="214"/>
      <c r="J555" s="225">
        <f>BK555</f>
        <v>0</v>
      </c>
      <c r="K555" s="211"/>
      <c r="L555" s="216"/>
      <c r="M555" s="217"/>
      <c r="N555" s="218"/>
      <c r="O555" s="218"/>
      <c r="P555" s="219">
        <f>SUM(P556:P561)</f>
        <v>0</v>
      </c>
      <c r="Q555" s="218"/>
      <c r="R555" s="219">
        <f>SUM(R556:R561)</f>
        <v>0</v>
      </c>
      <c r="S555" s="218"/>
      <c r="T555" s="220">
        <f>SUM(T556:T561)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21" t="s">
        <v>83</v>
      </c>
      <c r="AT555" s="222" t="s">
        <v>75</v>
      </c>
      <c r="AU555" s="222" t="s">
        <v>83</v>
      </c>
      <c r="AY555" s="221" t="s">
        <v>138</v>
      </c>
      <c r="BK555" s="223">
        <f>SUM(BK556:BK561)</f>
        <v>0</v>
      </c>
    </row>
    <row r="556" s="2" customFormat="1" ht="14.4" customHeight="1">
      <c r="A556" s="37"/>
      <c r="B556" s="38"/>
      <c r="C556" s="226" t="s">
        <v>1060</v>
      </c>
      <c r="D556" s="226" t="s">
        <v>141</v>
      </c>
      <c r="E556" s="227" t="s">
        <v>1061</v>
      </c>
      <c r="F556" s="228" t="s">
        <v>1062</v>
      </c>
      <c r="G556" s="229" t="s">
        <v>254</v>
      </c>
      <c r="H556" s="230">
        <v>215.25</v>
      </c>
      <c r="I556" s="231"/>
      <c r="J556" s="232">
        <f>ROUND(I556*H556,2)</f>
        <v>0</v>
      </c>
      <c r="K556" s="233"/>
      <c r="L556" s="43"/>
      <c r="M556" s="234" t="s">
        <v>1</v>
      </c>
      <c r="N556" s="235" t="s">
        <v>41</v>
      </c>
      <c r="O556" s="90"/>
      <c r="P556" s="236">
        <f>O556*H556</f>
        <v>0</v>
      </c>
      <c r="Q556" s="236">
        <v>0</v>
      </c>
      <c r="R556" s="236">
        <f>Q556*H556</f>
        <v>0</v>
      </c>
      <c r="S556" s="236">
        <v>0</v>
      </c>
      <c r="T556" s="237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238" t="s">
        <v>145</v>
      </c>
      <c r="AT556" s="238" t="s">
        <v>141</v>
      </c>
      <c r="AU556" s="238" t="s">
        <v>85</v>
      </c>
      <c r="AY556" s="16" t="s">
        <v>138</v>
      </c>
      <c r="BE556" s="239">
        <f>IF(N556="základní",J556,0)</f>
        <v>0</v>
      </c>
      <c r="BF556" s="239">
        <f>IF(N556="snížená",J556,0)</f>
        <v>0</v>
      </c>
      <c r="BG556" s="239">
        <f>IF(N556="zákl. přenesená",J556,0)</f>
        <v>0</v>
      </c>
      <c r="BH556" s="239">
        <f>IF(N556="sníž. přenesená",J556,0)</f>
        <v>0</v>
      </c>
      <c r="BI556" s="239">
        <f>IF(N556="nulová",J556,0)</f>
        <v>0</v>
      </c>
      <c r="BJ556" s="16" t="s">
        <v>83</v>
      </c>
      <c r="BK556" s="239">
        <f>ROUND(I556*H556,2)</f>
        <v>0</v>
      </c>
      <c r="BL556" s="16" t="s">
        <v>145</v>
      </c>
      <c r="BM556" s="238" t="s">
        <v>1063</v>
      </c>
    </row>
    <row r="557" s="2" customFormat="1" ht="24.15" customHeight="1">
      <c r="A557" s="37"/>
      <c r="B557" s="38"/>
      <c r="C557" s="226" t="s">
        <v>1064</v>
      </c>
      <c r="D557" s="226" t="s">
        <v>141</v>
      </c>
      <c r="E557" s="227" t="s">
        <v>1065</v>
      </c>
      <c r="F557" s="228" t="s">
        <v>1066</v>
      </c>
      <c r="G557" s="229" t="s">
        <v>269</v>
      </c>
      <c r="H557" s="230">
        <v>215.25</v>
      </c>
      <c r="I557" s="231"/>
      <c r="J557" s="232">
        <f>ROUND(I557*H557,2)</f>
        <v>0</v>
      </c>
      <c r="K557" s="233"/>
      <c r="L557" s="43"/>
      <c r="M557" s="234" t="s">
        <v>1</v>
      </c>
      <c r="N557" s="235" t="s">
        <v>41</v>
      </c>
      <c r="O557" s="90"/>
      <c r="P557" s="236">
        <f>O557*H557</f>
        <v>0</v>
      </c>
      <c r="Q557" s="236">
        <v>0</v>
      </c>
      <c r="R557" s="236">
        <f>Q557*H557</f>
        <v>0</v>
      </c>
      <c r="S557" s="236">
        <v>0</v>
      </c>
      <c r="T557" s="237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238" t="s">
        <v>145</v>
      </c>
      <c r="AT557" s="238" t="s">
        <v>141</v>
      </c>
      <c r="AU557" s="238" t="s">
        <v>85</v>
      </c>
      <c r="AY557" s="16" t="s">
        <v>138</v>
      </c>
      <c r="BE557" s="239">
        <f>IF(N557="základní",J557,0)</f>
        <v>0</v>
      </c>
      <c r="BF557" s="239">
        <f>IF(N557="snížená",J557,0)</f>
        <v>0</v>
      </c>
      <c r="BG557" s="239">
        <f>IF(N557="zákl. přenesená",J557,0)</f>
        <v>0</v>
      </c>
      <c r="BH557" s="239">
        <f>IF(N557="sníž. přenesená",J557,0)</f>
        <v>0</v>
      </c>
      <c r="BI557" s="239">
        <f>IF(N557="nulová",J557,0)</f>
        <v>0</v>
      </c>
      <c r="BJ557" s="16" t="s">
        <v>83</v>
      </c>
      <c r="BK557" s="239">
        <f>ROUND(I557*H557,2)</f>
        <v>0</v>
      </c>
      <c r="BL557" s="16" t="s">
        <v>145</v>
      </c>
      <c r="BM557" s="238" t="s">
        <v>1067</v>
      </c>
    </row>
    <row r="558" s="2" customFormat="1" ht="24.15" customHeight="1">
      <c r="A558" s="37"/>
      <c r="B558" s="38"/>
      <c r="C558" s="226" t="s">
        <v>1068</v>
      </c>
      <c r="D558" s="226" t="s">
        <v>141</v>
      </c>
      <c r="E558" s="227" t="s">
        <v>1069</v>
      </c>
      <c r="F558" s="228" t="s">
        <v>1070</v>
      </c>
      <c r="G558" s="229" t="s">
        <v>269</v>
      </c>
      <c r="H558" s="230">
        <v>215.25</v>
      </c>
      <c r="I558" s="231"/>
      <c r="J558" s="232">
        <f>ROUND(I558*H558,2)</f>
        <v>0</v>
      </c>
      <c r="K558" s="233"/>
      <c r="L558" s="43"/>
      <c r="M558" s="234" t="s">
        <v>1</v>
      </c>
      <c r="N558" s="235" t="s">
        <v>41</v>
      </c>
      <c r="O558" s="90"/>
      <c r="P558" s="236">
        <f>O558*H558</f>
        <v>0</v>
      </c>
      <c r="Q558" s="236">
        <v>0</v>
      </c>
      <c r="R558" s="236">
        <f>Q558*H558</f>
        <v>0</v>
      </c>
      <c r="S558" s="236">
        <v>0</v>
      </c>
      <c r="T558" s="237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38" t="s">
        <v>145</v>
      </c>
      <c r="AT558" s="238" t="s">
        <v>141</v>
      </c>
      <c r="AU558" s="238" t="s">
        <v>85</v>
      </c>
      <c r="AY558" s="16" t="s">
        <v>138</v>
      </c>
      <c r="BE558" s="239">
        <f>IF(N558="základní",J558,0)</f>
        <v>0</v>
      </c>
      <c r="BF558" s="239">
        <f>IF(N558="snížená",J558,0)</f>
        <v>0</v>
      </c>
      <c r="BG558" s="239">
        <f>IF(N558="zákl. přenesená",J558,0)</f>
        <v>0</v>
      </c>
      <c r="BH558" s="239">
        <f>IF(N558="sníž. přenesená",J558,0)</f>
        <v>0</v>
      </c>
      <c r="BI558" s="239">
        <f>IF(N558="nulová",J558,0)</f>
        <v>0</v>
      </c>
      <c r="BJ558" s="16" t="s">
        <v>83</v>
      </c>
      <c r="BK558" s="239">
        <f>ROUND(I558*H558,2)</f>
        <v>0</v>
      </c>
      <c r="BL558" s="16" t="s">
        <v>145</v>
      </c>
      <c r="BM558" s="238" t="s">
        <v>1071</v>
      </c>
    </row>
    <row r="559" s="2" customFormat="1" ht="24.15" customHeight="1">
      <c r="A559" s="37"/>
      <c r="B559" s="38"/>
      <c r="C559" s="226" t="s">
        <v>1072</v>
      </c>
      <c r="D559" s="226" t="s">
        <v>141</v>
      </c>
      <c r="E559" s="227" t="s">
        <v>545</v>
      </c>
      <c r="F559" s="228" t="s">
        <v>546</v>
      </c>
      <c r="G559" s="229" t="s">
        <v>269</v>
      </c>
      <c r="H559" s="230">
        <v>66.879999999999995</v>
      </c>
      <c r="I559" s="231"/>
      <c r="J559" s="232">
        <f>ROUND(I559*H559,2)</f>
        <v>0</v>
      </c>
      <c r="K559" s="233"/>
      <c r="L559" s="43"/>
      <c r="M559" s="234" t="s">
        <v>1</v>
      </c>
      <c r="N559" s="235" t="s">
        <v>41</v>
      </c>
      <c r="O559" s="90"/>
      <c r="P559" s="236">
        <f>O559*H559</f>
        <v>0</v>
      </c>
      <c r="Q559" s="236">
        <v>0</v>
      </c>
      <c r="R559" s="236">
        <f>Q559*H559</f>
        <v>0</v>
      </c>
      <c r="S559" s="236">
        <v>0</v>
      </c>
      <c r="T559" s="237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238" t="s">
        <v>145</v>
      </c>
      <c r="AT559" s="238" t="s">
        <v>141</v>
      </c>
      <c r="AU559" s="238" t="s">
        <v>85</v>
      </c>
      <c r="AY559" s="16" t="s">
        <v>138</v>
      </c>
      <c r="BE559" s="239">
        <f>IF(N559="základní",J559,0)</f>
        <v>0</v>
      </c>
      <c r="BF559" s="239">
        <f>IF(N559="snížená",J559,0)</f>
        <v>0</v>
      </c>
      <c r="BG559" s="239">
        <f>IF(N559="zákl. přenesená",J559,0)</f>
        <v>0</v>
      </c>
      <c r="BH559" s="239">
        <f>IF(N559="sníž. přenesená",J559,0)</f>
        <v>0</v>
      </c>
      <c r="BI559" s="239">
        <f>IF(N559="nulová",J559,0)</f>
        <v>0</v>
      </c>
      <c r="BJ559" s="16" t="s">
        <v>83</v>
      </c>
      <c r="BK559" s="239">
        <f>ROUND(I559*H559,2)</f>
        <v>0</v>
      </c>
      <c r="BL559" s="16" t="s">
        <v>145</v>
      </c>
      <c r="BM559" s="238" t="s">
        <v>1073</v>
      </c>
    </row>
    <row r="560" s="2" customFormat="1" ht="24.15" customHeight="1">
      <c r="A560" s="37"/>
      <c r="B560" s="38"/>
      <c r="C560" s="226" t="s">
        <v>1074</v>
      </c>
      <c r="D560" s="226" t="s">
        <v>141</v>
      </c>
      <c r="E560" s="227" t="s">
        <v>747</v>
      </c>
      <c r="F560" s="228" t="s">
        <v>748</v>
      </c>
      <c r="G560" s="229" t="s">
        <v>269</v>
      </c>
      <c r="H560" s="230">
        <v>71.420000000000002</v>
      </c>
      <c r="I560" s="231"/>
      <c r="J560" s="232">
        <f>ROUND(I560*H560,2)</f>
        <v>0</v>
      </c>
      <c r="K560" s="233"/>
      <c r="L560" s="43"/>
      <c r="M560" s="234" t="s">
        <v>1</v>
      </c>
      <c r="N560" s="235" t="s">
        <v>41</v>
      </c>
      <c r="O560" s="90"/>
      <c r="P560" s="236">
        <f>O560*H560</f>
        <v>0</v>
      </c>
      <c r="Q560" s="236">
        <v>0</v>
      </c>
      <c r="R560" s="236">
        <f>Q560*H560</f>
        <v>0</v>
      </c>
      <c r="S560" s="236">
        <v>0</v>
      </c>
      <c r="T560" s="237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238" t="s">
        <v>145</v>
      </c>
      <c r="AT560" s="238" t="s">
        <v>141</v>
      </c>
      <c r="AU560" s="238" t="s">
        <v>85</v>
      </c>
      <c r="AY560" s="16" t="s">
        <v>138</v>
      </c>
      <c r="BE560" s="239">
        <f>IF(N560="základní",J560,0)</f>
        <v>0</v>
      </c>
      <c r="BF560" s="239">
        <f>IF(N560="snížená",J560,0)</f>
        <v>0</v>
      </c>
      <c r="BG560" s="239">
        <f>IF(N560="zákl. přenesená",J560,0)</f>
        <v>0</v>
      </c>
      <c r="BH560" s="239">
        <f>IF(N560="sníž. přenesená",J560,0)</f>
        <v>0</v>
      </c>
      <c r="BI560" s="239">
        <f>IF(N560="nulová",J560,0)</f>
        <v>0</v>
      </c>
      <c r="BJ560" s="16" t="s">
        <v>83</v>
      </c>
      <c r="BK560" s="239">
        <f>ROUND(I560*H560,2)</f>
        <v>0</v>
      </c>
      <c r="BL560" s="16" t="s">
        <v>145</v>
      </c>
      <c r="BM560" s="238" t="s">
        <v>1075</v>
      </c>
    </row>
    <row r="561" s="2" customFormat="1" ht="24.15" customHeight="1">
      <c r="A561" s="37"/>
      <c r="B561" s="38"/>
      <c r="C561" s="226" t="s">
        <v>1076</v>
      </c>
      <c r="D561" s="226" t="s">
        <v>141</v>
      </c>
      <c r="E561" s="227" t="s">
        <v>751</v>
      </c>
      <c r="F561" s="228" t="s">
        <v>752</v>
      </c>
      <c r="G561" s="229" t="s">
        <v>269</v>
      </c>
      <c r="H561" s="230">
        <v>71.420000000000002</v>
      </c>
      <c r="I561" s="231"/>
      <c r="J561" s="232">
        <f>ROUND(I561*H561,2)</f>
        <v>0</v>
      </c>
      <c r="K561" s="233"/>
      <c r="L561" s="43"/>
      <c r="M561" s="234" t="s">
        <v>1</v>
      </c>
      <c r="N561" s="235" t="s">
        <v>41</v>
      </c>
      <c r="O561" s="90"/>
      <c r="P561" s="236">
        <f>O561*H561</f>
        <v>0</v>
      </c>
      <c r="Q561" s="236">
        <v>0</v>
      </c>
      <c r="R561" s="236">
        <f>Q561*H561</f>
        <v>0</v>
      </c>
      <c r="S561" s="236">
        <v>0</v>
      </c>
      <c r="T561" s="237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38" t="s">
        <v>145</v>
      </c>
      <c r="AT561" s="238" t="s">
        <v>141</v>
      </c>
      <c r="AU561" s="238" t="s">
        <v>85</v>
      </c>
      <c r="AY561" s="16" t="s">
        <v>138</v>
      </c>
      <c r="BE561" s="239">
        <f>IF(N561="základní",J561,0)</f>
        <v>0</v>
      </c>
      <c r="BF561" s="239">
        <f>IF(N561="snížená",J561,0)</f>
        <v>0</v>
      </c>
      <c r="BG561" s="239">
        <f>IF(N561="zákl. přenesená",J561,0)</f>
        <v>0</v>
      </c>
      <c r="BH561" s="239">
        <f>IF(N561="sníž. přenesená",J561,0)</f>
        <v>0</v>
      </c>
      <c r="BI561" s="239">
        <f>IF(N561="nulová",J561,0)</f>
        <v>0</v>
      </c>
      <c r="BJ561" s="16" t="s">
        <v>83</v>
      </c>
      <c r="BK561" s="239">
        <f>ROUND(I561*H561,2)</f>
        <v>0</v>
      </c>
      <c r="BL561" s="16" t="s">
        <v>145</v>
      </c>
      <c r="BM561" s="238" t="s">
        <v>1077</v>
      </c>
    </row>
    <row r="562" s="12" customFormat="1" ht="22.8" customHeight="1">
      <c r="A562" s="12"/>
      <c r="B562" s="210"/>
      <c r="C562" s="211"/>
      <c r="D562" s="212" t="s">
        <v>75</v>
      </c>
      <c r="E562" s="224" t="s">
        <v>548</v>
      </c>
      <c r="F562" s="224" t="s">
        <v>549</v>
      </c>
      <c r="G562" s="211"/>
      <c r="H562" s="211"/>
      <c r="I562" s="214"/>
      <c r="J562" s="225">
        <f>BK562</f>
        <v>0</v>
      </c>
      <c r="K562" s="211"/>
      <c r="L562" s="216"/>
      <c r="M562" s="217"/>
      <c r="N562" s="218"/>
      <c r="O562" s="218"/>
      <c r="P562" s="219">
        <f>SUM(P563:P565)</f>
        <v>0</v>
      </c>
      <c r="Q562" s="218"/>
      <c r="R562" s="219">
        <f>SUM(R563:R565)</f>
        <v>0</v>
      </c>
      <c r="S562" s="218"/>
      <c r="T562" s="220">
        <f>SUM(T563:T565)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221" t="s">
        <v>83</v>
      </c>
      <c r="AT562" s="222" t="s">
        <v>75</v>
      </c>
      <c r="AU562" s="222" t="s">
        <v>83</v>
      </c>
      <c r="AY562" s="221" t="s">
        <v>138</v>
      </c>
      <c r="BK562" s="223">
        <f>SUM(BK563:BK565)</f>
        <v>0</v>
      </c>
    </row>
    <row r="563" s="2" customFormat="1" ht="24.15" customHeight="1">
      <c r="A563" s="37"/>
      <c r="B563" s="38"/>
      <c r="C563" s="226" t="s">
        <v>1078</v>
      </c>
      <c r="D563" s="226" t="s">
        <v>141</v>
      </c>
      <c r="E563" s="227" t="s">
        <v>551</v>
      </c>
      <c r="F563" s="228" t="s">
        <v>552</v>
      </c>
      <c r="G563" s="229" t="s">
        <v>269</v>
      </c>
      <c r="H563" s="230">
        <v>126.06</v>
      </c>
      <c r="I563" s="231"/>
      <c r="J563" s="232">
        <f>ROUND(I563*H563,2)</f>
        <v>0</v>
      </c>
      <c r="K563" s="233"/>
      <c r="L563" s="43"/>
      <c r="M563" s="234" t="s">
        <v>1</v>
      </c>
      <c r="N563" s="235" t="s">
        <v>41</v>
      </c>
      <c r="O563" s="90"/>
      <c r="P563" s="236">
        <f>O563*H563</f>
        <v>0</v>
      </c>
      <c r="Q563" s="236">
        <v>0</v>
      </c>
      <c r="R563" s="236">
        <f>Q563*H563</f>
        <v>0</v>
      </c>
      <c r="S563" s="236">
        <v>0</v>
      </c>
      <c r="T563" s="237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238" t="s">
        <v>145</v>
      </c>
      <c r="AT563" s="238" t="s">
        <v>141</v>
      </c>
      <c r="AU563" s="238" t="s">
        <v>85</v>
      </c>
      <c r="AY563" s="16" t="s">
        <v>138</v>
      </c>
      <c r="BE563" s="239">
        <f>IF(N563="základní",J563,0)</f>
        <v>0</v>
      </c>
      <c r="BF563" s="239">
        <f>IF(N563="snížená",J563,0)</f>
        <v>0</v>
      </c>
      <c r="BG563" s="239">
        <f>IF(N563="zákl. přenesená",J563,0)</f>
        <v>0</v>
      </c>
      <c r="BH563" s="239">
        <f>IF(N563="sníž. přenesená",J563,0)</f>
        <v>0</v>
      </c>
      <c r="BI563" s="239">
        <f>IF(N563="nulová",J563,0)</f>
        <v>0</v>
      </c>
      <c r="BJ563" s="16" t="s">
        <v>83</v>
      </c>
      <c r="BK563" s="239">
        <f>ROUND(I563*H563,2)</f>
        <v>0</v>
      </c>
      <c r="BL563" s="16" t="s">
        <v>145</v>
      </c>
      <c r="BM563" s="238" t="s">
        <v>1079</v>
      </c>
    </row>
    <row r="564" s="2" customFormat="1" ht="14.4" customHeight="1">
      <c r="A564" s="37"/>
      <c r="B564" s="38"/>
      <c r="C564" s="226" t="s">
        <v>1080</v>
      </c>
      <c r="D564" s="226" t="s">
        <v>141</v>
      </c>
      <c r="E564" s="227" t="s">
        <v>555</v>
      </c>
      <c r="F564" s="228" t="s">
        <v>556</v>
      </c>
      <c r="G564" s="229" t="s">
        <v>340</v>
      </c>
      <c r="H564" s="230">
        <v>22.050000000000001</v>
      </c>
      <c r="I564" s="231"/>
      <c r="J564" s="232">
        <f>ROUND(I564*H564,2)</f>
        <v>0</v>
      </c>
      <c r="K564" s="233"/>
      <c r="L564" s="43"/>
      <c r="M564" s="234" t="s">
        <v>1</v>
      </c>
      <c r="N564" s="235" t="s">
        <v>41</v>
      </c>
      <c r="O564" s="90"/>
      <c r="P564" s="236">
        <f>O564*H564</f>
        <v>0</v>
      </c>
      <c r="Q564" s="236">
        <v>0</v>
      </c>
      <c r="R564" s="236">
        <f>Q564*H564</f>
        <v>0</v>
      </c>
      <c r="S564" s="236">
        <v>0</v>
      </c>
      <c r="T564" s="237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38" t="s">
        <v>145</v>
      </c>
      <c r="AT564" s="238" t="s">
        <v>141</v>
      </c>
      <c r="AU564" s="238" t="s">
        <v>85</v>
      </c>
      <c r="AY564" s="16" t="s">
        <v>138</v>
      </c>
      <c r="BE564" s="239">
        <f>IF(N564="základní",J564,0)</f>
        <v>0</v>
      </c>
      <c r="BF564" s="239">
        <f>IF(N564="snížená",J564,0)</f>
        <v>0</v>
      </c>
      <c r="BG564" s="239">
        <f>IF(N564="zákl. přenesená",J564,0)</f>
        <v>0</v>
      </c>
      <c r="BH564" s="239">
        <f>IF(N564="sníž. přenesená",J564,0)</f>
        <v>0</v>
      </c>
      <c r="BI564" s="239">
        <f>IF(N564="nulová",J564,0)</f>
        <v>0</v>
      </c>
      <c r="BJ564" s="16" t="s">
        <v>83</v>
      </c>
      <c r="BK564" s="239">
        <f>ROUND(I564*H564,2)</f>
        <v>0</v>
      </c>
      <c r="BL564" s="16" t="s">
        <v>145</v>
      </c>
      <c r="BM564" s="238" t="s">
        <v>1081</v>
      </c>
    </row>
    <row r="565" s="2" customFormat="1" ht="24.15" customHeight="1">
      <c r="A565" s="37"/>
      <c r="B565" s="38"/>
      <c r="C565" s="226" t="s">
        <v>1082</v>
      </c>
      <c r="D565" s="226" t="s">
        <v>141</v>
      </c>
      <c r="E565" s="227" t="s">
        <v>1083</v>
      </c>
      <c r="F565" s="228" t="s">
        <v>1084</v>
      </c>
      <c r="G565" s="229" t="s">
        <v>254</v>
      </c>
      <c r="H565" s="230">
        <v>50.32</v>
      </c>
      <c r="I565" s="231"/>
      <c r="J565" s="232">
        <f>ROUND(I565*H565,2)</f>
        <v>0</v>
      </c>
      <c r="K565" s="233"/>
      <c r="L565" s="43"/>
      <c r="M565" s="234" t="s">
        <v>1</v>
      </c>
      <c r="N565" s="235" t="s">
        <v>41</v>
      </c>
      <c r="O565" s="90"/>
      <c r="P565" s="236">
        <f>O565*H565</f>
        <v>0</v>
      </c>
      <c r="Q565" s="236">
        <v>0</v>
      </c>
      <c r="R565" s="236">
        <f>Q565*H565</f>
        <v>0</v>
      </c>
      <c r="S565" s="236">
        <v>0</v>
      </c>
      <c r="T565" s="237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38" t="s">
        <v>145</v>
      </c>
      <c r="AT565" s="238" t="s">
        <v>141</v>
      </c>
      <c r="AU565" s="238" t="s">
        <v>85</v>
      </c>
      <c r="AY565" s="16" t="s">
        <v>138</v>
      </c>
      <c r="BE565" s="239">
        <f>IF(N565="základní",J565,0)</f>
        <v>0</v>
      </c>
      <c r="BF565" s="239">
        <f>IF(N565="snížená",J565,0)</f>
        <v>0</v>
      </c>
      <c r="BG565" s="239">
        <f>IF(N565="zákl. přenesená",J565,0)</f>
        <v>0</v>
      </c>
      <c r="BH565" s="239">
        <f>IF(N565="sníž. přenesená",J565,0)</f>
        <v>0</v>
      </c>
      <c r="BI565" s="239">
        <f>IF(N565="nulová",J565,0)</f>
        <v>0</v>
      </c>
      <c r="BJ565" s="16" t="s">
        <v>83</v>
      </c>
      <c r="BK565" s="239">
        <f>ROUND(I565*H565,2)</f>
        <v>0</v>
      </c>
      <c r="BL565" s="16" t="s">
        <v>145</v>
      </c>
      <c r="BM565" s="238" t="s">
        <v>1085</v>
      </c>
    </row>
    <row r="566" s="12" customFormat="1" ht="22.8" customHeight="1">
      <c r="A566" s="12"/>
      <c r="B566" s="210"/>
      <c r="C566" s="211"/>
      <c r="D566" s="212" t="s">
        <v>75</v>
      </c>
      <c r="E566" s="224" t="s">
        <v>762</v>
      </c>
      <c r="F566" s="224" t="s">
        <v>763</v>
      </c>
      <c r="G566" s="211"/>
      <c r="H566" s="211"/>
      <c r="I566" s="214"/>
      <c r="J566" s="225">
        <f>BK566</f>
        <v>0</v>
      </c>
      <c r="K566" s="211"/>
      <c r="L566" s="216"/>
      <c r="M566" s="217"/>
      <c r="N566" s="218"/>
      <c r="O566" s="218"/>
      <c r="P566" s="219">
        <f>SUM(P567:P568)</f>
        <v>0</v>
      </c>
      <c r="Q566" s="218"/>
      <c r="R566" s="219">
        <f>SUM(R567:R568)</f>
        <v>0</v>
      </c>
      <c r="S566" s="218"/>
      <c r="T566" s="220">
        <f>SUM(T567:T568)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21" t="s">
        <v>83</v>
      </c>
      <c r="AT566" s="222" t="s">
        <v>75</v>
      </c>
      <c r="AU566" s="222" t="s">
        <v>83</v>
      </c>
      <c r="AY566" s="221" t="s">
        <v>138</v>
      </c>
      <c r="BK566" s="223">
        <f>SUM(BK567:BK568)</f>
        <v>0</v>
      </c>
    </row>
    <row r="567" s="2" customFormat="1" ht="14.4" customHeight="1">
      <c r="A567" s="37"/>
      <c r="B567" s="38"/>
      <c r="C567" s="226" t="s">
        <v>1086</v>
      </c>
      <c r="D567" s="226" t="s">
        <v>141</v>
      </c>
      <c r="E567" s="227" t="s">
        <v>769</v>
      </c>
      <c r="F567" s="228" t="s">
        <v>770</v>
      </c>
      <c r="G567" s="229" t="s">
        <v>254</v>
      </c>
      <c r="H567" s="230">
        <v>311.06</v>
      </c>
      <c r="I567" s="231"/>
      <c r="J567" s="232">
        <f>ROUND(I567*H567,2)</f>
        <v>0</v>
      </c>
      <c r="K567" s="233"/>
      <c r="L567" s="43"/>
      <c r="M567" s="234" t="s">
        <v>1</v>
      </c>
      <c r="N567" s="235" t="s">
        <v>41</v>
      </c>
      <c r="O567" s="90"/>
      <c r="P567" s="236">
        <f>O567*H567</f>
        <v>0</v>
      </c>
      <c r="Q567" s="236">
        <v>0</v>
      </c>
      <c r="R567" s="236">
        <f>Q567*H567</f>
        <v>0</v>
      </c>
      <c r="S567" s="236">
        <v>0</v>
      </c>
      <c r="T567" s="237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38" t="s">
        <v>145</v>
      </c>
      <c r="AT567" s="238" t="s">
        <v>141</v>
      </c>
      <c r="AU567" s="238" t="s">
        <v>85</v>
      </c>
      <c r="AY567" s="16" t="s">
        <v>138</v>
      </c>
      <c r="BE567" s="239">
        <f>IF(N567="základní",J567,0)</f>
        <v>0</v>
      </c>
      <c r="BF567" s="239">
        <f>IF(N567="snížená",J567,0)</f>
        <v>0</v>
      </c>
      <c r="BG567" s="239">
        <f>IF(N567="zákl. přenesená",J567,0)</f>
        <v>0</v>
      </c>
      <c r="BH567" s="239">
        <f>IF(N567="sníž. přenesená",J567,0)</f>
        <v>0</v>
      </c>
      <c r="BI567" s="239">
        <f>IF(N567="nulová",J567,0)</f>
        <v>0</v>
      </c>
      <c r="BJ567" s="16" t="s">
        <v>83</v>
      </c>
      <c r="BK567" s="239">
        <f>ROUND(I567*H567,2)</f>
        <v>0</v>
      </c>
      <c r="BL567" s="16" t="s">
        <v>145</v>
      </c>
      <c r="BM567" s="238" t="s">
        <v>1087</v>
      </c>
    </row>
    <row r="568" s="2" customFormat="1" ht="14.4" customHeight="1">
      <c r="A568" s="37"/>
      <c r="B568" s="38"/>
      <c r="C568" s="226" t="s">
        <v>1088</v>
      </c>
      <c r="D568" s="226" t="s">
        <v>141</v>
      </c>
      <c r="E568" s="227" t="s">
        <v>765</v>
      </c>
      <c r="F568" s="228" t="s">
        <v>766</v>
      </c>
      <c r="G568" s="229" t="s">
        <v>254</v>
      </c>
      <c r="H568" s="230">
        <v>311.06</v>
      </c>
      <c r="I568" s="231"/>
      <c r="J568" s="232">
        <f>ROUND(I568*H568,2)</f>
        <v>0</v>
      </c>
      <c r="K568" s="233"/>
      <c r="L568" s="43"/>
      <c r="M568" s="234" t="s">
        <v>1</v>
      </c>
      <c r="N568" s="235" t="s">
        <v>41</v>
      </c>
      <c r="O568" s="90"/>
      <c r="P568" s="236">
        <f>O568*H568</f>
        <v>0</v>
      </c>
      <c r="Q568" s="236">
        <v>0</v>
      </c>
      <c r="R568" s="236">
        <f>Q568*H568</f>
        <v>0</v>
      </c>
      <c r="S568" s="236">
        <v>0</v>
      </c>
      <c r="T568" s="237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238" t="s">
        <v>145</v>
      </c>
      <c r="AT568" s="238" t="s">
        <v>141</v>
      </c>
      <c r="AU568" s="238" t="s">
        <v>85</v>
      </c>
      <c r="AY568" s="16" t="s">
        <v>138</v>
      </c>
      <c r="BE568" s="239">
        <f>IF(N568="základní",J568,0)</f>
        <v>0</v>
      </c>
      <c r="BF568" s="239">
        <f>IF(N568="snížená",J568,0)</f>
        <v>0</v>
      </c>
      <c r="BG568" s="239">
        <f>IF(N568="zákl. přenesená",J568,0)</f>
        <v>0</v>
      </c>
      <c r="BH568" s="239">
        <f>IF(N568="sníž. přenesená",J568,0)</f>
        <v>0</v>
      </c>
      <c r="BI568" s="239">
        <f>IF(N568="nulová",J568,0)</f>
        <v>0</v>
      </c>
      <c r="BJ568" s="16" t="s">
        <v>83</v>
      </c>
      <c r="BK568" s="239">
        <f>ROUND(I568*H568,2)</f>
        <v>0</v>
      </c>
      <c r="BL568" s="16" t="s">
        <v>145</v>
      </c>
      <c r="BM568" s="238" t="s">
        <v>1089</v>
      </c>
    </row>
    <row r="569" s="12" customFormat="1" ht="22.8" customHeight="1">
      <c r="A569" s="12"/>
      <c r="B569" s="210"/>
      <c r="C569" s="211"/>
      <c r="D569" s="212" t="s">
        <v>75</v>
      </c>
      <c r="E569" s="224" t="s">
        <v>772</v>
      </c>
      <c r="F569" s="224" t="s">
        <v>773</v>
      </c>
      <c r="G569" s="211"/>
      <c r="H569" s="211"/>
      <c r="I569" s="214"/>
      <c r="J569" s="225">
        <f>BK569</f>
        <v>0</v>
      </c>
      <c r="K569" s="211"/>
      <c r="L569" s="216"/>
      <c r="M569" s="217"/>
      <c r="N569" s="218"/>
      <c r="O569" s="218"/>
      <c r="P569" s="219">
        <f>SUM(P570:P577)</f>
        <v>0</v>
      </c>
      <c r="Q569" s="218"/>
      <c r="R569" s="219">
        <f>SUM(R570:R577)</f>
        <v>0</v>
      </c>
      <c r="S569" s="218"/>
      <c r="T569" s="220">
        <f>SUM(T570:T577)</f>
        <v>0</v>
      </c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R569" s="221" t="s">
        <v>83</v>
      </c>
      <c r="AT569" s="222" t="s">
        <v>75</v>
      </c>
      <c r="AU569" s="222" t="s">
        <v>83</v>
      </c>
      <c r="AY569" s="221" t="s">
        <v>138</v>
      </c>
      <c r="BK569" s="223">
        <f>SUM(BK570:BK577)</f>
        <v>0</v>
      </c>
    </row>
    <row r="570" s="2" customFormat="1" ht="14.4" customHeight="1">
      <c r="A570" s="37"/>
      <c r="B570" s="38"/>
      <c r="C570" s="226" t="s">
        <v>1090</v>
      </c>
      <c r="D570" s="226" t="s">
        <v>141</v>
      </c>
      <c r="E570" s="227" t="s">
        <v>787</v>
      </c>
      <c r="F570" s="228" t="s">
        <v>788</v>
      </c>
      <c r="G570" s="229" t="s">
        <v>281</v>
      </c>
      <c r="H570" s="230">
        <v>12.92</v>
      </c>
      <c r="I570" s="231"/>
      <c r="J570" s="232">
        <f>ROUND(I570*H570,2)</f>
        <v>0</v>
      </c>
      <c r="K570" s="233"/>
      <c r="L570" s="43"/>
      <c r="M570" s="234" t="s">
        <v>1</v>
      </c>
      <c r="N570" s="235" t="s">
        <v>41</v>
      </c>
      <c r="O570" s="90"/>
      <c r="P570" s="236">
        <f>O570*H570</f>
        <v>0</v>
      </c>
      <c r="Q570" s="236">
        <v>0</v>
      </c>
      <c r="R570" s="236">
        <f>Q570*H570</f>
        <v>0</v>
      </c>
      <c r="S570" s="236">
        <v>0</v>
      </c>
      <c r="T570" s="237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238" t="s">
        <v>145</v>
      </c>
      <c r="AT570" s="238" t="s">
        <v>141</v>
      </c>
      <c r="AU570" s="238" t="s">
        <v>85</v>
      </c>
      <c r="AY570" s="16" t="s">
        <v>138</v>
      </c>
      <c r="BE570" s="239">
        <f>IF(N570="základní",J570,0)</f>
        <v>0</v>
      </c>
      <c r="BF570" s="239">
        <f>IF(N570="snížená",J570,0)</f>
        <v>0</v>
      </c>
      <c r="BG570" s="239">
        <f>IF(N570="zákl. přenesená",J570,0)</f>
        <v>0</v>
      </c>
      <c r="BH570" s="239">
        <f>IF(N570="sníž. přenesená",J570,0)</f>
        <v>0</v>
      </c>
      <c r="BI570" s="239">
        <f>IF(N570="nulová",J570,0)</f>
        <v>0</v>
      </c>
      <c r="BJ570" s="16" t="s">
        <v>83</v>
      </c>
      <c r="BK570" s="239">
        <f>ROUND(I570*H570,2)</f>
        <v>0</v>
      </c>
      <c r="BL570" s="16" t="s">
        <v>145</v>
      </c>
      <c r="BM570" s="238" t="s">
        <v>1091</v>
      </c>
    </row>
    <row r="571" s="2" customFormat="1" ht="14.4" customHeight="1">
      <c r="A571" s="37"/>
      <c r="B571" s="38"/>
      <c r="C571" s="226" t="s">
        <v>1092</v>
      </c>
      <c r="D571" s="226" t="s">
        <v>141</v>
      </c>
      <c r="E571" s="227" t="s">
        <v>1093</v>
      </c>
      <c r="F571" s="228" t="s">
        <v>1094</v>
      </c>
      <c r="G571" s="229" t="s">
        <v>281</v>
      </c>
      <c r="H571" s="230">
        <v>5.2000000000000002</v>
      </c>
      <c r="I571" s="231"/>
      <c r="J571" s="232">
        <f>ROUND(I571*H571,2)</f>
        <v>0</v>
      </c>
      <c r="K571" s="233"/>
      <c r="L571" s="43"/>
      <c r="M571" s="234" t="s">
        <v>1</v>
      </c>
      <c r="N571" s="235" t="s">
        <v>41</v>
      </c>
      <c r="O571" s="90"/>
      <c r="P571" s="236">
        <f>O571*H571</f>
        <v>0</v>
      </c>
      <c r="Q571" s="236">
        <v>0</v>
      </c>
      <c r="R571" s="236">
        <f>Q571*H571</f>
        <v>0</v>
      </c>
      <c r="S571" s="236">
        <v>0</v>
      </c>
      <c r="T571" s="237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238" t="s">
        <v>145</v>
      </c>
      <c r="AT571" s="238" t="s">
        <v>141</v>
      </c>
      <c r="AU571" s="238" t="s">
        <v>85</v>
      </c>
      <c r="AY571" s="16" t="s">
        <v>138</v>
      </c>
      <c r="BE571" s="239">
        <f>IF(N571="základní",J571,0)</f>
        <v>0</v>
      </c>
      <c r="BF571" s="239">
        <f>IF(N571="snížená",J571,0)</f>
        <v>0</v>
      </c>
      <c r="BG571" s="239">
        <f>IF(N571="zákl. přenesená",J571,0)</f>
        <v>0</v>
      </c>
      <c r="BH571" s="239">
        <f>IF(N571="sníž. přenesená",J571,0)</f>
        <v>0</v>
      </c>
      <c r="BI571" s="239">
        <f>IF(N571="nulová",J571,0)</f>
        <v>0</v>
      </c>
      <c r="BJ571" s="16" t="s">
        <v>83</v>
      </c>
      <c r="BK571" s="239">
        <f>ROUND(I571*H571,2)</f>
        <v>0</v>
      </c>
      <c r="BL571" s="16" t="s">
        <v>145</v>
      </c>
      <c r="BM571" s="238" t="s">
        <v>1095</v>
      </c>
    </row>
    <row r="572" s="2" customFormat="1" ht="14.4" customHeight="1">
      <c r="A572" s="37"/>
      <c r="B572" s="38"/>
      <c r="C572" s="226" t="s">
        <v>1096</v>
      </c>
      <c r="D572" s="226" t="s">
        <v>141</v>
      </c>
      <c r="E572" s="227" t="s">
        <v>1097</v>
      </c>
      <c r="F572" s="228" t="s">
        <v>1098</v>
      </c>
      <c r="G572" s="229" t="s">
        <v>281</v>
      </c>
      <c r="H572" s="230">
        <v>0.59999999999999998</v>
      </c>
      <c r="I572" s="231"/>
      <c r="J572" s="232">
        <f>ROUND(I572*H572,2)</f>
        <v>0</v>
      </c>
      <c r="K572" s="233"/>
      <c r="L572" s="43"/>
      <c r="M572" s="234" t="s">
        <v>1</v>
      </c>
      <c r="N572" s="235" t="s">
        <v>41</v>
      </c>
      <c r="O572" s="90"/>
      <c r="P572" s="236">
        <f>O572*H572</f>
        <v>0</v>
      </c>
      <c r="Q572" s="236">
        <v>0</v>
      </c>
      <c r="R572" s="236">
        <f>Q572*H572</f>
        <v>0</v>
      </c>
      <c r="S572" s="236">
        <v>0</v>
      </c>
      <c r="T572" s="237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238" t="s">
        <v>145</v>
      </c>
      <c r="AT572" s="238" t="s">
        <v>141</v>
      </c>
      <c r="AU572" s="238" t="s">
        <v>85</v>
      </c>
      <c r="AY572" s="16" t="s">
        <v>138</v>
      </c>
      <c r="BE572" s="239">
        <f>IF(N572="základní",J572,0)</f>
        <v>0</v>
      </c>
      <c r="BF572" s="239">
        <f>IF(N572="snížená",J572,0)</f>
        <v>0</v>
      </c>
      <c r="BG572" s="239">
        <f>IF(N572="zákl. přenesená",J572,0)</f>
        <v>0</v>
      </c>
      <c r="BH572" s="239">
        <f>IF(N572="sníž. přenesená",J572,0)</f>
        <v>0</v>
      </c>
      <c r="BI572" s="239">
        <f>IF(N572="nulová",J572,0)</f>
        <v>0</v>
      </c>
      <c r="BJ572" s="16" t="s">
        <v>83</v>
      </c>
      <c r="BK572" s="239">
        <f>ROUND(I572*H572,2)</f>
        <v>0</v>
      </c>
      <c r="BL572" s="16" t="s">
        <v>145</v>
      </c>
      <c r="BM572" s="238" t="s">
        <v>1099</v>
      </c>
    </row>
    <row r="573" s="2" customFormat="1" ht="14.4" customHeight="1">
      <c r="A573" s="37"/>
      <c r="B573" s="38"/>
      <c r="C573" s="226" t="s">
        <v>1100</v>
      </c>
      <c r="D573" s="226" t="s">
        <v>141</v>
      </c>
      <c r="E573" s="227" t="s">
        <v>1101</v>
      </c>
      <c r="F573" s="228" t="s">
        <v>1102</v>
      </c>
      <c r="G573" s="229" t="s">
        <v>281</v>
      </c>
      <c r="H573" s="230">
        <v>0.90000000000000002</v>
      </c>
      <c r="I573" s="231"/>
      <c r="J573" s="232">
        <f>ROUND(I573*H573,2)</f>
        <v>0</v>
      </c>
      <c r="K573" s="233"/>
      <c r="L573" s="43"/>
      <c r="M573" s="234" t="s">
        <v>1</v>
      </c>
      <c r="N573" s="235" t="s">
        <v>41</v>
      </c>
      <c r="O573" s="90"/>
      <c r="P573" s="236">
        <f>O573*H573</f>
        <v>0</v>
      </c>
      <c r="Q573" s="236">
        <v>0</v>
      </c>
      <c r="R573" s="236">
        <f>Q573*H573</f>
        <v>0</v>
      </c>
      <c r="S573" s="236">
        <v>0</v>
      </c>
      <c r="T573" s="237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238" t="s">
        <v>145</v>
      </c>
      <c r="AT573" s="238" t="s">
        <v>141</v>
      </c>
      <c r="AU573" s="238" t="s">
        <v>85</v>
      </c>
      <c r="AY573" s="16" t="s">
        <v>138</v>
      </c>
      <c r="BE573" s="239">
        <f>IF(N573="základní",J573,0)</f>
        <v>0</v>
      </c>
      <c r="BF573" s="239">
        <f>IF(N573="snížená",J573,0)</f>
        <v>0</v>
      </c>
      <c r="BG573" s="239">
        <f>IF(N573="zákl. přenesená",J573,0)</f>
        <v>0</v>
      </c>
      <c r="BH573" s="239">
        <f>IF(N573="sníž. přenesená",J573,0)</f>
        <v>0</v>
      </c>
      <c r="BI573" s="239">
        <f>IF(N573="nulová",J573,0)</f>
        <v>0</v>
      </c>
      <c r="BJ573" s="16" t="s">
        <v>83</v>
      </c>
      <c r="BK573" s="239">
        <f>ROUND(I573*H573,2)</f>
        <v>0</v>
      </c>
      <c r="BL573" s="16" t="s">
        <v>145</v>
      </c>
      <c r="BM573" s="238" t="s">
        <v>1103</v>
      </c>
    </row>
    <row r="574" s="2" customFormat="1" ht="24.15" customHeight="1">
      <c r="A574" s="37"/>
      <c r="B574" s="38"/>
      <c r="C574" s="226" t="s">
        <v>1104</v>
      </c>
      <c r="D574" s="226" t="s">
        <v>141</v>
      </c>
      <c r="E574" s="227" t="s">
        <v>1105</v>
      </c>
      <c r="F574" s="228" t="s">
        <v>1106</v>
      </c>
      <c r="G574" s="229" t="s">
        <v>317</v>
      </c>
      <c r="H574" s="230">
        <v>0.90000000000000002</v>
      </c>
      <c r="I574" s="231"/>
      <c r="J574" s="232">
        <f>ROUND(I574*H574,2)</f>
        <v>0</v>
      </c>
      <c r="K574" s="233"/>
      <c r="L574" s="43"/>
      <c r="M574" s="234" t="s">
        <v>1</v>
      </c>
      <c r="N574" s="235" t="s">
        <v>41</v>
      </c>
      <c r="O574" s="90"/>
      <c r="P574" s="236">
        <f>O574*H574</f>
        <v>0</v>
      </c>
      <c r="Q574" s="236">
        <v>0</v>
      </c>
      <c r="R574" s="236">
        <f>Q574*H574</f>
        <v>0</v>
      </c>
      <c r="S574" s="236">
        <v>0</v>
      </c>
      <c r="T574" s="237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238" t="s">
        <v>145</v>
      </c>
      <c r="AT574" s="238" t="s">
        <v>141</v>
      </c>
      <c r="AU574" s="238" t="s">
        <v>85</v>
      </c>
      <c r="AY574" s="16" t="s">
        <v>138</v>
      </c>
      <c r="BE574" s="239">
        <f>IF(N574="základní",J574,0)</f>
        <v>0</v>
      </c>
      <c r="BF574" s="239">
        <f>IF(N574="snížená",J574,0)</f>
        <v>0</v>
      </c>
      <c r="BG574" s="239">
        <f>IF(N574="zákl. přenesená",J574,0)</f>
        <v>0</v>
      </c>
      <c r="BH574" s="239">
        <f>IF(N574="sníž. přenesená",J574,0)</f>
        <v>0</v>
      </c>
      <c r="BI574" s="239">
        <f>IF(N574="nulová",J574,0)</f>
        <v>0</v>
      </c>
      <c r="BJ574" s="16" t="s">
        <v>83</v>
      </c>
      <c r="BK574" s="239">
        <f>ROUND(I574*H574,2)</f>
        <v>0</v>
      </c>
      <c r="BL574" s="16" t="s">
        <v>145</v>
      </c>
      <c r="BM574" s="238" t="s">
        <v>1107</v>
      </c>
    </row>
    <row r="575" s="2" customFormat="1" ht="14.4" customHeight="1">
      <c r="A575" s="37"/>
      <c r="B575" s="38"/>
      <c r="C575" s="226" t="s">
        <v>1108</v>
      </c>
      <c r="D575" s="226" t="s">
        <v>141</v>
      </c>
      <c r="E575" s="227" t="s">
        <v>779</v>
      </c>
      <c r="F575" s="228" t="s">
        <v>780</v>
      </c>
      <c r="G575" s="229" t="s">
        <v>340</v>
      </c>
      <c r="H575" s="230">
        <v>0.040000000000000001</v>
      </c>
      <c r="I575" s="231"/>
      <c r="J575" s="232">
        <f>ROUND(I575*H575,2)</f>
        <v>0</v>
      </c>
      <c r="K575" s="233"/>
      <c r="L575" s="43"/>
      <c r="M575" s="234" t="s">
        <v>1</v>
      </c>
      <c r="N575" s="235" t="s">
        <v>41</v>
      </c>
      <c r="O575" s="90"/>
      <c r="P575" s="236">
        <f>O575*H575</f>
        <v>0</v>
      </c>
      <c r="Q575" s="236">
        <v>0</v>
      </c>
      <c r="R575" s="236">
        <f>Q575*H575</f>
        <v>0</v>
      </c>
      <c r="S575" s="236">
        <v>0</v>
      </c>
      <c r="T575" s="237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238" t="s">
        <v>145</v>
      </c>
      <c r="AT575" s="238" t="s">
        <v>141</v>
      </c>
      <c r="AU575" s="238" t="s">
        <v>85</v>
      </c>
      <c r="AY575" s="16" t="s">
        <v>138</v>
      </c>
      <c r="BE575" s="239">
        <f>IF(N575="základní",J575,0)</f>
        <v>0</v>
      </c>
      <c r="BF575" s="239">
        <f>IF(N575="snížená",J575,0)</f>
        <v>0</v>
      </c>
      <c r="BG575" s="239">
        <f>IF(N575="zákl. přenesená",J575,0)</f>
        <v>0</v>
      </c>
      <c r="BH575" s="239">
        <f>IF(N575="sníž. přenesená",J575,0)</f>
        <v>0</v>
      </c>
      <c r="BI575" s="239">
        <f>IF(N575="nulová",J575,0)</f>
        <v>0</v>
      </c>
      <c r="BJ575" s="16" t="s">
        <v>83</v>
      </c>
      <c r="BK575" s="239">
        <f>ROUND(I575*H575,2)</f>
        <v>0</v>
      </c>
      <c r="BL575" s="16" t="s">
        <v>145</v>
      </c>
      <c r="BM575" s="238" t="s">
        <v>1109</v>
      </c>
    </row>
    <row r="576" s="2" customFormat="1" ht="14.4" customHeight="1">
      <c r="A576" s="37"/>
      <c r="B576" s="38"/>
      <c r="C576" s="226" t="s">
        <v>1110</v>
      </c>
      <c r="D576" s="226" t="s">
        <v>141</v>
      </c>
      <c r="E576" s="227" t="s">
        <v>1111</v>
      </c>
      <c r="F576" s="228" t="s">
        <v>1112</v>
      </c>
      <c r="G576" s="229" t="s">
        <v>317</v>
      </c>
      <c r="H576" s="230">
        <v>0.90000000000000002</v>
      </c>
      <c r="I576" s="231"/>
      <c r="J576" s="232">
        <f>ROUND(I576*H576,2)</f>
        <v>0</v>
      </c>
      <c r="K576" s="233"/>
      <c r="L576" s="43"/>
      <c r="M576" s="234" t="s">
        <v>1</v>
      </c>
      <c r="N576" s="235" t="s">
        <v>41</v>
      </c>
      <c r="O576" s="90"/>
      <c r="P576" s="236">
        <f>O576*H576</f>
        <v>0</v>
      </c>
      <c r="Q576" s="236">
        <v>0</v>
      </c>
      <c r="R576" s="236">
        <f>Q576*H576</f>
        <v>0</v>
      </c>
      <c r="S576" s="236">
        <v>0</v>
      </c>
      <c r="T576" s="237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238" t="s">
        <v>145</v>
      </c>
      <c r="AT576" s="238" t="s">
        <v>141</v>
      </c>
      <c r="AU576" s="238" t="s">
        <v>85</v>
      </c>
      <c r="AY576" s="16" t="s">
        <v>138</v>
      </c>
      <c r="BE576" s="239">
        <f>IF(N576="základní",J576,0)</f>
        <v>0</v>
      </c>
      <c r="BF576" s="239">
        <f>IF(N576="snížená",J576,0)</f>
        <v>0</v>
      </c>
      <c r="BG576" s="239">
        <f>IF(N576="zákl. přenesená",J576,0)</f>
        <v>0</v>
      </c>
      <c r="BH576" s="239">
        <f>IF(N576="sníž. přenesená",J576,0)</f>
        <v>0</v>
      </c>
      <c r="BI576" s="239">
        <f>IF(N576="nulová",J576,0)</f>
        <v>0</v>
      </c>
      <c r="BJ576" s="16" t="s">
        <v>83</v>
      </c>
      <c r="BK576" s="239">
        <f>ROUND(I576*H576,2)</f>
        <v>0</v>
      </c>
      <c r="BL576" s="16" t="s">
        <v>145</v>
      </c>
      <c r="BM576" s="238" t="s">
        <v>1113</v>
      </c>
    </row>
    <row r="577" s="2" customFormat="1" ht="14.4" customHeight="1">
      <c r="A577" s="37"/>
      <c r="B577" s="38"/>
      <c r="C577" s="226" t="s">
        <v>1114</v>
      </c>
      <c r="D577" s="226" t="s">
        <v>141</v>
      </c>
      <c r="E577" s="227" t="s">
        <v>1115</v>
      </c>
      <c r="F577" s="228" t="s">
        <v>1116</v>
      </c>
      <c r="G577" s="229" t="s">
        <v>254</v>
      </c>
      <c r="H577" s="230">
        <v>5.79</v>
      </c>
      <c r="I577" s="231"/>
      <c r="J577" s="232">
        <f>ROUND(I577*H577,2)</f>
        <v>0</v>
      </c>
      <c r="K577" s="233"/>
      <c r="L577" s="43"/>
      <c r="M577" s="234" t="s">
        <v>1</v>
      </c>
      <c r="N577" s="235" t="s">
        <v>41</v>
      </c>
      <c r="O577" s="90"/>
      <c r="P577" s="236">
        <f>O577*H577</f>
        <v>0</v>
      </c>
      <c r="Q577" s="236">
        <v>0</v>
      </c>
      <c r="R577" s="236">
        <f>Q577*H577</f>
        <v>0</v>
      </c>
      <c r="S577" s="236">
        <v>0</v>
      </c>
      <c r="T577" s="237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238" t="s">
        <v>145</v>
      </c>
      <c r="AT577" s="238" t="s">
        <v>141</v>
      </c>
      <c r="AU577" s="238" t="s">
        <v>85</v>
      </c>
      <c r="AY577" s="16" t="s">
        <v>138</v>
      </c>
      <c r="BE577" s="239">
        <f>IF(N577="základní",J577,0)</f>
        <v>0</v>
      </c>
      <c r="BF577" s="239">
        <f>IF(N577="snížená",J577,0)</f>
        <v>0</v>
      </c>
      <c r="BG577" s="239">
        <f>IF(N577="zákl. přenesená",J577,0)</f>
        <v>0</v>
      </c>
      <c r="BH577" s="239">
        <f>IF(N577="sníž. přenesená",J577,0)</f>
        <v>0</v>
      </c>
      <c r="BI577" s="239">
        <f>IF(N577="nulová",J577,0)</f>
        <v>0</v>
      </c>
      <c r="BJ577" s="16" t="s">
        <v>83</v>
      </c>
      <c r="BK577" s="239">
        <f>ROUND(I577*H577,2)</f>
        <v>0</v>
      </c>
      <c r="BL577" s="16" t="s">
        <v>145</v>
      </c>
      <c r="BM577" s="238" t="s">
        <v>1117</v>
      </c>
    </row>
    <row r="578" s="12" customFormat="1" ht="22.8" customHeight="1">
      <c r="A578" s="12"/>
      <c r="B578" s="210"/>
      <c r="C578" s="211"/>
      <c r="D578" s="212" t="s">
        <v>75</v>
      </c>
      <c r="E578" s="224" t="s">
        <v>558</v>
      </c>
      <c r="F578" s="224" t="s">
        <v>559</v>
      </c>
      <c r="G578" s="211"/>
      <c r="H578" s="211"/>
      <c r="I578" s="214"/>
      <c r="J578" s="225">
        <f>BK578</f>
        <v>0</v>
      </c>
      <c r="K578" s="211"/>
      <c r="L578" s="216"/>
      <c r="M578" s="217"/>
      <c r="N578" s="218"/>
      <c r="O578" s="218"/>
      <c r="P578" s="219">
        <f>SUM(P579:P589)</f>
        <v>0</v>
      </c>
      <c r="Q578" s="218"/>
      <c r="R578" s="219">
        <f>SUM(R579:R589)</f>
        <v>0</v>
      </c>
      <c r="S578" s="218"/>
      <c r="T578" s="220">
        <f>SUM(T579:T589)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21" t="s">
        <v>83</v>
      </c>
      <c r="AT578" s="222" t="s">
        <v>75</v>
      </c>
      <c r="AU578" s="222" t="s">
        <v>83</v>
      </c>
      <c r="AY578" s="221" t="s">
        <v>138</v>
      </c>
      <c r="BK578" s="223">
        <f>SUM(BK579:BK589)</f>
        <v>0</v>
      </c>
    </row>
    <row r="579" s="2" customFormat="1" ht="24.15" customHeight="1">
      <c r="A579" s="37"/>
      <c r="B579" s="38"/>
      <c r="C579" s="226" t="s">
        <v>1118</v>
      </c>
      <c r="D579" s="226" t="s">
        <v>141</v>
      </c>
      <c r="E579" s="227" t="s">
        <v>1119</v>
      </c>
      <c r="F579" s="228" t="s">
        <v>1120</v>
      </c>
      <c r="G579" s="229" t="s">
        <v>269</v>
      </c>
      <c r="H579" s="230">
        <v>17.93</v>
      </c>
      <c r="I579" s="231"/>
      <c r="J579" s="232">
        <f>ROUND(I579*H579,2)</f>
        <v>0</v>
      </c>
      <c r="K579" s="233"/>
      <c r="L579" s="43"/>
      <c r="M579" s="234" t="s">
        <v>1</v>
      </c>
      <c r="N579" s="235" t="s">
        <v>41</v>
      </c>
      <c r="O579" s="90"/>
      <c r="P579" s="236">
        <f>O579*H579</f>
        <v>0</v>
      </c>
      <c r="Q579" s="236">
        <v>0</v>
      </c>
      <c r="R579" s="236">
        <f>Q579*H579</f>
        <v>0</v>
      </c>
      <c r="S579" s="236">
        <v>0</v>
      </c>
      <c r="T579" s="237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238" t="s">
        <v>145</v>
      </c>
      <c r="AT579" s="238" t="s">
        <v>141</v>
      </c>
      <c r="AU579" s="238" t="s">
        <v>85</v>
      </c>
      <c r="AY579" s="16" t="s">
        <v>138</v>
      </c>
      <c r="BE579" s="239">
        <f>IF(N579="základní",J579,0)</f>
        <v>0</v>
      </c>
      <c r="BF579" s="239">
        <f>IF(N579="snížená",J579,0)</f>
        <v>0</v>
      </c>
      <c r="BG579" s="239">
        <f>IF(N579="zákl. přenesená",J579,0)</f>
        <v>0</v>
      </c>
      <c r="BH579" s="239">
        <f>IF(N579="sníž. přenesená",J579,0)</f>
        <v>0</v>
      </c>
      <c r="BI579" s="239">
        <f>IF(N579="nulová",J579,0)</f>
        <v>0</v>
      </c>
      <c r="BJ579" s="16" t="s">
        <v>83</v>
      </c>
      <c r="BK579" s="239">
        <f>ROUND(I579*H579,2)</f>
        <v>0</v>
      </c>
      <c r="BL579" s="16" t="s">
        <v>145</v>
      </c>
      <c r="BM579" s="238" t="s">
        <v>1121</v>
      </c>
    </row>
    <row r="580" s="2" customFormat="1" ht="24.15" customHeight="1">
      <c r="A580" s="37"/>
      <c r="B580" s="38"/>
      <c r="C580" s="226" t="s">
        <v>1122</v>
      </c>
      <c r="D580" s="226" t="s">
        <v>141</v>
      </c>
      <c r="E580" s="227" t="s">
        <v>1123</v>
      </c>
      <c r="F580" s="228" t="s">
        <v>1124</v>
      </c>
      <c r="G580" s="229" t="s">
        <v>269</v>
      </c>
      <c r="H580" s="230">
        <v>6.54</v>
      </c>
      <c r="I580" s="231"/>
      <c r="J580" s="232">
        <f>ROUND(I580*H580,2)</f>
        <v>0</v>
      </c>
      <c r="K580" s="233"/>
      <c r="L580" s="43"/>
      <c r="M580" s="234" t="s">
        <v>1</v>
      </c>
      <c r="N580" s="235" t="s">
        <v>41</v>
      </c>
      <c r="O580" s="90"/>
      <c r="P580" s="236">
        <f>O580*H580</f>
        <v>0</v>
      </c>
      <c r="Q580" s="236">
        <v>0</v>
      </c>
      <c r="R580" s="236">
        <f>Q580*H580</f>
        <v>0</v>
      </c>
      <c r="S580" s="236">
        <v>0</v>
      </c>
      <c r="T580" s="237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238" t="s">
        <v>145</v>
      </c>
      <c r="AT580" s="238" t="s">
        <v>141</v>
      </c>
      <c r="AU580" s="238" t="s">
        <v>85</v>
      </c>
      <c r="AY580" s="16" t="s">
        <v>138</v>
      </c>
      <c r="BE580" s="239">
        <f>IF(N580="základní",J580,0)</f>
        <v>0</v>
      </c>
      <c r="BF580" s="239">
        <f>IF(N580="snížená",J580,0)</f>
        <v>0</v>
      </c>
      <c r="BG580" s="239">
        <f>IF(N580="zákl. přenesená",J580,0)</f>
        <v>0</v>
      </c>
      <c r="BH580" s="239">
        <f>IF(N580="sníž. přenesená",J580,0)</f>
        <v>0</v>
      </c>
      <c r="BI580" s="239">
        <f>IF(N580="nulová",J580,0)</f>
        <v>0</v>
      </c>
      <c r="BJ580" s="16" t="s">
        <v>83</v>
      </c>
      <c r="BK580" s="239">
        <f>ROUND(I580*H580,2)</f>
        <v>0</v>
      </c>
      <c r="BL580" s="16" t="s">
        <v>145</v>
      </c>
      <c r="BM580" s="238" t="s">
        <v>1125</v>
      </c>
    </row>
    <row r="581" s="2" customFormat="1" ht="14.4" customHeight="1">
      <c r="A581" s="37"/>
      <c r="B581" s="38"/>
      <c r="C581" s="226" t="s">
        <v>1126</v>
      </c>
      <c r="D581" s="226" t="s">
        <v>141</v>
      </c>
      <c r="E581" s="227" t="s">
        <v>805</v>
      </c>
      <c r="F581" s="228" t="s">
        <v>806</v>
      </c>
      <c r="G581" s="229" t="s">
        <v>254</v>
      </c>
      <c r="H581" s="230">
        <v>282.47000000000003</v>
      </c>
      <c r="I581" s="231"/>
      <c r="J581" s="232">
        <f>ROUND(I581*H581,2)</f>
        <v>0</v>
      </c>
      <c r="K581" s="233"/>
      <c r="L581" s="43"/>
      <c r="M581" s="234" t="s">
        <v>1</v>
      </c>
      <c r="N581" s="235" t="s">
        <v>41</v>
      </c>
      <c r="O581" s="90"/>
      <c r="P581" s="236">
        <f>O581*H581</f>
        <v>0</v>
      </c>
      <c r="Q581" s="236">
        <v>0</v>
      </c>
      <c r="R581" s="236">
        <f>Q581*H581</f>
        <v>0</v>
      </c>
      <c r="S581" s="236">
        <v>0</v>
      </c>
      <c r="T581" s="237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238" t="s">
        <v>145</v>
      </c>
      <c r="AT581" s="238" t="s">
        <v>141</v>
      </c>
      <c r="AU581" s="238" t="s">
        <v>85</v>
      </c>
      <c r="AY581" s="16" t="s">
        <v>138</v>
      </c>
      <c r="BE581" s="239">
        <f>IF(N581="základní",J581,0)</f>
        <v>0</v>
      </c>
      <c r="BF581" s="239">
        <f>IF(N581="snížená",J581,0)</f>
        <v>0</v>
      </c>
      <c r="BG581" s="239">
        <f>IF(N581="zákl. přenesená",J581,0)</f>
        <v>0</v>
      </c>
      <c r="BH581" s="239">
        <f>IF(N581="sníž. přenesená",J581,0)</f>
        <v>0</v>
      </c>
      <c r="BI581" s="239">
        <f>IF(N581="nulová",J581,0)</f>
        <v>0</v>
      </c>
      <c r="BJ581" s="16" t="s">
        <v>83</v>
      </c>
      <c r="BK581" s="239">
        <f>ROUND(I581*H581,2)</f>
        <v>0</v>
      </c>
      <c r="BL581" s="16" t="s">
        <v>145</v>
      </c>
      <c r="BM581" s="238" t="s">
        <v>1127</v>
      </c>
    </row>
    <row r="582" s="2" customFormat="1" ht="14.4" customHeight="1">
      <c r="A582" s="37"/>
      <c r="B582" s="38"/>
      <c r="C582" s="226" t="s">
        <v>1128</v>
      </c>
      <c r="D582" s="226" t="s">
        <v>141</v>
      </c>
      <c r="E582" s="227" t="s">
        <v>809</v>
      </c>
      <c r="F582" s="228" t="s">
        <v>810</v>
      </c>
      <c r="G582" s="229" t="s">
        <v>306</v>
      </c>
      <c r="H582" s="230">
        <v>107.40000000000001</v>
      </c>
      <c r="I582" s="231"/>
      <c r="J582" s="232">
        <f>ROUND(I582*H582,2)</f>
        <v>0</v>
      </c>
      <c r="K582" s="233"/>
      <c r="L582" s="43"/>
      <c r="M582" s="234" t="s">
        <v>1</v>
      </c>
      <c r="N582" s="235" t="s">
        <v>41</v>
      </c>
      <c r="O582" s="90"/>
      <c r="P582" s="236">
        <f>O582*H582</f>
        <v>0</v>
      </c>
      <c r="Q582" s="236">
        <v>0</v>
      </c>
      <c r="R582" s="236">
        <f>Q582*H582</f>
        <v>0</v>
      </c>
      <c r="S582" s="236">
        <v>0</v>
      </c>
      <c r="T582" s="237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238" t="s">
        <v>145</v>
      </c>
      <c r="AT582" s="238" t="s">
        <v>141</v>
      </c>
      <c r="AU582" s="238" t="s">
        <v>85</v>
      </c>
      <c r="AY582" s="16" t="s">
        <v>138</v>
      </c>
      <c r="BE582" s="239">
        <f>IF(N582="základní",J582,0)</f>
        <v>0</v>
      </c>
      <c r="BF582" s="239">
        <f>IF(N582="snížená",J582,0)</f>
        <v>0</v>
      </c>
      <c r="BG582" s="239">
        <f>IF(N582="zákl. přenesená",J582,0)</f>
        <v>0</v>
      </c>
      <c r="BH582" s="239">
        <f>IF(N582="sníž. přenesená",J582,0)</f>
        <v>0</v>
      </c>
      <c r="BI582" s="239">
        <f>IF(N582="nulová",J582,0)</f>
        <v>0</v>
      </c>
      <c r="BJ582" s="16" t="s">
        <v>83</v>
      </c>
      <c r="BK582" s="239">
        <f>ROUND(I582*H582,2)</f>
        <v>0</v>
      </c>
      <c r="BL582" s="16" t="s">
        <v>145</v>
      </c>
      <c r="BM582" s="238" t="s">
        <v>1129</v>
      </c>
    </row>
    <row r="583" s="2" customFormat="1" ht="24.15" customHeight="1">
      <c r="A583" s="37"/>
      <c r="B583" s="38"/>
      <c r="C583" s="226" t="s">
        <v>1130</v>
      </c>
      <c r="D583" s="226" t="s">
        <v>141</v>
      </c>
      <c r="E583" s="227" t="s">
        <v>561</v>
      </c>
      <c r="F583" s="228" t="s">
        <v>562</v>
      </c>
      <c r="G583" s="229" t="s">
        <v>269</v>
      </c>
      <c r="H583" s="230">
        <v>82.140000000000001</v>
      </c>
      <c r="I583" s="231"/>
      <c r="J583" s="232">
        <f>ROUND(I583*H583,2)</f>
        <v>0</v>
      </c>
      <c r="K583" s="233"/>
      <c r="L583" s="43"/>
      <c r="M583" s="234" t="s">
        <v>1</v>
      </c>
      <c r="N583" s="235" t="s">
        <v>41</v>
      </c>
      <c r="O583" s="90"/>
      <c r="P583" s="236">
        <f>O583*H583</f>
        <v>0</v>
      </c>
      <c r="Q583" s="236">
        <v>0</v>
      </c>
      <c r="R583" s="236">
        <f>Q583*H583</f>
        <v>0</v>
      </c>
      <c r="S583" s="236">
        <v>0</v>
      </c>
      <c r="T583" s="237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238" t="s">
        <v>145</v>
      </c>
      <c r="AT583" s="238" t="s">
        <v>141</v>
      </c>
      <c r="AU583" s="238" t="s">
        <v>85</v>
      </c>
      <c r="AY583" s="16" t="s">
        <v>138</v>
      </c>
      <c r="BE583" s="239">
        <f>IF(N583="základní",J583,0)</f>
        <v>0</v>
      </c>
      <c r="BF583" s="239">
        <f>IF(N583="snížená",J583,0)</f>
        <v>0</v>
      </c>
      <c r="BG583" s="239">
        <f>IF(N583="zákl. přenesená",J583,0)</f>
        <v>0</v>
      </c>
      <c r="BH583" s="239">
        <f>IF(N583="sníž. přenesená",J583,0)</f>
        <v>0</v>
      </c>
      <c r="BI583" s="239">
        <f>IF(N583="nulová",J583,0)</f>
        <v>0</v>
      </c>
      <c r="BJ583" s="16" t="s">
        <v>83</v>
      </c>
      <c r="BK583" s="239">
        <f>ROUND(I583*H583,2)</f>
        <v>0</v>
      </c>
      <c r="BL583" s="16" t="s">
        <v>145</v>
      </c>
      <c r="BM583" s="238" t="s">
        <v>1131</v>
      </c>
    </row>
    <row r="584" s="2" customFormat="1" ht="24.15" customHeight="1">
      <c r="A584" s="37"/>
      <c r="B584" s="38"/>
      <c r="C584" s="226" t="s">
        <v>1132</v>
      </c>
      <c r="D584" s="226" t="s">
        <v>141</v>
      </c>
      <c r="E584" s="227" t="s">
        <v>1119</v>
      </c>
      <c r="F584" s="228" t="s">
        <v>1120</v>
      </c>
      <c r="G584" s="229" t="s">
        <v>269</v>
      </c>
      <c r="H584" s="230">
        <v>352.70999999999998</v>
      </c>
      <c r="I584" s="231"/>
      <c r="J584" s="232">
        <f>ROUND(I584*H584,2)</f>
        <v>0</v>
      </c>
      <c r="K584" s="233"/>
      <c r="L584" s="43"/>
      <c r="M584" s="234" t="s">
        <v>1</v>
      </c>
      <c r="N584" s="235" t="s">
        <v>41</v>
      </c>
      <c r="O584" s="90"/>
      <c r="P584" s="236">
        <f>O584*H584</f>
        <v>0</v>
      </c>
      <c r="Q584" s="236">
        <v>0</v>
      </c>
      <c r="R584" s="236">
        <f>Q584*H584</f>
        <v>0</v>
      </c>
      <c r="S584" s="236">
        <v>0</v>
      </c>
      <c r="T584" s="237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238" t="s">
        <v>145</v>
      </c>
      <c r="AT584" s="238" t="s">
        <v>141</v>
      </c>
      <c r="AU584" s="238" t="s">
        <v>85</v>
      </c>
      <c r="AY584" s="16" t="s">
        <v>138</v>
      </c>
      <c r="BE584" s="239">
        <f>IF(N584="základní",J584,0)</f>
        <v>0</v>
      </c>
      <c r="BF584" s="239">
        <f>IF(N584="snížená",J584,0)</f>
        <v>0</v>
      </c>
      <c r="BG584" s="239">
        <f>IF(N584="zákl. přenesená",J584,0)</f>
        <v>0</v>
      </c>
      <c r="BH584" s="239">
        <f>IF(N584="sníž. přenesená",J584,0)</f>
        <v>0</v>
      </c>
      <c r="BI584" s="239">
        <f>IF(N584="nulová",J584,0)</f>
        <v>0</v>
      </c>
      <c r="BJ584" s="16" t="s">
        <v>83</v>
      </c>
      <c r="BK584" s="239">
        <f>ROUND(I584*H584,2)</f>
        <v>0</v>
      </c>
      <c r="BL584" s="16" t="s">
        <v>145</v>
      </c>
      <c r="BM584" s="238" t="s">
        <v>1133</v>
      </c>
    </row>
    <row r="585" s="2" customFormat="1" ht="24.15" customHeight="1">
      <c r="A585" s="37"/>
      <c r="B585" s="38"/>
      <c r="C585" s="226" t="s">
        <v>1134</v>
      </c>
      <c r="D585" s="226" t="s">
        <v>141</v>
      </c>
      <c r="E585" s="227" t="s">
        <v>565</v>
      </c>
      <c r="F585" s="228" t="s">
        <v>566</v>
      </c>
      <c r="G585" s="229" t="s">
        <v>269</v>
      </c>
      <c r="H585" s="230">
        <v>82.140000000000001</v>
      </c>
      <c r="I585" s="231"/>
      <c r="J585" s="232">
        <f>ROUND(I585*H585,2)</f>
        <v>0</v>
      </c>
      <c r="K585" s="233"/>
      <c r="L585" s="43"/>
      <c r="M585" s="234" t="s">
        <v>1</v>
      </c>
      <c r="N585" s="235" t="s">
        <v>41</v>
      </c>
      <c r="O585" s="90"/>
      <c r="P585" s="236">
        <f>O585*H585</f>
        <v>0</v>
      </c>
      <c r="Q585" s="236">
        <v>0</v>
      </c>
      <c r="R585" s="236">
        <f>Q585*H585</f>
        <v>0</v>
      </c>
      <c r="S585" s="236">
        <v>0</v>
      </c>
      <c r="T585" s="237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238" t="s">
        <v>145</v>
      </c>
      <c r="AT585" s="238" t="s">
        <v>141</v>
      </c>
      <c r="AU585" s="238" t="s">
        <v>85</v>
      </c>
      <c r="AY585" s="16" t="s">
        <v>138</v>
      </c>
      <c r="BE585" s="239">
        <f>IF(N585="základní",J585,0)</f>
        <v>0</v>
      </c>
      <c r="BF585" s="239">
        <f>IF(N585="snížená",J585,0)</f>
        <v>0</v>
      </c>
      <c r="BG585" s="239">
        <f>IF(N585="zákl. přenesená",J585,0)</f>
        <v>0</v>
      </c>
      <c r="BH585" s="239">
        <f>IF(N585="sníž. přenesená",J585,0)</f>
        <v>0</v>
      </c>
      <c r="BI585" s="239">
        <f>IF(N585="nulová",J585,0)</f>
        <v>0</v>
      </c>
      <c r="BJ585" s="16" t="s">
        <v>83</v>
      </c>
      <c r="BK585" s="239">
        <f>ROUND(I585*H585,2)</f>
        <v>0</v>
      </c>
      <c r="BL585" s="16" t="s">
        <v>145</v>
      </c>
      <c r="BM585" s="238" t="s">
        <v>1135</v>
      </c>
    </row>
    <row r="586" s="2" customFormat="1" ht="24.15" customHeight="1">
      <c r="A586" s="37"/>
      <c r="B586" s="38"/>
      <c r="C586" s="226" t="s">
        <v>1136</v>
      </c>
      <c r="D586" s="226" t="s">
        <v>141</v>
      </c>
      <c r="E586" s="227" t="s">
        <v>1123</v>
      </c>
      <c r="F586" s="228" t="s">
        <v>1124</v>
      </c>
      <c r="G586" s="229" t="s">
        <v>269</v>
      </c>
      <c r="H586" s="230">
        <v>352.70999999999998</v>
      </c>
      <c r="I586" s="231"/>
      <c r="J586" s="232">
        <f>ROUND(I586*H586,2)</f>
        <v>0</v>
      </c>
      <c r="K586" s="233"/>
      <c r="L586" s="43"/>
      <c r="M586" s="234" t="s">
        <v>1</v>
      </c>
      <c r="N586" s="235" t="s">
        <v>41</v>
      </c>
      <c r="O586" s="90"/>
      <c r="P586" s="236">
        <f>O586*H586</f>
        <v>0</v>
      </c>
      <c r="Q586" s="236">
        <v>0</v>
      </c>
      <c r="R586" s="236">
        <f>Q586*H586</f>
        <v>0</v>
      </c>
      <c r="S586" s="236">
        <v>0</v>
      </c>
      <c r="T586" s="237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238" t="s">
        <v>145</v>
      </c>
      <c r="AT586" s="238" t="s">
        <v>141</v>
      </c>
      <c r="AU586" s="238" t="s">
        <v>85</v>
      </c>
      <c r="AY586" s="16" t="s">
        <v>138</v>
      </c>
      <c r="BE586" s="239">
        <f>IF(N586="základní",J586,0)</f>
        <v>0</v>
      </c>
      <c r="BF586" s="239">
        <f>IF(N586="snížená",J586,0)</f>
        <v>0</v>
      </c>
      <c r="BG586" s="239">
        <f>IF(N586="zákl. přenesená",J586,0)</f>
        <v>0</v>
      </c>
      <c r="BH586" s="239">
        <f>IF(N586="sníž. přenesená",J586,0)</f>
        <v>0</v>
      </c>
      <c r="BI586" s="239">
        <f>IF(N586="nulová",J586,0)</f>
        <v>0</v>
      </c>
      <c r="BJ586" s="16" t="s">
        <v>83</v>
      </c>
      <c r="BK586" s="239">
        <f>ROUND(I586*H586,2)</f>
        <v>0</v>
      </c>
      <c r="BL586" s="16" t="s">
        <v>145</v>
      </c>
      <c r="BM586" s="238" t="s">
        <v>1137</v>
      </c>
    </row>
    <row r="587" s="2" customFormat="1" ht="24.15" customHeight="1">
      <c r="A587" s="37"/>
      <c r="B587" s="38"/>
      <c r="C587" s="226" t="s">
        <v>1138</v>
      </c>
      <c r="D587" s="226" t="s">
        <v>141</v>
      </c>
      <c r="E587" s="227" t="s">
        <v>561</v>
      </c>
      <c r="F587" s="228" t="s">
        <v>562</v>
      </c>
      <c r="G587" s="229" t="s">
        <v>269</v>
      </c>
      <c r="H587" s="230">
        <v>50.159999999999997</v>
      </c>
      <c r="I587" s="231"/>
      <c r="J587" s="232">
        <f>ROUND(I587*H587,2)</f>
        <v>0</v>
      </c>
      <c r="K587" s="233"/>
      <c r="L587" s="43"/>
      <c r="M587" s="234" t="s">
        <v>1</v>
      </c>
      <c r="N587" s="235" t="s">
        <v>41</v>
      </c>
      <c r="O587" s="90"/>
      <c r="P587" s="236">
        <f>O587*H587</f>
        <v>0</v>
      </c>
      <c r="Q587" s="236">
        <v>0</v>
      </c>
      <c r="R587" s="236">
        <f>Q587*H587</f>
        <v>0</v>
      </c>
      <c r="S587" s="236">
        <v>0</v>
      </c>
      <c r="T587" s="237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238" t="s">
        <v>145</v>
      </c>
      <c r="AT587" s="238" t="s">
        <v>141</v>
      </c>
      <c r="AU587" s="238" t="s">
        <v>85</v>
      </c>
      <c r="AY587" s="16" t="s">
        <v>138</v>
      </c>
      <c r="BE587" s="239">
        <f>IF(N587="základní",J587,0)</f>
        <v>0</v>
      </c>
      <c r="BF587" s="239">
        <f>IF(N587="snížená",J587,0)</f>
        <v>0</v>
      </c>
      <c r="BG587" s="239">
        <f>IF(N587="zákl. přenesená",J587,0)</f>
        <v>0</v>
      </c>
      <c r="BH587" s="239">
        <f>IF(N587="sníž. přenesená",J587,0)</f>
        <v>0</v>
      </c>
      <c r="BI587" s="239">
        <f>IF(N587="nulová",J587,0)</f>
        <v>0</v>
      </c>
      <c r="BJ587" s="16" t="s">
        <v>83</v>
      </c>
      <c r="BK587" s="239">
        <f>ROUND(I587*H587,2)</f>
        <v>0</v>
      </c>
      <c r="BL587" s="16" t="s">
        <v>145</v>
      </c>
      <c r="BM587" s="238" t="s">
        <v>1139</v>
      </c>
    </row>
    <row r="588" s="2" customFormat="1" ht="24.15" customHeight="1">
      <c r="A588" s="37"/>
      <c r="B588" s="38"/>
      <c r="C588" s="226" t="s">
        <v>1140</v>
      </c>
      <c r="D588" s="226" t="s">
        <v>141</v>
      </c>
      <c r="E588" s="227" t="s">
        <v>565</v>
      </c>
      <c r="F588" s="228" t="s">
        <v>566</v>
      </c>
      <c r="G588" s="229" t="s">
        <v>269</v>
      </c>
      <c r="H588" s="230">
        <v>50.159999999999997</v>
      </c>
      <c r="I588" s="231"/>
      <c r="J588" s="232">
        <f>ROUND(I588*H588,2)</f>
        <v>0</v>
      </c>
      <c r="K588" s="233"/>
      <c r="L588" s="43"/>
      <c r="M588" s="234" t="s">
        <v>1</v>
      </c>
      <c r="N588" s="235" t="s">
        <v>41</v>
      </c>
      <c r="O588" s="90"/>
      <c r="P588" s="236">
        <f>O588*H588</f>
        <v>0</v>
      </c>
      <c r="Q588" s="236">
        <v>0</v>
      </c>
      <c r="R588" s="236">
        <f>Q588*H588</f>
        <v>0</v>
      </c>
      <c r="S588" s="236">
        <v>0</v>
      </c>
      <c r="T588" s="237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238" t="s">
        <v>145</v>
      </c>
      <c r="AT588" s="238" t="s">
        <v>141</v>
      </c>
      <c r="AU588" s="238" t="s">
        <v>85</v>
      </c>
      <c r="AY588" s="16" t="s">
        <v>138</v>
      </c>
      <c r="BE588" s="239">
        <f>IF(N588="základní",J588,0)</f>
        <v>0</v>
      </c>
      <c r="BF588" s="239">
        <f>IF(N588="snížená",J588,0)</f>
        <v>0</v>
      </c>
      <c r="BG588" s="239">
        <f>IF(N588="zákl. přenesená",J588,0)</f>
        <v>0</v>
      </c>
      <c r="BH588" s="239">
        <f>IF(N588="sníž. přenesená",J588,0)</f>
        <v>0</v>
      </c>
      <c r="BI588" s="239">
        <f>IF(N588="nulová",J588,0)</f>
        <v>0</v>
      </c>
      <c r="BJ588" s="16" t="s">
        <v>83</v>
      </c>
      <c r="BK588" s="239">
        <f>ROUND(I588*H588,2)</f>
        <v>0</v>
      </c>
      <c r="BL588" s="16" t="s">
        <v>145</v>
      </c>
      <c r="BM588" s="238" t="s">
        <v>1141</v>
      </c>
    </row>
    <row r="589" s="2" customFormat="1" ht="24.15" customHeight="1">
      <c r="A589" s="37"/>
      <c r="B589" s="38"/>
      <c r="C589" s="226" t="s">
        <v>1142</v>
      </c>
      <c r="D589" s="226" t="s">
        <v>141</v>
      </c>
      <c r="E589" s="227" t="s">
        <v>1143</v>
      </c>
      <c r="F589" s="228" t="s">
        <v>1144</v>
      </c>
      <c r="G589" s="229" t="s">
        <v>833</v>
      </c>
      <c r="H589" s="245"/>
      <c r="I589" s="231"/>
      <c r="J589" s="232">
        <f>ROUND(I589*H589,2)</f>
        <v>0</v>
      </c>
      <c r="K589" s="233"/>
      <c r="L589" s="43"/>
      <c r="M589" s="234" t="s">
        <v>1</v>
      </c>
      <c r="N589" s="235" t="s">
        <v>41</v>
      </c>
      <c r="O589" s="90"/>
      <c r="P589" s="236">
        <f>O589*H589</f>
        <v>0</v>
      </c>
      <c r="Q589" s="236">
        <v>0</v>
      </c>
      <c r="R589" s="236">
        <f>Q589*H589</f>
        <v>0</v>
      </c>
      <c r="S589" s="236">
        <v>0</v>
      </c>
      <c r="T589" s="237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238" t="s">
        <v>145</v>
      </c>
      <c r="AT589" s="238" t="s">
        <v>141</v>
      </c>
      <c r="AU589" s="238" t="s">
        <v>85</v>
      </c>
      <c r="AY589" s="16" t="s">
        <v>138</v>
      </c>
      <c r="BE589" s="239">
        <f>IF(N589="základní",J589,0)</f>
        <v>0</v>
      </c>
      <c r="BF589" s="239">
        <f>IF(N589="snížená",J589,0)</f>
        <v>0</v>
      </c>
      <c r="BG589" s="239">
        <f>IF(N589="zákl. přenesená",J589,0)</f>
        <v>0</v>
      </c>
      <c r="BH589" s="239">
        <f>IF(N589="sníž. přenesená",J589,0)</f>
        <v>0</v>
      </c>
      <c r="BI589" s="239">
        <f>IF(N589="nulová",J589,0)</f>
        <v>0</v>
      </c>
      <c r="BJ589" s="16" t="s">
        <v>83</v>
      </c>
      <c r="BK589" s="239">
        <f>ROUND(I589*H589,2)</f>
        <v>0</v>
      </c>
      <c r="BL589" s="16" t="s">
        <v>145</v>
      </c>
      <c r="BM589" s="238" t="s">
        <v>1145</v>
      </c>
    </row>
    <row r="590" s="12" customFormat="1" ht="22.8" customHeight="1">
      <c r="A590" s="12"/>
      <c r="B590" s="210"/>
      <c r="C590" s="211"/>
      <c r="D590" s="212" t="s">
        <v>75</v>
      </c>
      <c r="E590" s="224" t="s">
        <v>818</v>
      </c>
      <c r="F590" s="224" t="s">
        <v>819</v>
      </c>
      <c r="G590" s="211"/>
      <c r="H590" s="211"/>
      <c r="I590" s="214"/>
      <c r="J590" s="225">
        <f>BK590</f>
        <v>0</v>
      </c>
      <c r="K590" s="211"/>
      <c r="L590" s="216"/>
      <c r="M590" s="217"/>
      <c r="N590" s="218"/>
      <c r="O590" s="218"/>
      <c r="P590" s="219">
        <f>SUM(P591:P592)</f>
        <v>0</v>
      </c>
      <c r="Q590" s="218"/>
      <c r="R590" s="219">
        <f>SUM(R591:R592)</f>
        <v>0</v>
      </c>
      <c r="S590" s="218"/>
      <c r="T590" s="220">
        <f>SUM(T591:T592)</f>
        <v>0</v>
      </c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R590" s="221" t="s">
        <v>83</v>
      </c>
      <c r="AT590" s="222" t="s">
        <v>75</v>
      </c>
      <c r="AU590" s="222" t="s">
        <v>83</v>
      </c>
      <c r="AY590" s="221" t="s">
        <v>138</v>
      </c>
      <c r="BK590" s="223">
        <f>SUM(BK591:BK592)</f>
        <v>0</v>
      </c>
    </row>
    <row r="591" s="2" customFormat="1" ht="14.4" customHeight="1">
      <c r="A591" s="37"/>
      <c r="B591" s="38"/>
      <c r="C591" s="226" t="s">
        <v>1146</v>
      </c>
      <c r="D591" s="226" t="s">
        <v>141</v>
      </c>
      <c r="E591" s="227" t="s">
        <v>1147</v>
      </c>
      <c r="F591" s="228" t="s">
        <v>1148</v>
      </c>
      <c r="G591" s="229" t="s">
        <v>306</v>
      </c>
      <c r="H591" s="230">
        <v>74.650000000000006</v>
      </c>
      <c r="I591" s="231"/>
      <c r="J591" s="232">
        <f>ROUND(I591*H591,2)</f>
        <v>0</v>
      </c>
      <c r="K591" s="233"/>
      <c r="L591" s="43"/>
      <c r="M591" s="234" t="s">
        <v>1</v>
      </c>
      <c r="N591" s="235" t="s">
        <v>41</v>
      </c>
      <c r="O591" s="90"/>
      <c r="P591" s="236">
        <f>O591*H591</f>
        <v>0</v>
      </c>
      <c r="Q591" s="236">
        <v>0</v>
      </c>
      <c r="R591" s="236">
        <f>Q591*H591</f>
        <v>0</v>
      </c>
      <c r="S591" s="236">
        <v>0</v>
      </c>
      <c r="T591" s="237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238" t="s">
        <v>145</v>
      </c>
      <c r="AT591" s="238" t="s">
        <v>141</v>
      </c>
      <c r="AU591" s="238" t="s">
        <v>85</v>
      </c>
      <c r="AY591" s="16" t="s">
        <v>138</v>
      </c>
      <c r="BE591" s="239">
        <f>IF(N591="základní",J591,0)</f>
        <v>0</v>
      </c>
      <c r="BF591" s="239">
        <f>IF(N591="snížená",J591,0)</f>
        <v>0</v>
      </c>
      <c r="BG591" s="239">
        <f>IF(N591="zákl. přenesená",J591,0)</f>
        <v>0</v>
      </c>
      <c r="BH591" s="239">
        <f>IF(N591="sníž. přenesená",J591,0)</f>
        <v>0</v>
      </c>
      <c r="BI591" s="239">
        <f>IF(N591="nulová",J591,0)</f>
        <v>0</v>
      </c>
      <c r="BJ591" s="16" t="s">
        <v>83</v>
      </c>
      <c r="BK591" s="239">
        <f>ROUND(I591*H591,2)</f>
        <v>0</v>
      </c>
      <c r="BL591" s="16" t="s">
        <v>145</v>
      </c>
      <c r="BM591" s="238" t="s">
        <v>1149</v>
      </c>
    </row>
    <row r="592" s="2" customFormat="1" ht="24.15" customHeight="1">
      <c r="A592" s="37"/>
      <c r="B592" s="38"/>
      <c r="C592" s="226" t="s">
        <v>1150</v>
      </c>
      <c r="D592" s="226" t="s">
        <v>141</v>
      </c>
      <c r="E592" s="227" t="s">
        <v>1151</v>
      </c>
      <c r="F592" s="228" t="s">
        <v>1152</v>
      </c>
      <c r="G592" s="229" t="s">
        <v>833</v>
      </c>
      <c r="H592" s="245"/>
      <c r="I592" s="231"/>
      <c r="J592" s="232">
        <f>ROUND(I592*H592,2)</f>
        <v>0</v>
      </c>
      <c r="K592" s="233"/>
      <c r="L592" s="43"/>
      <c r="M592" s="234" t="s">
        <v>1</v>
      </c>
      <c r="N592" s="235" t="s">
        <v>41</v>
      </c>
      <c r="O592" s="90"/>
      <c r="P592" s="236">
        <f>O592*H592</f>
        <v>0</v>
      </c>
      <c r="Q592" s="236">
        <v>0</v>
      </c>
      <c r="R592" s="236">
        <f>Q592*H592</f>
        <v>0</v>
      </c>
      <c r="S592" s="236">
        <v>0</v>
      </c>
      <c r="T592" s="237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238" t="s">
        <v>145</v>
      </c>
      <c r="AT592" s="238" t="s">
        <v>141</v>
      </c>
      <c r="AU592" s="238" t="s">
        <v>85</v>
      </c>
      <c r="AY592" s="16" t="s">
        <v>138</v>
      </c>
      <c r="BE592" s="239">
        <f>IF(N592="základní",J592,0)</f>
        <v>0</v>
      </c>
      <c r="BF592" s="239">
        <f>IF(N592="snížená",J592,0)</f>
        <v>0</v>
      </c>
      <c r="BG592" s="239">
        <f>IF(N592="zákl. přenesená",J592,0)</f>
        <v>0</v>
      </c>
      <c r="BH592" s="239">
        <f>IF(N592="sníž. přenesená",J592,0)</f>
        <v>0</v>
      </c>
      <c r="BI592" s="239">
        <f>IF(N592="nulová",J592,0)</f>
        <v>0</v>
      </c>
      <c r="BJ592" s="16" t="s">
        <v>83</v>
      </c>
      <c r="BK592" s="239">
        <f>ROUND(I592*H592,2)</f>
        <v>0</v>
      </c>
      <c r="BL592" s="16" t="s">
        <v>145</v>
      </c>
      <c r="BM592" s="238" t="s">
        <v>1153</v>
      </c>
    </row>
    <row r="593" s="12" customFormat="1" ht="22.8" customHeight="1">
      <c r="A593" s="12"/>
      <c r="B593" s="210"/>
      <c r="C593" s="211"/>
      <c r="D593" s="212" t="s">
        <v>75</v>
      </c>
      <c r="E593" s="224" t="s">
        <v>301</v>
      </c>
      <c r="F593" s="224" t="s">
        <v>302</v>
      </c>
      <c r="G593" s="211"/>
      <c r="H593" s="211"/>
      <c r="I593" s="214"/>
      <c r="J593" s="225">
        <f>BK593</f>
        <v>0</v>
      </c>
      <c r="K593" s="211"/>
      <c r="L593" s="216"/>
      <c r="M593" s="217"/>
      <c r="N593" s="218"/>
      <c r="O593" s="218"/>
      <c r="P593" s="219">
        <f>SUM(P594:P598)</f>
        <v>0</v>
      </c>
      <c r="Q593" s="218"/>
      <c r="R593" s="219">
        <f>SUM(R594:R598)</f>
        <v>0</v>
      </c>
      <c r="S593" s="218"/>
      <c r="T593" s="220">
        <f>SUM(T594:T598)</f>
        <v>0</v>
      </c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R593" s="221" t="s">
        <v>83</v>
      </c>
      <c r="AT593" s="222" t="s">
        <v>75</v>
      </c>
      <c r="AU593" s="222" t="s">
        <v>83</v>
      </c>
      <c r="AY593" s="221" t="s">
        <v>138</v>
      </c>
      <c r="BK593" s="223">
        <f>SUM(BK594:BK598)</f>
        <v>0</v>
      </c>
    </row>
    <row r="594" s="2" customFormat="1" ht="14.4" customHeight="1">
      <c r="A594" s="37"/>
      <c r="B594" s="38"/>
      <c r="C594" s="226" t="s">
        <v>1154</v>
      </c>
      <c r="D594" s="226" t="s">
        <v>141</v>
      </c>
      <c r="E594" s="227" t="s">
        <v>1155</v>
      </c>
      <c r="F594" s="228" t="s">
        <v>1156</v>
      </c>
      <c r="G594" s="229" t="s">
        <v>306</v>
      </c>
      <c r="H594" s="230">
        <v>4.8600000000000003</v>
      </c>
      <c r="I594" s="231"/>
      <c r="J594" s="232">
        <f>ROUND(I594*H594,2)</f>
        <v>0</v>
      </c>
      <c r="K594" s="233"/>
      <c r="L594" s="43"/>
      <c r="M594" s="234" t="s">
        <v>1</v>
      </c>
      <c r="N594" s="235" t="s">
        <v>41</v>
      </c>
      <c r="O594" s="90"/>
      <c r="P594" s="236">
        <f>O594*H594</f>
        <v>0</v>
      </c>
      <c r="Q594" s="236">
        <v>0</v>
      </c>
      <c r="R594" s="236">
        <f>Q594*H594</f>
        <v>0</v>
      </c>
      <c r="S594" s="236">
        <v>0</v>
      </c>
      <c r="T594" s="237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238" t="s">
        <v>145</v>
      </c>
      <c r="AT594" s="238" t="s">
        <v>141</v>
      </c>
      <c r="AU594" s="238" t="s">
        <v>85</v>
      </c>
      <c r="AY594" s="16" t="s">
        <v>138</v>
      </c>
      <c r="BE594" s="239">
        <f>IF(N594="základní",J594,0)</f>
        <v>0</v>
      </c>
      <c r="BF594" s="239">
        <f>IF(N594="snížená",J594,0)</f>
        <v>0</v>
      </c>
      <c r="BG594" s="239">
        <f>IF(N594="zákl. přenesená",J594,0)</f>
        <v>0</v>
      </c>
      <c r="BH594" s="239">
        <f>IF(N594="sníž. přenesená",J594,0)</f>
        <v>0</v>
      </c>
      <c r="BI594" s="239">
        <f>IF(N594="nulová",J594,0)</f>
        <v>0</v>
      </c>
      <c r="BJ594" s="16" t="s">
        <v>83</v>
      </c>
      <c r="BK594" s="239">
        <f>ROUND(I594*H594,2)</f>
        <v>0</v>
      </c>
      <c r="BL594" s="16" t="s">
        <v>145</v>
      </c>
      <c r="BM594" s="238" t="s">
        <v>1157</v>
      </c>
    </row>
    <row r="595" s="2" customFormat="1" ht="14.4" customHeight="1">
      <c r="A595" s="37"/>
      <c r="B595" s="38"/>
      <c r="C595" s="226" t="s">
        <v>1158</v>
      </c>
      <c r="D595" s="226" t="s">
        <v>141</v>
      </c>
      <c r="E595" s="227" t="s">
        <v>1159</v>
      </c>
      <c r="F595" s="228" t="s">
        <v>1160</v>
      </c>
      <c r="G595" s="229" t="s">
        <v>838</v>
      </c>
      <c r="H595" s="230">
        <v>127.99</v>
      </c>
      <c r="I595" s="231"/>
      <c r="J595" s="232">
        <f>ROUND(I595*H595,2)</f>
        <v>0</v>
      </c>
      <c r="K595" s="233"/>
      <c r="L595" s="43"/>
      <c r="M595" s="234" t="s">
        <v>1</v>
      </c>
      <c r="N595" s="235" t="s">
        <v>41</v>
      </c>
      <c r="O595" s="90"/>
      <c r="P595" s="236">
        <f>O595*H595</f>
        <v>0</v>
      </c>
      <c r="Q595" s="236">
        <v>0</v>
      </c>
      <c r="R595" s="236">
        <f>Q595*H595</f>
        <v>0</v>
      </c>
      <c r="S595" s="236">
        <v>0</v>
      </c>
      <c r="T595" s="237">
        <f>S595*H595</f>
        <v>0</v>
      </c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R595" s="238" t="s">
        <v>145</v>
      </c>
      <c r="AT595" s="238" t="s">
        <v>141</v>
      </c>
      <c r="AU595" s="238" t="s">
        <v>85</v>
      </c>
      <c r="AY595" s="16" t="s">
        <v>138</v>
      </c>
      <c r="BE595" s="239">
        <f>IF(N595="základní",J595,0)</f>
        <v>0</v>
      </c>
      <c r="BF595" s="239">
        <f>IF(N595="snížená",J595,0)</f>
        <v>0</v>
      </c>
      <c r="BG595" s="239">
        <f>IF(N595="zákl. přenesená",J595,0)</f>
        <v>0</v>
      </c>
      <c r="BH595" s="239">
        <f>IF(N595="sníž. přenesená",J595,0)</f>
        <v>0</v>
      </c>
      <c r="BI595" s="239">
        <f>IF(N595="nulová",J595,0)</f>
        <v>0</v>
      </c>
      <c r="BJ595" s="16" t="s">
        <v>83</v>
      </c>
      <c r="BK595" s="239">
        <f>ROUND(I595*H595,2)</f>
        <v>0</v>
      </c>
      <c r="BL595" s="16" t="s">
        <v>145</v>
      </c>
      <c r="BM595" s="238" t="s">
        <v>1161</v>
      </c>
    </row>
    <row r="596" s="2" customFormat="1" ht="14.4" customHeight="1">
      <c r="A596" s="37"/>
      <c r="B596" s="38"/>
      <c r="C596" s="226" t="s">
        <v>1162</v>
      </c>
      <c r="D596" s="226" t="s">
        <v>141</v>
      </c>
      <c r="E596" s="227" t="s">
        <v>1163</v>
      </c>
      <c r="F596" s="228" t="s">
        <v>1164</v>
      </c>
      <c r="G596" s="229" t="s">
        <v>586</v>
      </c>
      <c r="H596" s="230">
        <v>6</v>
      </c>
      <c r="I596" s="231"/>
      <c r="J596" s="232">
        <f>ROUND(I596*H596,2)</f>
        <v>0</v>
      </c>
      <c r="K596" s="233"/>
      <c r="L596" s="43"/>
      <c r="M596" s="234" t="s">
        <v>1</v>
      </c>
      <c r="N596" s="235" t="s">
        <v>41</v>
      </c>
      <c r="O596" s="90"/>
      <c r="P596" s="236">
        <f>O596*H596</f>
        <v>0</v>
      </c>
      <c r="Q596" s="236">
        <v>0</v>
      </c>
      <c r="R596" s="236">
        <f>Q596*H596</f>
        <v>0</v>
      </c>
      <c r="S596" s="236">
        <v>0</v>
      </c>
      <c r="T596" s="237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238" t="s">
        <v>145</v>
      </c>
      <c r="AT596" s="238" t="s">
        <v>141</v>
      </c>
      <c r="AU596" s="238" t="s">
        <v>85</v>
      </c>
      <c r="AY596" s="16" t="s">
        <v>138</v>
      </c>
      <c r="BE596" s="239">
        <f>IF(N596="základní",J596,0)</f>
        <v>0</v>
      </c>
      <c r="BF596" s="239">
        <f>IF(N596="snížená",J596,0)</f>
        <v>0</v>
      </c>
      <c r="BG596" s="239">
        <f>IF(N596="zákl. přenesená",J596,0)</f>
        <v>0</v>
      </c>
      <c r="BH596" s="239">
        <f>IF(N596="sníž. přenesená",J596,0)</f>
        <v>0</v>
      </c>
      <c r="BI596" s="239">
        <f>IF(N596="nulová",J596,0)</f>
        <v>0</v>
      </c>
      <c r="BJ596" s="16" t="s">
        <v>83</v>
      </c>
      <c r="BK596" s="239">
        <f>ROUND(I596*H596,2)</f>
        <v>0</v>
      </c>
      <c r="BL596" s="16" t="s">
        <v>145</v>
      </c>
      <c r="BM596" s="238" t="s">
        <v>1165</v>
      </c>
    </row>
    <row r="597" s="2" customFormat="1" ht="14.4" customHeight="1">
      <c r="A597" s="37"/>
      <c r="B597" s="38"/>
      <c r="C597" s="226" t="s">
        <v>1166</v>
      </c>
      <c r="D597" s="226" t="s">
        <v>141</v>
      </c>
      <c r="E597" s="227" t="s">
        <v>1167</v>
      </c>
      <c r="F597" s="228" t="s">
        <v>1168</v>
      </c>
      <c r="G597" s="229" t="s">
        <v>340</v>
      </c>
      <c r="H597" s="230">
        <v>0.029999999999999999</v>
      </c>
      <c r="I597" s="231"/>
      <c r="J597" s="232">
        <f>ROUND(I597*H597,2)</f>
        <v>0</v>
      </c>
      <c r="K597" s="233"/>
      <c r="L597" s="43"/>
      <c r="M597" s="234" t="s">
        <v>1</v>
      </c>
      <c r="N597" s="235" t="s">
        <v>41</v>
      </c>
      <c r="O597" s="90"/>
      <c r="P597" s="236">
        <f>O597*H597</f>
        <v>0</v>
      </c>
      <c r="Q597" s="236">
        <v>0</v>
      </c>
      <c r="R597" s="236">
        <f>Q597*H597</f>
        <v>0</v>
      </c>
      <c r="S597" s="236">
        <v>0</v>
      </c>
      <c r="T597" s="237">
        <f>S597*H597</f>
        <v>0</v>
      </c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R597" s="238" t="s">
        <v>145</v>
      </c>
      <c r="AT597" s="238" t="s">
        <v>141</v>
      </c>
      <c r="AU597" s="238" t="s">
        <v>85</v>
      </c>
      <c r="AY597" s="16" t="s">
        <v>138</v>
      </c>
      <c r="BE597" s="239">
        <f>IF(N597="základní",J597,0)</f>
        <v>0</v>
      </c>
      <c r="BF597" s="239">
        <f>IF(N597="snížená",J597,0)</f>
        <v>0</v>
      </c>
      <c r="BG597" s="239">
        <f>IF(N597="zákl. přenesená",J597,0)</f>
        <v>0</v>
      </c>
      <c r="BH597" s="239">
        <f>IF(N597="sníž. přenesená",J597,0)</f>
        <v>0</v>
      </c>
      <c r="BI597" s="239">
        <f>IF(N597="nulová",J597,0)</f>
        <v>0</v>
      </c>
      <c r="BJ597" s="16" t="s">
        <v>83</v>
      </c>
      <c r="BK597" s="239">
        <f>ROUND(I597*H597,2)</f>
        <v>0</v>
      </c>
      <c r="BL597" s="16" t="s">
        <v>145</v>
      </c>
      <c r="BM597" s="238" t="s">
        <v>1169</v>
      </c>
    </row>
    <row r="598" s="2" customFormat="1" ht="14.4" customHeight="1">
      <c r="A598" s="37"/>
      <c r="B598" s="38"/>
      <c r="C598" s="226" t="s">
        <v>1170</v>
      </c>
      <c r="D598" s="226" t="s">
        <v>141</v>
      </c>
      <c r="E598" s="227" t="s">
        <v>1171</v>
      </c>
      <c r="F598" s="228" t="s">
        <v>1172</v>
      </c>
      <c r="G598" s="229" t="s">
        <v>838</v>
      </c>
      <c r="H598" s="230">
        <v>3.6499999999999999</v>
      </c>
      <c r="I598" s="231"/>
      <c r="J598" s="232">
        <f>ROUND(I598*H598,2)</f>
        <v>0</v>
      </c>
      <c r="K598" s="233"/>
      <c r="L598" s="43"/>
      <c r="M598" s="234" t="s">
        <v>1</v>
      </c>
      <c r="N598" s="235" t="s">
        <v>41</v>
      </c>
      <c r="O598" s="90"/>
      <c r="P598" s="236">
        <f>O598*H598</f>
        <v>0</v>
      </c>
      <c r="Q598" s="236">
        <v>0</v>
      </c>
      <c r="R598" s="236">
        <f>Q598*H598</f>
        <v>0</v>
      </c>
      <c r="S598" s="236">
        <v>0</v>
      </c>
      <c r="T598" s="237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238" t="s">
        <v>145</v>
      </c>
      <c r="AT598" s="238" t="s">
        <v>141</v>
      </c>
      <c r="AU598" s="238" t="s">
        <v>85</v>
      </c>
      <c r="AY598" s="16" t="s">
        <v>138</v>
      </c>
      <c r="BE598" s="239">
        <f>IF(N598="základní",J598,0)</f>
        <v>0</v>
      </c>
      <c r="BF598" s="239">
        <f>IF(N598="snížená",J598,0)</f>
        <v>0</v>
      </c>
      <c r="BG598" s="239">
        <f>IF(N598="zákl. přenesená",J598,0)</f>
        <v>0</v>
      </c>
      <c r="BH598" s="239">
        <f>IF(N598="sníž. přenesená",J598,0)</f>
        <v>0</v>
      </c>
      <c r="BI598" s="239">
        <f>IF(N598="nulová",J598,0)</f>
        <v>0</v>
      </c>
      <c r="BJ598" s="16" t="s">
        <v>83</v>
      </c>
      <c r="BK598" s="239">
        <f>ROUND(I598*H598,2)</f>
        <v>0</v>
      </c>
      <c r="BL598" s="16" t="s">
        <v>145</v>
      </c>
      <c r="BM598" s="238" t="s">
        <v>1173</v>
      </c>
    </row>
    <row r="599" s="12" customFormat="1" ht="22.8" customHeight="1">
      <c r="A599" s="12"/>
      <c r="B599" s="210"/>
      <c r="C599" s="211"/>
      <c r="D599" s="212" t="s">
        <v>75</v>
      </c>
      <c r="E599" s="224" t="s">
        <v>577</v>
      </c>
      <c r="F599" s="224" t="s">
        <v>578</v>
      </c>
      <c r="G599" s="211"/>
      <c r="H599" s="211"/>
      <c r="I599" s="214"/>
      <c r="J599" s="225">
        <f>BK599</f>
        <v>0</v>
      </c>
      <c r="K599" s="211"/>
      <c r="L599" s="216"/>
      <c r="M599" s="217"/>
      <c r="N599" s="218"/>
      <c r="O599" s="218"/>
      <c r="P599" s="219">
        <f>SUM(P600:P601)</f>
        <v>0</v>
      </c>
      <c r="Q599" s="218"/>
      <c r="R599" s="219">
        <f>SUM(R600:R601)</f>
        <v>0</v>
      </c>
      <c r="S599" s="218"/>
      <c r="T599" s="220">
        <f>SUM(T600:T601)</f>
        <v>0</v>
      </c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R599" s="221" t="s">
        <v>83</v>
      </c>
      <c r="AT599" s="222" t="s">
        <v>75</v>
      </c>
      <c r="AU599" s="222" t="s">
        <v>83</v>
      </c>
      <c r="AY599" s="221" t="s">
        <v>138</v>
      </c>
      <c r="BK599" s="223">
        <f>SUM(BK600:BK601)</f>
        <v>0</v>
      </c>
    </row>
    <row r="600" s="2" customFormat="1" ht="14.4" customHeight="1">
      <c r="A600" s="37"/>
      <c r="B600" s="38"/>
      <c r="C600" s="226" t="s">
        <v>1174</v>
      </c>
      <c r="D600" s="226" t="s">
        <v>141</v>
      </c>
      <c r="E600" s="227" t="s">
        <v>580</v>
      </c>
      <c r="F600" s="228" t="s">
        <v>581</v>
      </c>
      <c r="G600" s="229" t="s">
        <v>306</v>
      </c>
      <c r="H600" s="230">
        <v>3.25</v>
      </c>
      <c r="I600" s="231"/>
      <c r="J600" s="232">
        <f>ROUND(I600*H600,2)</f>
        <v>0</v>
      </c>
      <c r="K600" s="233"/>
      <c r="L600" s="43"/>
      <c r="M600" s="234" t="s">
        <v>1</v>
      </c>
      <c r="N600" s="235" t="s">
        <v>41</v>
      </c>
      <c r="O600" s="90"/>
      <c r="P600" s="236">
        <f>O600*H600</f>
        <v>0</v>
      </c>
      <c r="Q600" s="236">
        <v>0</v>
      </c>
      <c r="R600" s="236">
        <f>Q600*H600</f>
        <v>0</v>
      </c>
      <c r="S600" s="236">
        <v>0</v>
      </c>
      <c r="T600" s="237">
        <f>S600*H600</f>
        <v>0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238" t="s">
        <v>145</v>
      </c>
      <c r="AT600" s="238" t="s">
        <v>141</v>
      </c>
      <c r="AU600" s="238" t="s">
        <v>85</v>
      </c>
      <c r="AY600" s="16" t="s">
        <v>138</v>
      </c>
      <c r="BE600" s="239">
        <f>IF(N600="základní",J600,0)</f>
        <v>0</v>
      </c>
      <c r="BF600" s="239">
        <f>IF(N600="snížená",J600,0)</f>
        <v>0</v>
      </c>
      <c r="BG600" s="239">
        <f>IF(N600="zákl. přenesená",J600,0)</f>
        <v>0</v>
      </c>
      <c r="BH600" s="239">
        <f>IF(N600="sníž. přenesená",J600,0)</f>
        <v>0</v>
      </c>
      <c r="BI600" s="239">
        <f>IF(N600="nulová",J600,0)</f>
        <v>0</v>
      </c>
      <c r="BJ600" s="16" t="s">
        <v>83</v>
      </c>
      <c r="BK600" s="239">
        <f>ROUND(I600*H600,2)</f>
        <v>0</v>
      </c>
      <c r="BL600" s="16" t="s">
        <v>145</v>
      </c>
      <c r="BM600" s="238" t="s">
        <v>1175</v>
      </c>
    </row>
    <row r="601" s="2" customFormat="1" ht="14.4" customHeight="1">
      <c r="A601" s="37"/>
      <c r="B601" s="38"/>
      <c r="C601" s="226" t="s">
        <v>1176</v>
      </c>
      <c r="D601" s="226" t="s">
        <v>141</v>
      </c>
      <c r="E601" s="227" t="s">
        <v>599</v>
      </c>
      <c r="F601" s="228" t="s">
        <v>600</v>
      </c>
      <c r="G601" s="229" t="s">
        <v>586</v>
      </c>
      <c r="H601" s="230">
        <v>3</v>
      </c>
      <c r="I601" s="231"/>
      <c r="J601" s="232">
        <f>ROUND(I601*H601,2)</f>
        <v>0</v>
      </c>
      <c r="K601" s="233"/>
      <c r="L601" s="43"/>
      <c r="M601" s="234" t="s">
        <v>1</v>
      </c>
      <c r="N601" s="235" t="s">
        <v>41</v>
      </c>
      <c r="O601" s="90"/>
      <c r="P601" s="236">
        <f>O601*H601</f>
        <v>0</v>
      </c>
      <c r="Q601" s="236">
        <v>0</v>
      </c>
      <c r="R601" s="236">
        <f>Q601*H601</f>
        <v>0</v>
      </c>
      <c r="S601" s="236">
        <v>0</v>
      </c>
      <c r="T601" s="237">
        <f>S601*H601</f>
        <v>0</v>
      </c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R601" s="238" t="s">
        <v>145</v>
      </c>
      <c r="AT601" s="238" t="s">
        <v>141</v>
      </c>
      <c r="AU601" s="238" t="s">
        <v>85</v>
      </c>
      <c r="AY601" s="16" t="s">
        <v>138</v>
      </c>
      <c r="BE601" s="239">
        <f>IF(N601="základní",J601,0)</f>
        <v>0</v>
      </c>
      <c r="BF601" s="239">
        <f>IF(N601="snížená",J601,0)</f>
        <v>0</v>
      </c>
      <c r="BG601" s="239">
        <f>IF(N601="zákl. přenesená",J601,0)</f>
        <v>0</v>
      </c>
      <c r="BH601" s="239">
        <f>IF(N601="sníž. přenesená",J601,0)</f>
        <v>0</v>
      </c>
      <c r="BI601" s="239">
        <f>IF(N601="nulová",J601,0)</f>
        <v>0</v>
      </c>
      <c r="BJ601" s="16" t="s">
        <v>83</v>
      </c>
      <c r="BK601" s="239">
        <f>ROUND(I601*H601,2)</f>
        <v>0</v>
      </c>
      <c r="BL601" s="16" t="s">
        <v>145</v>
      </c>
      <c r="BM601" s="238" t="s">
        <v>1177</v>
      </c>
    </row>
    <row r="602" s="12" customFormat="1" ht="22.8" customHeight="1">
      <c r="A602" s="12"/>
      <c r="B602" s="210"/>
      <c r="C602" s="211"/>
      <c r="D602" s="212" t="s">
        <v>75</v>
      </c>
      <c r="E602" s="224" t="s">
        <v>1178</v>
      </c>
      <c r="F602" s="224" t="s">
        <v>1179</v>
      </c>
      <c r="G602" s="211"/>
      <c r="H602" s="211"/>
      <c r="I602" s="214"/>
      <c r="J602" s="225">
        <f>BK602</f>
        <v>0</v>
      </c>
      <c r="K602" s="211"/>
      <c r="L602" s="216"/>
      <c r="M602" s="217"/>
      <c r="N602" s="218"/>
      <c r="O602" s="218"/>
      <c r="P602" s="219">
        <f>SUM(P603:P605)</f>
        <v>0</v>
      </c>
      <c r="Q602" s="218"/>
      <c r="R602" s="219">
        <f>SUM(R603:R605)</f>
        <v>0</v>
      </c>
      <c r="S602" s="218"/>
      <c r="T602" s="220">
        <f>SUM(T603:T605)</f>
        <v>0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221" t="s">
        <v>83</v>
      </c>
      <c r="AT602" s="222" t="s">
        <v>75</v>
      </c>
      <c r="AU602" s="222" t="s">
        <v>83</v>
      </c>
      <c r="AY602" s="221" t="s">
        <v>138</v>
      </c>
      <c r="BK602" s="223">
        <f>SUM(BK603:BK605)</f>
        <v>0</v>
      </c>
    </row>
    <row r="603" s="2" customFormat="1" ht="14.4" customHeight="1">
      <c r="A603" s="37"/>
      <c r="B603" s="38"/>
      <c r="C603" s="226" t="s">
        <v>1180</v>
      </c>
      <c r="D603" s="226" t="s">
        <v>141</v>
      </c>
      <c r="E603" s="227" t="s">
        <v>1181</v>
      </c>
      <c r="F603" s="228" t="s">
        <v>1182</v>
      </c>
      <c r="G603" s="229" t="s">
        <v>254</v>
      </c>
      <c r="H603" s="230">
        <v>112.8</v>
      </c>
      <c r="I603" s="231"/>
      <c r="J603" s="232">
        <f>ROUND(I603*H603,2)</f>
        <v>0</v>
      </c>
      <c r="K603" s="233"/>
      <c r="L603" s="43"/>
      <c r="M603" s="234" t="s">
        <v>1</v>
      </c>
      <c r="N603" s="235" t="s">
        <v>41</v>
      </c>
      <c r="O603" s="90"/>
      <c r="P603" s="236">
        <f>O603*H603</f>
        <v>0</v>
      </c>
      <c r="Q603" s="236">
        <v>0</v>
      </c>
      <c r="R603" s="236">
        <f>Q603*H603</f>
        <v>0</v>
      </c>
      <c r="S603" s="236">
        <v>0</v>
      </c>
      <c r="T603" s="237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238" t="s">
        <v>145</v>
      </c>
      <c r="AT603" s="238" t="s">
        <v>141</v>
      </c>
      <c r="AU603" s="238" t="s">
        <v>85</v>
      </c>
      <c r="AY603" s="16" t="s">
        <v>138</v>
      </c>
      <c r="BE603" s="239">
        <f>IF(N603="základní",J603,0)</f>
        <v>0</v>
      </c>
      <c r="BF603" s="239">
        <f>IF(N603="snížená",J603,0)</f>
        <v>0</v>
      </c>
      <c r="BG603" s="239">
        <f>IF(N603="zákl. přenesená",J603,0)</f>
        <v>0</v>
      </c>
      <c r="BH603" s="239">
        <f>IF(N603="sníž. přenesená",J603,0)</f>
        <v>0</v>
      </c>
      <c r="BI603" s="239">
        <f>IF(N603="nulová",J603,0)</f>
        <v>0</v>
      </c>
      <c r="BJ603" s="16" t="s">
        <v>83</v>
      </c>
      <c r="BK603" s="239">
        <f>ROUND(I603*H603,2)</f>
        <v>0</v>
      </c>
      <c r="BL603" s="16" t="s">
        <v>145</v>
      </c>
      <c r="BM603" s="238" t="s">
        <v>1183</v>
      </c>
    </row>
    <row r="604" s="2" customFormat="1" ht="14.4" customHeight="1">
      <c r="A604" s="37"/>
      <c r="B604" s="38"/>
      <c r="C604" s="226" t="s">
        <v>1184</v>
      </c>
      <c r="D604" s="226" t="s">
        <v>141</v>
      </c>
      <c r="E604" s="227" t="s">
        <v>1185</v>
      </c>
      <c r="F604" s="228" t="s">
        <v>1186</v>
      </c>
      <c r="G604" s="229" t="s">
        <v>254</v>
      </c>
      <c r="H604" s="230">
        <v>45</v>
      </c>
      <c r="I604" s="231"/>
      <c r="J604" s="232">
        <f>ROUND(I604*H604,2)</f>
        <v>0</v>
      </c>
      <c r="K604" s="233"/>
      <c r="L604" s="43"/>
      <c r="M604" s="234" t="s">
        <v>1</v>
      </c>
      <c r="N604" s="235" t="s">
        <v>41</v>
      </c>
      <c r="O604" s="90"/>
      <c r="P604" s="236">
        <f>O604*H604</f>
        <v>0</v>
      </c>
      <c r="Q604" s="236">
        <v>0</v>
      </c>
      <c r="R604" s="236">
        <f>Q604*H604</f>
        <v>0</v>
      </c>
      <c r="S604" s="236">
        <v>0</v>
      </c>
      <c r="T604" s="237">
        <f>S604*H604</f>
        <v>0</v>
      </c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R604" s="238" t="s">
        <v>145</v>
      </c>
      <c r="AT604" s="238" t="s">
        <v>141</v>
      </c>
      <c r="AU604" s="238" t="s">
        <v>85</v>
      </c>
      <c r="AY604" s="16" t="s">
        <v>138</v>
      </c>
      <c r="BE604" s="239">
        <f>IF(N604="základní",J604,0)</f>
        <v>0</v>
      </c>
      <c r="BF604" s="239">
        <f>IF(N604="snížená",J604,0)</f>
        <v>0</v>
      </c>
      <c r="BG604" s="239">
        <f>IF(N604="zákl. přenesená",J604,0)</f>
        <v>0</v>
      </c>
      <c r="BH604" s="239">
        <f>IF(N604="sníž. přenesená",J604,0)</f>
        <v>0</v>
      </c>
      <c r="BI604" s="239">
        <f>IF(N604="nulová",J604,0)</f>
        <v>0</v>
      </c>
      <c r="BJ604" s="16" t="s">
        <v>83</v>
      </c>
      <c r="BK604" s="239">
        <f>ROUND(I604*H604,2)</f>
        <v>0</v>
      </c>
      <c r="BL604" s="16" t="s">
        <v>145</v>
      </c>
      <c r="BM604" s="238" t="s">
        <v>1187</v>
      </c>
    </row>
    <row r="605" s="2" customFormat="1" ht="14.4" customHeight="1">
      <c r="A605" s="37"/>
      <c r="B605" s="38"/>
      <c r="C605" s="226" t="s">
        <v>1188</v>
      </c>
      <c r="D605" s="226" t="s">
        <v>141</v>
      </c>
      <c r="E605" s="227" t="s">
        <v>1189</v>
      </c>
      <c r="F605" s="228" t="s">
        <v>1190</v>
      </c>
      <c r="G605" s="229" t="s">
        <v>254</v>
      </c>
      <c r="H605" s="230">
        <v>30.399999999999999</v>
      </c>
      <c r="I605" s="231"/>
      <c r="J605" s="232">
        <f>ROUND(I605*H605,2)</f>
        <v>0</v>
      </c>
      <c r="K605" s="233"/>
      <c r="L605" s="43"/>
      <c r="M605" s="234" t="s">
        <v>1</v>
      </c>
      <c r="N605" s="235" t="s">
        <v>41</v>
      </c>
      <c r="O605" s="90"/>
      <c r="P605" s="236">
        <f>O605*H605</f>
        <v>0</v>
      </c>
      <c r="Q605" s="236">
        <v>0</v>
      </c>
      <c r="R605" s="236">
        <f>Q605*H605</f>
        <v>0</v>
      </c>
      <c r="S605" s="236">
        <v>0</v>
      </c>
      <c r="T605" s="237">
        <f>S605*H605</f>
        <v>0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238" t="s">
        <v>145</v>
      </c>
      <c r="AT605" s="238" t="s">
        <v>141</v>
      </c>
      <c r="AU605" s="238" t="s">
        <v>85</v>
      </c>
      <c r="AY605" s="16" t="s">
        <v>138</v>
      </c>
      <c r="BE605" s="239">
        <f>IF(N605="základní",J605,0)</f>
        <v>0</v>
      </c>
      <c r="BF605" s="239">
        <f>IF(N605="snížená",J605,0)</f>
        <v>0</v>
      </c>
      <c r="BG605" s="239">
        <f>IF(N605="zákl. přenesená",J605,0)</f>
        <v>0</v>
      </c>
      <c r="BH605" s="239">
        <f>IF(N605="sníž. přenesená",J605,0)</f>
        <v>0</v>
      </c>
      <c r="BI605" s="239">
        <f>IF(N605="nulová",J605,0)</f>
        <v>0</v>
      </c>
      <c r="BJ605" s="16" t="s">
        <v>83</v>
      </c>
      <c r="BK605" s="239">
        <f>ROUND(I605*H605,2)</f>
        <v>0</v>
      </c>
      <c r="BL605" s="16" t="s">
        <v>145</v>
      </c>
      <c r="BM605" s="238" t="s">
        <v>1191</v>
      </c>
    </row>
    <row r="606" s="12" customFormat="1" ht="22.8" customHeight="1">
      <c r="A606" s="12"/>
      <c r="B606" s="210"/>
      <c r="C606" s="211"/>
      <c r="D606" s="212" t="s">
        <v>75</v>
      </c>
      <c r="E606" s="224" t="s">
        <v>592</v>
      </c>
      <c r="F606" s="224" t="s">
        <v>593</v>
      </c>
      <c r="G606" s="211"/>
      <c r="H606" s="211"/>
      <c r="I606" s="214"/>
      <c r="J606" s="225">
        <f>BK606</f>
        <v>0</v>
      </c>
      <c r="K606" s="211"/>
      <c r="L606" s="216"/>
      <c r="M606" s="217"/>
      <c r="N606" s="218"/>
      <c r="O606" s="218"/>
      <c r="P606" s="219">
        <f>SUM(P607:P609)</f>
        <v>0</v>
      </c>
      <c r="Q606" s="218"/>
      <c r="R606" s="219">
        <f>SUM(R607:R609)</f>
        <v>0</v>
      </c>
      <c r="S606" s="218"/>
      <c r="T606" s="220">
        <f>SUM(T607:T609)</f>
        <v>0</v>
      </c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R606" s="221" t="s">
        <v>83</v>
      </c>
      <c r="AT606" s="222" t="s">
        <v>75</v>
      </c>
      <c r="AU606" s="222" t="s">
        <v>83</v>
      </c>
      <c r="AY606" s="221" t="s">
        <v>138</v>
      </c>
      <c r="BK606" s="223">
        <f>SUM(BK607:BK609)</f>
        <v>0</v>
      </c>
    </row>
    <row r="607" s="2" customFormat="1" ht="24.15" customHeight="1">
      <c r="A607" s="37"/>
      <c r="B607" s="38"/>
      <c r="C607" s="226" t="s">
        <v>1192</v>
      </c>
      <c r="D607" s="226" t="s">
        <v>141</v>
      </c>
      <c r="E607" s="227" t="s">
        <v>595</v>
      </c>
      <c r="F607" s="228" t="s">
        <v>596</v>
      </c>
      <c r="G607" s="229" t="s">
        <v>269</v>
      </c>
      <c r="H607" s="230">
        <v>50.159999999999997</v>
      </c>
      <c r="I607" s="231"/>
      <c r="J607" s="232">
        <f>ROUND(I607*H607,2)</f>
        <v>0</v>
      </c>
      <c r="K607" s="233"/>
      <c r="L607" s="43"/>
      <c r="M607" s="234" t="s">
        <v>1</v>
      </c>
      <c r="N607" s="235" t="s">
        <v>41</v>
      </c>
      <c r="O607" s="90"/>
      <c r="P607" s="236">
        <f>O607*H607</f>
        <v>0</v>
      </c>
      <c r="Q607" s="236">
        <v>0</v>
      </c>
      <c r="R607" s="236">
        <f>Q607*H607</f>
        <v>0</v>
      </c>
      <c r="S607" s="236">
        <v>0</v>
      </c>
      <c r="T607" s="237">
        <f>S607*H607</f>
        <v>0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238" t="s">
        <v>145</v>
      </c>
      <c r="AT607" s="238" t="s">
        <v>141</v>
      </c>
      <c r="AU607" s="238" t="s">
        <v>85</v>
      </c>
      <c r="AY607" s="16" t="s">
        <v>138</v>
      </c>
      <c r="BE607" s="239">
        <f>IF(N607="základní",J607,0)</f>
        <v>0</v>
      </c>
      <c r="BF607" s="239">
        <f>IF(N607="snížená",J607,0)</f>
        <v>0</v>
      </c>
      <c r="BG607" s="239">
        <f>IF(N607="zákl. přenesená",J607,0)</f>
        <v>0</v>
      </c>
      <c r="BH607" s="239">
        <f>IF(N607="sníž. přenesená",J607,0)</f>
        <v>0</v>
      </c>
      <c r="BI607" s="239">
        <f>IF(N607="nulová",J607,0)</f>
        <v>0</v>
      </c>
      <c r="BJ607" s="16" t="s">
        <v>83</v>
      </c>
      <c r="BK607" s="239">
        <f>ROUND(I607*H607,2)</f>
        <v>0</v>
      </c>
      <c r="BL607" s="16" t="s">
        <v>145</v>
      </c>
      <c r="BM607" s="238" t="s">
        <v>1193</v>
      </c>
    </row>
    <row r="608" s="2" customFormat="1" ht="14.4" customHeight="1">
      <c r="A608" s="37"/>
      <c r="B608" s="38"/>
      <c r="C608" s="226" t="s">
        <v>1194</v>
      </c>
      <c r="D608" s="226" t="s">
        <v>141</v>
      </c>
      <c r="E608" s="227" t="s">
        <v>603</v>
      </c>
      <c r="F608" s="228" t="s">
        <v>604</v>
      </c>
      <c r="G608" s="229" t="s">
        <v>586</v>
      </c>
      <c r="H608" s="230">
        <v>3</v>
      </c>
      <c r="I608" s="231"/>
      <c r="J608" s="232">
        <f>ROUND(I608*H608,2)</f>
        <v>0</v>
      </c>
      <c r="K608" s="233"/>
      <c r="L608" s="43"/>
      <c r="M608" s="234" t="s">
        <v>1</v>
      </c>
      <c r="N608" s="235" t="s">
        <v>41</v>
      </c>
      <c r="O608" s="90"/>
      <c r="P608" s="236">
        <f>O608*H608</f>
        <v>0</v>
      </c>
      <c r="Q608" s="236">
        <v>0</v>
      </c>
      <c r="R608" s="236">
        <f>Q608*H608</f>
        <v>0</v>
      </c>
      <c r="S608" s="236">
        <v>0</v>
      </c>
      <c r="T608" s="237">
        <f>S608*H608</f>
        <v>0</v>
      </c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R608" s="238" t="s">
        <v>145</v>
      </c>
      <c r="AT608" s="238" t="s">
        <v>141</v>
      </c>
      <c r="AU608" s="238" t="s">
        <v>85</v>
      </c>
      <c r="AY608" s="16" t="s">
        <v>138</v>
      </c>
      <c r="BE608" s="239">
        <f>IF(N608="základní",J608,0)</f>
        <v>0</v>
      </c>
      <c r="BF608" s="239">
        <f>IF(N608="snížená",J608,0)</f>
        <v>0</v>
      </c>
      <c r="BG608" s="239">
        <f>IF(N608="zákl. přenesená",J608,0)</f>
        <v>0</v>
      </c>
      <c r="BH608" s="239">
        <f>IF(N608="sníž. přenesená",J608,0)</f>
        <v>0</v>
      </c>
      <c r="BI608" s="239">
        <f>IF(N608="nulová",J608,0)</f>
        <v>0</v>
      </c>
      <c r="BJ608" s="16" t="s">
        <v>83</v>
      </c>
      <c r="BK608" s="239">
        <f>ROUND(I608*H608,2)</f>
        <v>0</v>
      </c>
      <c r="BL608" s="16" t="s">
        <v>145</v>
      </c>
      <c r="BM608" s="238" t="s">
        <v>1195</v>
      </c>
    </row>
    <row r="609" s="2" customFormat="1" ht="14.4" customHeight="1">
      <c r="A609" s="37"/>
      <c r="B609" s="38"/>
      <c r="C609" s="226" t="s">
        <v>1196</v>
      </c>
      <c r="D609" s="226" t="s">
        <v>141</v>
      </c>
      <c r="E609" s="227" t="s">
        <v>1197</v>
      </c>
      <c r="F609" s="228" t="s">
        <v>1198</v>
      </c>
      <c r="G609" s="229" t="s">
        <v>261</v>
      </c>
      <c r="H609" s="230">
        <v>6</v>
      </c>
      <c r="I609" s="231"/>
      <c r="J609" s="232">
        <f>ROUND(I609*H609,2)</f>
        <v>0</v>
      </c>
      <c r="K609" s="233"/>
      <c r="L609" s="43"/>
      <c r="M609" s="234" t="s">
        <v>1</v>
      </c>
      <c r="N609" s="235" t="s">
        <v>41</v>
      </c>
      <c r="O609" s="90"/>
      <c r="P609" s="236">
        <f>O609*H609</f>
        <v>0</v>
      </c>
      <c r="Q609" s="236">
        <v>0</v>
      </c>
      <c r="R609" s="236">
        <f>Q609*H609</f>
        <v>0</v>
      </c>
      <c r="S609" s="236">
        <v>0</v>
      </c>
      <c r="T609" s="237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238" t="s">
        <v>145</v>
      </c>
      <c r="AT609" s="238" t="s">
        <v>141</v>
      </c>
      <c r="AU609" s="238" t="s">
        <v>85</v>
      </c>
      <c r="AY609" s="16" t="s">
        <v>138</v>
      </c>
      <c r="BE609" s="239">
        <f>IF(N609="základní",J609,0)</f>
        <v>0</v>
      </c>
      <c r="BF609" s="239">
        <f>IF(N609="snížená",J609,0)</f>
        <v>0</v>
      </c>
      <c r="BG609" s="239">
        <f>IF(N609="zákl. přenesená",J609,0)</f>
        <v>0</v>
      </c>
      <c r="BH609" s="239">
        <f>IF(N609="sníž. přenesená",J609,0)</f>
        <v>0</v>
      </c>
      <c r="BI609" s="239">
        <f>IF(N609="nulová",J609,0)</f>
        <v>0</v>
      </c>
      <c r="BJ609" s="16" t="s">
        <v>83</v>
      </c>
      <c r="BK609" s="239">
        <f>ROUND(I609*H609,2)</f>
        <v>0</v>
      </c>
      <c r="BL609" s="16" t="s">
        <v>145</v>
      </c>
      <c r="BM609" s="238" t="s">
        <v>1199</v>
      </c>
    </row>
    <row r="610" s="12" customFormat="1" ht="22.8" customHeight="1">
      <c r="A610" s="12"/>
      <c r="B610" s="210"/>
      <c r="C610" s="211"/>
      <c r="D610" s="212" t="s">
        <v>75</v>
      </c>
      <c r="E610" s="224" t="s">
        <v>902</v>
      </c>
      <c r="F610" s="224" t="s">
        <v>903</v>
      </c>
      <c r="G610" s="211"/>
      <c r="H610" s="211"/>
      <c r="I610" s="214"/>
      <c r="J610" s="225">
        <f>BK610</f>
        <v>0</v>
      </c>
      <c r="K610" s="211"/>
      <c r="L610" s="216"/>
      <c r="M610" s="217"/>
      <c r="N610" s="218"/>
      <c r="O610" s="218"/>
      <c r="P610" s="219">
        <f>P611</f>
        <v>0</v>
      </c>
      <c r="Q610" s="218"/>
      <c r="R610" s="219">
        <f>R611</f>
        <v>0</v>
      </c>
      <c r="S610" s="218"/>
      <c r="T610" s="220">
        <f>T611</f>
        <v>0</v>
      </c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R610" s="221" t="s">
        <v>83</v>
      </c>
      <c r="AT610" s="222" t="s">
        <v>75</v>
      </c>
      <c r="AU610" s="222" t="s">
        <v>83</v>
      </c>
      <c r="AY610" s="221" t="s">
        <v>138</v>
      </c>
      <c r="BK610" s="223">
        <f>BK611</f>
        <v>0</v>
      </c>
    </row>
    <row r="611" s="2" customFormat="1" ht="14.4" customHeight="1">
      <c r="A611" s="37"/>
      <c r="B611" s="38"/>
      <c r="C611" s="226" t="s">
        <v>1200</v>
      </c>
      <c r="D611" s="226" t="s">
        <v>141</v>
      </c>
      <c r="E611" s="227" t="s">
        <v>905</v>
      </c>
      <c r="F611" s="228" t="s">
        <v>906</v>
      </c>
      <c r="G611" s="229" t="s">
        <v>586</v>
      </c>
      <c r="H611" s="230">
        <v>3</v>
      </c>
      <c r="I611" s="231"/>
      <c r="J611" s="232">
        <f>ROUND(I611*H611,2)</f>
        <v>0</v>
      </c>
      <c r="K611" s="233"/>
      <c r="L611" s="43"/>
      <c r="M611" s="234" t="s">
        <v>1</v>
      </c>
      <c r="N611" s="235" t="s">
        <v>41</v>
      </c>
      <c r="O611" s="90"/>
      <c r="P611" s="236">
        <f>O611*H611</f>
        <v>0</v>
      </c>
      <c r="Q611" s="236">
        <v>0</v>
      </c>
      <c r="R611" s="236">
        <f>Q611*H611</f>
        <v>0</v>
      </c>
      <c r="S611" s="236">
        <v>0</v>
      </c>
      <c r="T611" s="237">
        <f>S611*H611</f>
        <v>0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238" t="s">
        <v>145</v>
      </c>
      <c r="AT611" s="238" t="s">
        <v>141</v>
      </c>
      <c r="AU611" s="238" t="s">
        <v>85</v>
      </c>
      <c r="AY611" s="16" t="s">
        <v>138</v>
      </c>
      <c r="BE611" s="239">
        <f>IF(N611="základní",J611,0)</f>
        <v>0</v>
      </c>
      <c r="BF611" s="239">
        <f>IF(N611="snížená",J611,0)</f>
        <v>0</v>
      </c>
      <c r="BG611" s="239">
        <f>IF(N611="zákl. přenesená",J611,0)</f>
        <v>0</v>
      </c>
      <c r="BH611" s="239">
        <f>IF(N611="sníž. přenesená",J611,0)</f>
        <v>0</v>
      </c>
      <c r="BI611" s="239">
        <f>IF(N611="nulová",J611,0)</f>
        <v>0</v>
      </c>
      <c r="BJ611" s="16" t="s">
        <v>83</v>
      </c>
      <c r="BK611" s="239">
        <f>ROUND(I611*H611,2)</f>
        <v>0</v>
      </c>
      <c r="BL611" s="16" t="s">
        <v>145</v>
      </c>
      <c r="BM611" s="238" t="s">
        <v>1201</v>
      </c>
    </row>
    <row r="612" s="12" customFormat="1" ht="22.8" customHeight="1">
      <c r="A612" s="12"/>
      <c r="B612" s="210"/>
      <c r="C612" s="211"/>
      <c r="D612" s="212" t="s">
        <v>75</v>
      </c>
      <c r="E612" s="224" t="s">
        <v>908</v>
      </c>
      <c r="F612" s="224" t="s">
        <v>909</v>
      </c>
      <c r="G612" s="211"/>
      <c r="H612" s="211"/>
      <c r="I612" s="214"/>
      <c r="J612" s="225">
        <f>BK612</f>
        <v>0</v>
      </c>
      <c r="K612" s="211"/>
      <c r="L612" s="216"/>
      <c r="M612" s="217"/>
      <c r="N612" s="218"/>
      <c r="O612" s="218"/>
      <c r="P612" s="219">
        <f>P613</f>
        <v>0</v>
      </c>
      <c r="Q612" s="218"/>
      <c r="R612" s="219">
        <f>R613</f>
        <v>0</v>
      </c>
      <c r="S612" s="218"/>
      <c r="T612" s="220">
        <f>T613</f>
        <v>0</v>
      </c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R612" s="221" t="s">
        <v>83</v>
      </c>
      <c r="AT612" s="222" t="s">
        <v>75</v>
      </c>
      <c r="AU612" s="222" t="s">
        <v>83</v>
      </c>
      <c r="AY612" s="221" t="s">
        <v>138</v>
      </c>
      <c r="BK612" s="223">
        <f>BK613</f>
        <v>0</v>
      </c>
    </row>
    <row r="613" s="2" customFormat="1" ht="24.15" customHeight="1">
      <c r="A613" s="37"/>
      <c r="B613" s="38"/>
      <c r="C613" s="226" t="s">
        <v>1202</v>
      </c>
      <c r="D613" s="226" t="s">
        <v>141</v>
      </c>
      <c r="E613" s="227" t="s">
        <v>911</v>
      </c>
      <c r="F613" s="228" t="s">
        <v>912</v>
      </c>
      <c r="G613" s="229" t="s">
        <v>328</v>
      </c>
      <c r="H613" s="230">
        <v>617.82000000000005</v>
      </c>
      <c r="I613" s="231"/>
      <c r="J613" s="232">
        <f>ROUND(I613*H613,2)</f>
        <v>0</v>
      </c>
      <c r="K613" s="233"/>
      <c r="L613" s="43"/>
      <c r="M613" s="234" t="s">
        <v>1</v>
      </c>
      <c r="N613" s="235" t="s">
        <v>41</v>
      </c>
      <c r="O613" s="90"/>
      <c r="P613" s="236">
        <f>O613*H613</f>
        <v>0</v>
      </c>
      <c r="Q613" s="236">
        <v>0</v>
      </c>
      <c r="R613" s="236">
        <f>Q613*H613</f>
        <v>0</v>
      </c>
      <c r="S613" s="236">
        <v>0</v>
      </c>
      <c r="T613" s="237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238" t="s">
        <v>145</v>
      </c>
      <c r="AT613" s="238" t="s">
        <v>141</v>
      </c>
      <c r="AU613" s="238" t="s">
        <v>85</v>
      </c>
      <c r="AY613" s="16" t="s">
        <v>138</v>
      </c>
      <c r="BE613" s="239">
        <f>IF(N613="základní",J613,0)</f>
        <v>0</v>
      </c>
      <c r="BF613" s="239">
        <f>IF(N613="snížená",J613,0)</f>
        <v>0</v>
      </c>
      <c r="BG613" s="239">
        <f>IF(N613="zákl. přenesená",J613,0)</f>
        <v>0</v>
      </c>
      <c r="BH613" s="239">
        <f>IF(N613="sníž. přenesená",J613,0)</f>
        <v>0</v>
      </c>
      <c r="BI613" s="239">
        <f>IF(N613="nulová",J613,0)</f>
        <v>0</v>
      </c>
      <c r="BJ613" s="16" t="s">
        <v>83</v>
      </c>
      <c r="BK613" s="239">
        <f>ROUND(I613*H613,2)</f>
        <v>0</v>
      </c>
      <c r="BL613" s="16" t="s">
        <v>145</v>
      </c>
      <c r="BM613" s="238" t="s">
        <v>1203</v>
      </c>
    </row>
    <row r="614" s="12" customFormat="1" ht="22.8" customHeight="1">
      <c r="A614" s="12"/>
      <c r="B614" s="210"/>
      <c r="C614" s="211"/>
      <c r="D614" s="212" t="s">
        <v>75</v>
      </c>
      <c r="E614" s="224" t="s">
        <v>606</v>
      </c>
      <c r="F614" s="224" t="s">
        <v>607</v>
      </c>
      <c r="G614" s="211"/>
      <c r="H614" s="211"/>
      <c r="I614" s="214"/>
      <c r="J614" s="225">
        <f>BK614</f>
        <v>0</v>
      </c>
      <c r="K614" s="211"/>
      <c r="L614" s="216"/>
      <c r="M614" s="217"/>
      <c r="N614" s="218"/>
      <c r="O614" s="218"/>
      <c r="P614" s="219">
        <f>P615</f>
        <v>0</v>
      </c>
      <c r="Q614" s="218"/>
      <c r="R614" s="219">
        <f>R615</f>
        <v>0</v>
      </c>
      <c r="S614" s="218"/>
      <c r="T614" s="220">
        <f>T615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221" t="s">
        <v>83</v>
      </c>
      <c r="AT614" s="222" t="s">
        <v>75</v>
      </c>
      <c r="AU614" s="222" t="s">
        <v>83</v>
      </c>
      <c r="AY614" s="221" t="s">
        <v>138</v>
      </c>
      <c r="BK614" s="223">
        <f>BK615</f>
        <v>0</v>
      </c>
    </row>
    <row r="615" s="2" customFormat="1" ht="24.15" customHeight="1">
      <c r="A615" s="37"/>
      <c r="B615" s="38"/>
      <c r="C615" s="226" t="s">
        <v>1204</v>
      </c>
      <c r="D615" s="226" t="s">
        <v>141</v>
      </c>
      <c r="E615" s="227" t="s">
        <v>609</v>
      </c>
      <c r="F615" s="228" t="s">
        <v>610</v>
      </c>
      <c r="G615" s="229" t="s">
        <v>328</v>
      </c>
      <c r="H615" s="230">
        <v>224.31</v>
      </c>
      <c r="I615" s="231"/>
      <c r="J615" s="232">
        <f>ROUND(I615*H615,2)</f>
        <v>0</v>
      </c>
      <c r="K615" s="233"/>
      <c r="L615" s="43"/>
      <c r="M615" s="234" t="s">
        <v>1</v>
      </c>
      <c r="N615" s="235" t="s">
        <v>41</v>
      </c>
      <c r="O615" s="90"/>
      <c r="P615" s="236">
        <f>O615*H615</f>
        <v>0</v>
      </c>
      <c r="Q615" s="236">
        <v>0</v>
      </c>
      <c r="R615" s="236">
        <f>Q615*H615</f>
        <v>0</v>
      </c>
      <c r="S615" s="236">
        <v>0</v>
      </c>
      <c r="T615" s="237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238" t="s">
        <v>145</v>
      </c>
      <c r="AT615" s="238" t="s">
        <v>141</v>
      </c>
      <c r="AU615" s="238" t="s">
        <v>85</v>
      </c>
      <c r="AY615" s="16" t="s">
        <v>138</v>
      </c>
      <c r="BE615" s="239">
        <f>IF(N615="základní",J615,0)</f>
        <v>0</v>
      </c>
      <c r="BF615" s="239">
        <f>IF(N615="snížená",J615,0)</f>
        <v>0</v>
      </c>
      <c r="BG615" s="239">
        <f>IF(N615="zákl. přenesená",J615,0)</f>
        <v>0</v>
      </c>
      <c r="BH615" s="239">
        <f>IF(N615="sníž. přenesená",J615,0)</f>
        <v>0</v>
      </c>
      <c r="BI615" s="239">
        <f>IF(N615="nulová",J615,0)</f>
        <v>0</v>
      </c>
      <c r="BJ615" s="16" t="s">
        <v>83</v>
      </c>
      <c r="BK615" s="239">
        <f>ROUND(I615*H615,2)</f>
        <v>0</v>
      </c>
      <c r="BL615" s="16" t="s">
        <v>145</v>
      </c>
      <c r="BM615" s="238" t="s">
        <v>1205</v>
      </c>
    </row>
    <row r="616" s="12" customFormat="1" ht="25.92" customHeight="1">
      <c r="A616" s="12"/>
      <c r="B616" s="210"/>
      <c r="C616" s="211"/>
      <c r="D616" s="212" t="s">
        <v>75</v>
      </c>
      <c r="E616" s="213" t="s">
        <v>1206</v>
      </c>
      <c r="F616" s="213" t="s">
        <v>1207</v>
      </c>
      <c r="G616" s="211"/>
      <c r="H616" s="211"/>
      <c r="I616" s="214"/>
      <c r="J616" s="215">
        <f>BK616</f>
        <v>0</v>
      </c>
      <c r="K616" s="211"/>
      <c r="L616" s="216"/>
      <c r="M616" s="217"/>
      <c r="N616" s="218"/>
      <c r="O616" s="218"/>
      <c r="P616" s="219">
        <f>P617+P619+P622+P625+P627+P629+P633+P645</f>
        <v>0</v>
      </c>
      <c r="Q616" s="218"/>
      <c r="R616" s="219">
        <f>R617+R619+R622+R625+R627+R629+R633+R645</f>
        <v>0</v>
      </c>
      <c r="S616" s="218"/>
      <c r="T616" s="220">
        <f>T617+T619+T622+T625+T627+T629+T633+T645</f>
        <v>0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221" t="s">
        <v>83</v>
      </c>
      <c r="AT616" s="222" t="s">
        <v>75</v>
      </c>
      <c r="AU616" s="222" t="s">
        <v>76</v>
      </c>
      <c r="AY616" s="221" t="s">
        <v>138</v>
      </c>
      <c r="BK616" s="223">
        <f>BK617+BK619+BK622+BK625+BK627+BK629+BK633+BK645</f>
        <v>0</v>
      </c>
    </row>
    <row r="617" s="12" customFormat="1" ht="22.8" customHeight="1">
      <c r="A617" s="12"/>
      <c r="B617" s="210"/>
      <c r="C617" s="211"/>
      <c r="D617" s="212" t="s">
        <v>75</v>
      </c>
      <c r="E617" s="224" t="s">
        <v>250</v>
      </c>
      <c r="F617" s="224" t="s">
        <v>251</v>
      </c>
      <c r="G617" s="211"/>
      <c r="H617" s="211"/>
      <c r="I617" s="214"/>
      <c r="J617" s="225">
        <f>BK617</f>
        <v>0</v>
      </c>
      <c r="K617" s="211"/>
      <c r="L617" s="216"/>
      <c r="M617" s="217"/>
      <c r="N617" s="218"/>
      <c r="O617" s="218"/>
      <c r="P617" s="219">
        <f>P618</f>
        <v>0</v>
      </c>
      <c r="Q617" s="218"/>
      <c r="R617" s="219">
        <f>R618</f>
        <v>0</v>
      </c>
      <c r="S617" s="218"/>
      <c r="T617" s="220">
        <f>T618</f>
        <v>0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221" t="s">
        <v>83</v>
      </c>
      <c r="AT617" s="222" t="s">
        <v>75</v>
      </c>
      <c r="AU617" s="222" t="s">
        <v>83</v>
      </c>
      <c r="AY617" s="221" t="s">
        <v>138</v>
      </c>
      <c r="BK617" s="223">
        <f>BK618</f>
        <v>0</v>
      </c>
    </row>
    <row r="618" s="2" customFormat="1" ht="14.4" customHeight="1">
      <c r="A618" s="37"/>
      <c r="B618" s="38"/>
      <c r="C618" s="226" t="s">
        <v>1208</v>
      </c>
      <c r="D618" s="226" t="s">
        <v>141</v>
      </c>
      <c r="E618" s="227" t="s">
        <v>283</v>
      </c>
      <c r="F618" s="228" t="s">
        <v>284</v>
      </c>
      <c r="G618" s="229" t="s">
        <v>281</v>
      </c>
      <c r="H618" s="230">
        <v>21.378</v>
      </c>
      <c r="I618" s="231"/>
      <c r="J618" s="232">
        <f>ROUND(I618*H618,2)</f>
        <v>0</v>
      </c>
      <c r="K618" s="233"/>
      <c r="L618" s="43"/>
      <c r="M618" s="234" t="s">
        <v>1</v>
      </c>
      <c r="N618" s="235" t="s">
        <v>41</v>
      </c>
      <c r="O618" s="90"/>
      <c r="P618" s="236">
        <f>O618*H618</f>
        <v>0</v>
      </c>
      <c r="Q618" s="236">
        <v>0</v>
      </c>
      <c r="R618" s="236">
        <f>Q618*H618</f>
        <v>0</v>
      </c>
      <c r="S618" s="236">
        <v>0</v>
      </c>
      <c r="T618" s="237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238" t="s">
        <v>145</v>
      </c>
      <c r="AT618" s="238" t="s">
        <v>141</v>
      </c>
      <c r="AU618" s="238" t="s">
        <v>85</v>
      </c>
      <c r="AY618" s="16" t="s">
        <v>138</v>
      </c>
      <c r="BE618" s="239">
        <f>IF(N618="základní",J618,0)</f>
        <v>0</v>
      </c>
      <c r="BF618" s="239">
        <f>IF(N618="snížená",J618,0)</f>
        <v>0</v>
      </c>
      <c r="BG618" s="239">
        <f>IF(N618="zákl. přenesená",J618,0)</f>
        <v>0</v>
      </c>
      <c r="BH618" s="239">
        <f>IF(N618="sníž. přenesená",J618,0)</f>
        <v>0</v>
      </c>
      <c r="BI618" s="239">
        <f>IF(N618="nulová",J618,0)</f>
        <v>0</v>
      </c>
      <c r="BJ618" s="16" t="s">
        <v>83</v>
      </c>
      <c r="BK618" s="239">
        <f>ROUND(I618*H618,2)</f>
        <v>0</v>
      </c>
      <c r="BL618" s="16" t="s">
        <v>145</v>
      </c>
      <c r="BM618" s="238" t="s">
        <v>1209</v>
      </c>
    </row>
    <row r="619" s="12" customFormat="1" ht="22.8" customHeight="1">
      <c r="A619" s="12"/>
      <c r="B619" s="210"/>
      <c r="C619" s="211"/>
      <c r="D619" s="212" t="s">
        <v>75</v>
      </c>
      <c r="E619" s="224" t="s">
        <v>624</v>
      </c>
      <c r="F619" s="224" t="s">
        <v>625</v>
      </c>
      <c r="G619" s="211"/>
      <c r="H619" s="211"/>
      <c r="I619" s="214"/>
      <c r="J619" s="225">
        <f>BK619</f>
        <v>0</v>
      </c>
      <c r="K619" s="211"/>
      <c r="L619" s="216"/>
      <c r="M619" s="217"/>
      <c r="N619" s="218"/>
      <c r="O619" s="218"/>
      <c r="P619" s="219">
        <f>SUM(P620:P621)</f>
        <v>0</v>
      </c>
      <c r="Q619" s="218"/>
      <c r="R619" s="219">
        <f>SUM(R620:R621)</f>
        <v>0</v>
      </c>
      <c r="S619" s="218"/>
      <c r="T619" s="220">
        <f>SUM(T620:T621)</f>
        <v>0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221" t="s">
        <v>83</v>
      </c>
      <c r="AT619" s="222" t="s">
        <v>75</v>
      </c>
      <c r="AU619" s="222" t="s">
        <v>83</v>
      </c>
      <c r="AY619" s="221" t="s">
        <v>138</v>
      </c>
      <c r="BK619" s="223">
        <f>SUM(BK620:BK621)</f>
        <v>0</v>
      </c>
    </row>
    <row r="620" s="2" customFormat="1" ht="14.4" customHeight="1">
      <c r="A620" s="37"/>
      <c r="B620" s="38"/>
      <c r="C620" s="226" t="s">
        <v>1210</v>
      </c>
      <c r="D620" s="226" t="s">
        <v>141</v>
      </c>
      <c r="E620" s="227" t="s">
        <v>1211</v>
      </c>
      <c r="F620" s="228" t="s">
        <v>1212</v>
      </c>
      <c r="G620" s="229" t="s">
        <v>281</v>
      </c>
      <c r="H620" s="230">
        <v>1</v>
      </c>
      <c r="I620" s="231"/>
      <c r="J620" s="232">
        <f>ROUND(I620*H620,2)</f>
        <v>0</v>
      </c>
      <c r="K620" s="233"/>
      <c r="L620" s="43"/>
      <c r="M620" s="234" t="s">
        <v>1</v>
      </c>
      <c r="N620" s="235" t="s">
        <v>41</v>
      </c>
      <c r="O620" s="90"/>
      <c r="P620" s="236">
        <f>O620*H620</f>
        <v>0</v>
      </c>
      <c r="Q620" s="236">
        <v>0</v>
      </c>
      <c r="R620" s="236">
        <f>Q620*H620</f>
        <v>0</v>
      </c>
      <c r="S620" s="236">
        <v>0</v>
      </c>
      <c r="T620" s="237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238" t="s">
        <v>145</v>
      </c>
      <c r="AT620" s="238" t="s">
        <v>141</v>
      </c>
      <c r="AU620" s="238" t="s">
        <v>85</v>
      </c>
      <c r="AY620" s="16" t="s">
        <v>138</v>
      </c>
      <c r="BE620" s="239">
        <f>IF(N620="základní",J620,0)</f>
        <v>0</v>
      </c>
      <c r="BF620" s="239">
        <f>IF(N620="snížená",J620,0)</f>
        <v>0</v>
      </c>
      <c r="BG620" s="239">
        <f>IF(N620="zákl. přenesená",J620,0)</f>
        <v>0</v>
      </c>
      <c r="BH620" s="239">
        <f>IF(N620="sníž. přenesená",J620,0)</f>
        <v>0</v>
      </c>
      <c r="BI620" s="239">
        <f>IF(N620="nulová",J620,0)</f>
        <v>0</v>
      </c>
      <c r="BJ620" s="16" t="s">
        <v>83</v>
      </c>
      <c r="BK620" s="239">
        <f>ROUND(I620*H620,2)</f>
        <v>0</v>
      </c>
      <c r="BL620" s="16" t="s">
        <v>145</v>
      </c>
      <c r="BM620" s="238" t="s">
        <v>1213</v>
      </c>
    </row>
    <row r="621" s="2" customFormat="1" ht="14.4" customHeight="1">
      <c r="A621" s="37"/>
      <c r="B621" s="38"/>
      <c r="C621" s="226" t="s">
        <v>1214</v>
      </c>
      <c r="D621" s="226" t="s">
        <v>141</v>
      </c>
      <c r="E621" s="227" t="s">
        <v>927</v>
      </c>
      <c r="F621" s="228" t="s">
        <v>928</v>
      </c>
      <c r="G621" s="229" t="s">
        <v>281</v>
      </c>
      <c r="H621" s="230">
        <v>1</v>
      </c>
      <c r="I621" s="231"/>
      <c r="J621" s="232">
        <f>ROUND(I621*H621,2)</f>
        <v>0</v>
      </c>
      <c r="K621" s="233"/>
      <c r="L621" s="43"/>
      <c r="M621" s="234" t="s">
        <v>1</v>
      </c>
      <c r="N621" s="235" t="s">
        <v>41</v>
      </c>
      <c r="O621" s="90"/>
      <c r="P621" s="236">
        <f>O621*H621</f>
        <v>0</v>
      </c>
      <c r="Q621" s="236">
        <v>0</v>
      </c>
      <c r="R621" s="236">
        <f>Q621*H621</f>
        <v>0</v>
      </c>
      <c r="S621" s="236">
        <v>0</v>
      </c>
      <c r="T621" s="237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238" t="s">
        <v>145</v>
      </c>
      <c r="AT621" s="238" t="s">
        <v>141</v>
      </c>
      <c r="AU621" s="238" t="s">
        <v>85</v>
      </c>
      <c r="AY621" s="16" t="s">
        <v>138</v>
      </c>
      <c r="BE621" s="239">
        <f>IF(N621="základní",J621,0)</f>
        <v>0</v>
      </c>
      <c r="BF621" s="239">
        <f>IF(N621="snížená",J621,0)</f>
        <v>0</v>
      </c>
      <c r="BG621" s="239">
        <f>IF(N621="zákl. přenesená",J621,0)</f>
        <v>0</v>
      </c>
      <c r="BH621" s="239">
        <f>IF(N621="sníž. přenesená",J621,0)</f>
        <v>0</v>
      </c>
      <c r="BI621" s="239">
        <f>IF(N621="nulová",J621,0)</f>
        <v>0</v>
      </c>
      <c r="BJ621" s="16" t="s">
        <v>83</v>
      </c>
      <c r="BK621" s="239">
        <f>ROUND(I621*H621,2)</f>
        <v>0</v>
      </c>
      <c r="BL621" s="16" t="s">
        <v>145</v>
      </c>
      <c r="BM621" s="238" t="s">
        <v>1215</v>
      </c>
    </row>
    <row r="622" s="12" customFormat="1" ht="22.8" customHeight="1">
      <c r="A622" s="12"/>
      <c r="B622" s="210"/>
      <c r="C622" s="211"/>
      <c r="D622" s="212" t="s">
        <v>75</v>
      </c>
      <c r="E622" s="224" t="s">
        <v>634</v>
      </c>
      <c r="F622" s="224" t="s">
        <v>635</v>
      </c>
      <c r="G622" s="211"/>
      <c r="H622" s="211"/>
      <c r="I622" s="214"/>
      <c r="J622" s="225">
        <f>BK622</f>
        <v>0</v>
      </c>
      <c r="K622" s="211"/>
      <c r="L622" s="216"/>
      <c r="M622" s="217"/>
      <c r="N622" s="218"/>
      <c r="O622" s="218"/>
      <c r="P622" s="219">
        <f>SUM(P623:P624)</f>
        <v>0</v>
      </c>
      <c r="Q622" s="218"/>
      <c r="R622" s="219">
        <f>SUM(R623:R624)</f>
        <v>0</v>
      </c>
      <c r="S622" s="218"/>
      <c r="T622" s="220">
        <f>SUM(T623:T624)</f>
        <v>0</v>
      </c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R622" s="221" t="s">
        <v>83</v>
      </c>
      <c r="AT622" s="222" t="s">
        <v>75</v>
      </c>
      <c r="AU622" s="222" t="s">
        <v>83</v>
      </c>
      <c r="AY622" s="221" t="s">
        <v>138</v>
      </c>
      <c r="BK622" s="223">
        <f>SUM(BK623:BK624)</f>
        <v>0</v>
      </c>
    </row>
    <row r="623" s="2" customFormat="1" ht="14.4" customHeight="1">
      <c r="A623" s="37"/>
      <c r="B623" s="38"/>
      <c r="C623" s="226" t="s">
        <v>1216</v>
      </c>
      <c r="D623" s="226" t="s">
        <v>141</v>
      </c>
      <c r="E623" s="227" t="s">
        <v>637</v>
      </c>
      <c r="F623" s="228" t="s">
        <v>638</v>
      </c>
      <c r="G623" s="229" t="s">
        <v>281</v>
      </c>
      <c r="H623" s="230">
        <v>21.378</v>
      </c>
      <c r="I623" s="231"/>
      <c r="J623" s="232">
        <f>ROUND(I623*H623,2)</f>
        <v>0</v>
      </c>
      <c r="K623" s="233"/>
      <c r="L623" s="43"/>
      <c r="M623" s="234" t="s">
        <v>1</v>
      </c>
      <c r="N623" s="235" t="s">
        <v>41</v>
      </c>
      <c r="O623" s="90"/>
      <c r="P623" s="236">
        <f>O623*H623</f>
        <v>0</v>
      </c>
      <c r="Q623" s="236">
        <v>0</v>
      </c>
      <c r="R623" s="236">
        <f>Q623*H623</f>
        <v>0</v>
      </c>
      <c r="S623" s="236">
        <v>0</v>
      </c>
      <c r="T623" s="237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238" t="s">
        <v>145</v>
      </c>
      <c r="AT623" s="238" t="s">
        <v>141</v>
      </c>
      <c r="AU623" s="238" t="s">
        <v>85</v>
      </c>
      <c r="AY623" s="16" t="s">
        <v>138</v>
      </c>
      <c r="BE623" s="239">
        <f>IF(N623="základní",J623,0)</f>
        <v>0</v>
      </c>
      <c r="BF623" s="239">
        <f>IF(N623="snížená",J623,0)</f>
        <v>0</v>
      </c>
      <c r="BG623" s="239">
        <f>IF(N623="zákl. přenesená",J623,0)</f>
        <v>0</v>
      </c>
      <c r="BH623" s="239">
        <f>IF(N623="sníž. přenesená",J623,0)</f>
        <v>0</v>
      </c>
      <c r="BI623" s="239">
        <f>IF(N623="nulová",J623,0)</f>
        <v>0</v>
      </c>
      <c r="BJ623" s="16" t="s">
        <v>83</v>
      </c>
      <c r="BK623" s="239">
        <f>ROUND(I623*H623,2)</f>
        <v>0</v>
      </c>
      <c r="BL623" s="16" t="s">
        <v>145</v>
      </c>
      <c r="BM623" s="238" t="s">
        <v>1217</v>
      </c>
    </row>
    <row r="624" s="2" customFormat="1" ht="14.4" customHeight="1">
      <c r="A624" s="37"/>
      <c r="B624" s="38"/>
      <c r="C624" s="226" t="s">
        <v>1218</v>
      </c>
      <c r="D624" s="226" t="s">
        <v>141</v>
      </c>
      <c r="E624" s="227" t="s">
        <v>641</v>
      </c>
      <c r="F624" s="228" t="s">
        <v>642</v>
      </c>
      <c r="G624" s="229" t="s">
        <v>281</v>
      </c>
      <c r="H624" s="230">
        <v>21.378</v>
      </c>
      <c r="I624" s="231"/>
      <c r="J624" s="232">
        <f>ROUND(I624*H624,2)</f>
        <v>0</v>
      </c>
      <c r="K624" s="233"/>
      <c r="L624" s="43"/>
      <c r="M624" s="234" t="s">
        <v>1</v>
      </c>
      <c r="N624" s="235" t="s">
        <v>41</v>
      </c>
      <c r="O624" s="90"/>
      <c r="P624" s="236">
        <f>O624*H624</f>
        <v>0</v>
      </c>
      <c r="Q624" s="236">
        <v>0</v>
      </c>
      <c r="R624" s="236">
        <f>Q624*H624</f>
        <v>0</v>
      </c>
      <c r="S624" s="236">
        <v>0</v>
      </c>
      <c r="T624" s="237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238" t="s">
        <v>145</v>
      </c>
      <c r="AT624" s="238" t="s">
        <v>141</v>
      </c>
      <c r="AU624" s="238" t="s">
        <v>85</v>
      </c>
      <c r="AY624" s="16" t="s">
        <v>138</v>
      </c>
      <c r="BE624" s="239">
        <f>IF(N624="základní",J624,0)</f>
        <v>0</v>
      </c>
      <c r="BF624" s="239">
        <f>IF(N624="snížená",J624,0)</f>
        <v>0</v>
      </c>
      <c r="BG624" s="239">
        <f>IF(N624="zákl. přenesená",J624,0)</f>
        <v>0</v>
      </c>
      <c r="BH624" s="239">
        <f>IF(N624="sníž. přenesená",J624,0)</f>
        <v>0</v>
      </c>
      <c r="BI624" s="239">
        <f>IF(N624="nulová",J624,0)</f>
        <v>0</v>
      </c>
      <c r="BJ624" s="16" t="s">
        <v>83</v>
      </c>
      <c r="BK624" s="239">
        <f>ROUND(I624*H624,2)</f>
        <v>0</v>
      </c>
      <c r="BL624" s="16" t="s">
        <v>145</v>
      </c>
      <c r="BM624" s="238" t="s">
        <v>1219</v>
      </c>
    </row>
    <row r="625" s="12" customFormat="1" ht="22.8" customHeight="1">
      <c r="A625" s="12"/>
      <c r="B625" s="210"/>
      <c r="C625" s="211"/>
      <c r="D625" s="212" t="s">
        <v>75</v>
      </c>
      <c r="E625" s="224" t="s">
        <v>277</v>
      </c>
      <c r="F625" s="224" t="s">
        <v>278</v>
      </c>
      <c r="G625" s="211"/>
      <c r="H625" s="211"/>
      <c r="I625" s="214"/>
      <c r="J625" s="225">
        <f>BK625</f>
        <v>0</v>
      </c>
      <c r="K625" s="211"/>
      <c r="L625" s="216"/>
      <c r="M625" s="217"/>
      <c r="N625" s="218"/>
      <c r="O625" s="218"/>
      <c r="P625" s="219">
        <f>P626</f>
        <v>0</v>
      </c>
      <c r="Q625" s="218"/>
      <c r="R625" s="219">
        <f>R626</f>
        <v>0</v>
      </c>
      <c r="S625" s="218"/>
      <c r="T625" s="220">
        <f>T626</f>
        <v>0</v>
      </c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R625" s="221" t="s">
        <v>83</v>
      </c>
      <c r="AT625" s="222" t="s">
        <v>75</v>
      </c>
      <c r="AU625" s="222" t="s">
        <v>83</v>
      </c>
      <c r="AY625" s="221" t="s">
        <v>138</v>
      </c>
      <c r="BK625" s="223">
        <f>BK626</f>
        <v>0</v>
      </c>
    </row>
    <row r="626" s="2" customFormat="1" ht="14.4" customHeight="1">
      <c r="A626" s="37"/>
      <c r="B626" s="38"/>
      <c r="C626" s="226" t="s">
        <v>1220</v>
      </c>
      <c r="D626" s="226" t="s">
        <v>141</v>
      </c>
      <c r="E626" s="227" t="s">
        <v>298</v>
      </c>
      <c r="F626" s="228" t="s">
        <v>299</v>
      </c>
      <c r="G626" s="229" t="s">
        <v>281</v>
      </c>
      <c r="H626" s="230">
        <v>19.343</v>
      </c>
      <c r="I626" s="231"/>
      <c r="J626" s="232">
        <f>ROUND(I626*H626,2)</f>
        <v>0</v>
      </c>
      <c r="K626" s="233"/>
      <c r="L626" s="43"/>
      <c r="M626" s="234" t="s">
        <v>1</v>
      </c>
      <c r="N626" s="235" t="s">
        <v>41</v>
      </c>
      <c r="O626" s="90"/>
      <c r="P626" s="236">
        <f>O626*H626</f>
        <v>0</v>
      </c>
      <c r="Q626" s="236">
        <v>0</v>
      </c>
      <c r="R626" s="236">
        <f>Q626*H626</f>
        <v>0</v>
      </c>
      <c r="S626" s="236">
        <v>0</v>
      </c>
      <c r="T626" s="237">
        <f>S626*H626</f>
        <v>0</v>
      </c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R626" s="238" t="s">
        <v>145</v>
      </c>
      <c r="AT626" s="238" t="s">
        <v>141</v>
      </c>
      <c r="AU626" s="238" t="s">
        <v>85</v>
      </c>
      <c r="AY626" s="16" t="s">
        <v>138</v>
      </c>
      <c r="BE626" s="239">
        <f>IF(N626="základní",J626,0)</f>
        <v>0</v>
      </c>
      <c r="BF626" s="239">
        <f>IF(N626="snížená",J626,0)</f>
        <v>0</v>
      </c>
      <c r="BG626" s="239">
        <f>IF(N626="zákl. přenesená",J626,0)</f>
        <v>0</v>
      </c>
      <c r="BH626" s="239">
        <f>IF(N626="sníž. přenesená",J626,0)</f>
        <v>0</v>
      </c>
      <c r="BI626" s="239">
        <f>IF(N626="nulová",J626,0)</f>
        <v>0</v>
      </c>
      <c r="BJ626" s="16" t="s">
        <v>83</v>
      </c>
      <c r="BK626" s="239">
        <f>ROUND(I626*H626,2)</f>
        <v>0</v>
      </c>
      <c r="BL626" s="16" t="s">
        <v>145</v>
      </c>
      <c r="BM626" s="238" t="s">
        <v>1221</v>
      </c>
    </row>
    <row r="627" s="12" customFormat="1" ht="22.8" customHeight="1">
      <c r="A627" s="12"/>
      <c r="B627" s="210"/>
      <c r="C627" s="211"/>
      <c r="D627" s="212" t="s">
        <v>75</v>
      </c>
      <c r="E627" s="224" t="s">
        <v>524</v>
      </c>
      <c r="F627" s="224" t="s">
        <v>525</v>
      </c>
      <c r="G627" s="211"/>
      <c r="H627" s="211"/>
      <c r="I627" s="214"/>
      <c r="J627" s="225">
        <f>BK627</f>
        <v>0</v>
      </c>
      <c r="K627" s="211"/>
      <c r="L627" s="216"/>
      <c r="M627" s="217"/>
      <c r="N627" s="218"/>
      <c r="O627" s="218"/>
      <c r="P627" s="219">
        <f>P628</f>
        <v>0</v>
      </c>
      <c r="Q627" s="218"/>
      <c r="R627" s="219">
        <f>R628</f>
        <v>0</v>
      </c>
      <c r="S627" s="218"/>
      <c r="T627" s="220">
        <f>T628</f>
        <v>0</v>
      </c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R627" s="221" t="s">
        <v>83</v>
      </c>
      <c r="AT627" s="222" t="s">
        <v>75</v>
      </c>
      <c r="AU627" s="222" t="s">
        <v>83</v>
      </c>
      <c r="AY627" s="221" t="s">
        <v>138</v>
      </c>
      <c r="BK627" s="223">
        <f>BK628</f>
        <v>0</v>
      </c>
    </row>
    <row r="628" s="2" customFormat="1" ht="14.4" customHeight="1">
      <c r="A628" s="37"/>
      <c r="B628" s="38"/>
      <c r="C628" s="226" t="s">
        <v>1222</v>
      </c>
      <c r="D628" s="226" t="s">
        <v>141</v>
      </c>
      <c r="E628" s="227" t="s">
        <v>655</v>
      </c>
      <c r="F628" s="228" t="s">
        <v>656</v>
      </c>
      <c r="G628" s="229" t="s">
        <v>281</v>
      </c>
      <c r="H628" s="230">
        <v>19.343</v>
      </c>
      <c r="I628" s="231"/>
      <c r="J628" s="232">
        <f>ROUND(I628*H628,2)</f>
        <v>0</v>
      </c>
      <c r="K628" s="233"/>
      <c r="L628" s="43"/>
      <c r="M628" s="234" t="s">
        <v>1</v>
      </c>
      <c r="N628" s="235" t="s">
        <v>41</v>
      </c>
      <c r="O628" s="90"/>
      <c r="P628" s="236">
        <f>O628*H628</f>
        <v>0</v>
      </c>
      <c r="Q628" s="236">
        <v>0</v>
      </c>
      <c r="R628" s="236">
        <f>Q628*H628</f>
        <v>0</v>
      </c>
      <c r="S628" s="236">
        <v>0</v>
      </c>
      <c r="T628" s="237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238" t="s">
        <v>145</v>
      </c>
      <c r="AT628" s="238" t="s">
        <v>141</v>
      </c>
      <c r="AU628" s="238" t="s">
        <v>85</v>
      </c>
      <c r="AY628" s="16" t="s">
        <v>138</v>
      </c>
      <c r="BE628" s="239">
        <f>IF(N628="základní",J628,0)</f>
        <v>0</v>
      </c>
      <c r="BF628" s="239">
        <f>IF(N628="snížená",J628,0)</f>
        <v>0</v>
      </c>
      <c r="BG628" s="239">
        <f>IF(N628="zákl. přenesená",J628,0)</f>
        <v>0</v>
      </c>
      <c r="BH628" s="239">
        <f>IF(N628="sníž. přenesená",J628,0)</f>
        <v>0</v>
      </c>
      <c r="BI628" s="239">
        <f>IF(N628="nulová",J628,0)</f>
        <v>0</v>
      </c>
      <c r="BJ628" s="16" t="s">
        <v>83</v>
      </c>
      <c r="BK628" s="239">
        <f>ROUND(I628*H628,2)</f>
        <v>0</v>
      </c>
      <c r="BL628" s="16" t="s">
        <v>145</v>
      </c>
      <c r="BM628" s="238" t="s">
        <v>1223</v>
      </c>
    </row>
    <row r="629" s="12" customFormat="1" ht="22.8" customHeight="1">
      <c r="A629" s="12"/>
      <c r="B629" s="210"/>
      <c r="C629" s="211"/>
      <c r="D629" s="212" t="s">
        <v>75</v>
      </c>
      <c r="E629" s="224" t="s">
        <v>662</v>
      </c>
      <c r="F629" s="224" t="s">
        <v>663</v>
      </c>
      <c r="G629" s="211"/>
      <c r="H629" s="211"/>
      <c r="I629" s="214"/>
      <c r="J629" s="225">
        <f>BK629</f>
        <v>0</v>
      </c>
      <c r="K629" s="211"/>
      <c r="L629" s="216"/>
      <c r="M629" s="217"/>
      <c r="N629" s="218"/>
      <c r="O629" s="218"/>
      <c r="P629" s="219">
        <f>SUM(P630:P632)</f>
        <v>0</v>
      </c>
      <c r="Q629" s="218"/>
      <c r="R629" s="219">
        <f>SUM(R630:R632)</f>
        <v>0</v>
      </c>
      <c r="S629" s="218"/>
      <c r="T629" s="220">
        <f>SUM(T630:T632)</f>
        <v>0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221" t="s">
        <v>83</v>
      </c>
      <c r="AT629" s="222" t="s">
        <v>75</v>
      </c>
      <c r="AU629" s="222" t="s">
        <v>83</v>
      </c>
      <c r="AY629" s="221" t="s">
        <v>138</v>
      </c>
      <c r="BK629" s="223">
        <f>SUM(BK630:BK632)</f>
        <v>0</v>
      </c>
    </row>
    <row r="630" s="2" customFormat="1" ht="14.4" customHeight="1">
      <c r="A630" s="37"/>
      <c r="B630" s="38"/>
      <c r="C630" s="226" t="s">
        <v>1224</v>
      </c>
      <c r="D630" s="226" t="s">
        <v>141</v>
      </c>
      <c r="E630" s="227" t="s">
        <v>665</v>
      </c>
      <c r="F630" s="228" t="s">
        <v>666</v>
      </c>
      <c r="G630" s="229" t="s">
        <v>317</v>
      </c>
      <c r="H630" s="230">
        <v>21.420000000000002</v>
      </c>
      <c r="I630" s="231"/>
      <c r="J630" s="232">
        <f>ROUND(I630*H630,2)</f>
        <v>0</v>
      </c>
      <c r="K630" s="233"/>
      <c r="L630" s="43"/>
      <c r="M630" s="234" t="s">
        <v>1</v>
      </c>
      <c r="N630" s="235" t="s">
        <v>41</v>
      </c>
      <c r="O630" s="90"/>
      <c r="P630" s="236">
        <f>O630*H630</f>
        <v>0</v>
      </c>
      <c r="Q630" s="236">
        <v>0</v>
      </c>
      <c r="R630" s="236">
        <f>Q630*H630</f>
        <v>0</v>
      </c>
      <c r="S630" s="236">
        <v>0</v>
      </c>
      <c r="T630" s="237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238" t="s">
        <v>145</v>
      </c>
      <c r="AT630" s="238" t="s">
        <v>141</v>
      </c>
      <c r="AU630" s="238" t="s">
        <v>85</v>
      </c>
      <c r="AY630" s="16" t="s">
        <v>138</v>
      </c>
      <c r="BE630" s="239">
        <f>IF(N630="základní",J630,0)</f>
        <v>0</v>
      </c>
      <c r="BF630" s="239">
        <f>IF(N630="snížená",J630,0)</f>
        <v>0</v>
      </c>
      <c r="BG630" s="239">
        <f>IF(N630="zákl. přenesená",J630,0)</f>
        <v>0</v>
      </c>
      <c r="BH630" s="239">
        <f>IF(N630="sníž. přenesená",J630,0)</f>
        <v>0</v>
      </c>
      <c r="BI630" s="239">
        <f>IF(N630="nulová",J630,0)</f>
        <v>0</v>
      </c>
      <c r="BJ630" s="16" t="s">
        <v>83</v>
      </c>
      <c r="BK630" s="239">
        <f>ROUND(I630*H630,2)</f>
        <v>0</v>
      </c>
      <c r="BL630" s="16" t="s">
        <v>145</v>
      </c>
      <c r="BM630" s="238" t="s">
        <v>1225</v>
      </c>
    </row>
    <row r="631" s="2" customFormat="1" ht="14.4" customHeight="1">
      <c r="A631" s="37"/>
      <c r="B631" s="38"/>
      <c r="C631" s="226" t="s">
        <v>1226</v>
      </c>
      <c r="D631" s="226" t="s">
        <v>141</v>
      </c>
      <c r="E631" s="227" t="s">
        <v>697</v>
      </c>
      <c r="F631" s="228" t="s">
        <v>698</v>
      </c>
      <c r="G631" s="229" t="s">
        <v>254</v>
      </c>
      <c r="H631" s="230">
        <v>21.420000000000002</v>
      </c>
      <c r="I631" s="231"/>
      <c r="J631" s="232">
        <f>ROUND(I631*H631,2)</f>
        <v>0</v>
      </c>
      <c r="K631" s="233"/>
      <c r="L631" s="43"/>
      <c r="M631" s="234" t="s">
        <v>1</v>
      </c>
      <c r="N631" s="235" t="s">
        <v>41</v>
      </c>
      <c r="O631" s="90"/>
      <c r="P631" s="236">
        <f>O631*H631</f>
        <v>0</v>
      </c>
      <c r="Q631" s="236">
        <v>0</v>
      </c>
      <c r="R631" s="236">
        <f>Q631*H631</f>
        <v>0</v>
      </c>
      <c r="S631" s="236">
        <v>0</v>
      </c>
      <c r="T631" s="237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238" t="s">
        <v>145</v>
      </c>
      <c r="AT631" s="238" t="s">
        <v>141</v>
      </c>
      <c r="AU631" s="238" t="s">
        <v>85</v>
      </c>
      <c r="AY631" s="16" t="s">
        <v>138</v>
      </c>
      <c r="BE631" s="239">
        <f>IF(N631="základní",J631,0)</f>
        <v>0</v>
      </c>
      <c r="BF631" s="239">
        <f>IF(N631="snížená",J631,0)</f>
        <v>0</v>
      </c>
      <c r="BG631" s="239">
        <f>IF(N631="zákl. přenesená",J631,0)</f>
        <v>0</v>
      </c>
      <c r="BH631" s="239">
        <f>IF(N631="sníž. přenesená",J631,0)</f>
        <v>0</v>
      </c>
      <c r="BI631" s="239">
        <f>IF(N631="nulová",J631,0)</f>
        <v>0</v>
      </c>
      <c r="BJ631" s="16" t="s">
        <v>83</v>
      </c>
      <c r="BK631" s="239">
        <f>ROUND(I631*H631,2)</f>
        <v>0</v>
      </c>
      <c r="BL631" s="16" t="s">
        <v>145</v>
      </c>
      <c r="BM631" s="238" t="s">
        <v>1227</v>
      </c>
    </row>
    <row r="632" s="2" customFormat="1" ht="14.4" customHeight="1">
      <c r="A632" s="37"/>
      <c r="B632" s="38"/>
      <c r="C632" s="226" t="s">
        <v>1228</v>
      </c>
      <c r="D632" s="226" t="s">
        <v>141</v>
      </c>
      <c r="E632" s="227" t="s">
        <v>701</v>
      </c>
      <c r="F632" s="228" t="s">
        <v>702</v>
      </c>
      <c r="G632" s="229" t="s">
        <v>254</v>
      </c>
      <c r="H632" s="230">
        <v>21.420000000000002</v>
      </c>
      <c r="I632" s="231"/>
      <c r="J632" s="232">
        <f>ROUND(I632*H632,2)</f>
        <v>0</v>
      </c>
      <c r="K632" s="233"/>
      <c r="L632" s="43"/>
      <c r="M632" s="234" t="s">
        <v>1</v>
      </c>
      <c r="N632" s="235" t="s">
        <v>41</v>
      </c>
      <c r="O632" s="90"/>
      <c r="P632" s="236">
        <f>O632*H632</f>
        <v>0</v>
      </c>
      <c r="Q632" s="236">
        <v>0</v>
      </c>
      <c r="R632" s="236">
        <f>Q632*H632</f>
        <v>0</v>
      </c>
      <c r="S632" s="236">
        <v>0</v>
      </c>
      <c r="T632" s="237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238" t="s">
        <v>145</v>
      </c>
      <c r="AT632" s="238" t="s">
        <v>141</v>
      </c>
      <c r="AU632" s="238" t="s">
        <v>85</v>
      </c>
      <c r="AY632" s="16" t="s">
        <v>138</v>
      </c>
      <c r="BE632" s="239">
        <f>IF(N632="základní",J632,0)</f>
        <v>0</v>
      </c>
      <c r="BF632" s="239">
        <f>IF(N632="snížená",J632,0)</f>
        <v>0</v>
      </c>
      <c r="BG632" s="239">
        <f>IF(N632="zákl. přenesená",J632,0)</f>
        <v>0</v>
      </c>
      <c r="BH632" s="239">
        <f>IF(N632="sníž. přenesená",J632,0)</f>
        <v>0</v>
      </c>
      <c r="BI632" s="239">
        <f>IF(N632="nulová",J632,0)</f>
        <v>0</v>
      </c>
      <c r="BJ632" s="16" t="s">
        <v>83</v>
      </c>
      <c r="BK632" s="239">
        <f>ROUND(I632*H632,2)</f>
        <v>0</v>
      </c>
      <c r="BL632" s="16" t="s">
        <v>145</v>
      </c>
      <c r="BM632" s="238" t="s">
        <v>1229</v>
      </c>
    </row>
    <row r="633" s="12" customFormat="1" ht="22.8" customHeight="1">
      <c r="A633" s="12"/>
      <c r="B633" s="210"/>
      <c r="C633" s="211"/>
      <c r="D633" s="212" t="s">
        <v>75</v>
      </c>
      <c r="E633" s="224" t="s">
        <v>301</v>
      </c>
      <c r="F633" s="224" t="s">
        <v>302</v>
      </c>
      <c r="G633" s="211"/>
      <c r="H633" s="211"/>
      <c r="I633" s="214"/>
      <c r="J633" s="225">
        <f>BK633</f>
        <v>0</v>
      </c>
      <c r="K633" s="211"/>
      <c r="L633" s="216"/>
      <c r="M633" s="217"/>
      <c r="N633" s="218"/>
      <c r="O633" s="218"/>
      <c r="P633" s="219">
        <f>SUM(P634:P644)</f>
        <v>0</v>
      </c>
      <c r="Q633" s="218"/>
      <c r="R633" s="219">
        <f>SUM(R634:R644)</f>
        <v>0</v>
      </c>
      <c r="S633" s="218"/>
      <c r="T633" s="220">
        <f>SUM(T634:T644)</f>
        <v>0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221" t="s">
        <v>83</v>
      </c>
      <c r="AT633" s="222" t="s">
        <v>75</v>
      </c>
      <c r="AU633" s="222" t="s">
        <v>83</v>
      </c>
      <c r="AY633" s="221" t="s">
        <v>138</v>
      </c>
      <c r="BK633" s="223">
        <f>SUM(BK634:BK644)</f>
        <v>0</v>
      </c>
    </row>
    <row r="634" s="2" customFormat="1" ht="24.15" customHeight="1">
      <c r="A634" s="37"/>
      <c r="B634" s="38"/>
      <c r="C634" s="226" t="s">
        <v>1230</v>
      </c>
      <c r="D634" s="226" t="s">
        <v>141</v>
      </c>
      <c r="E634" s="227" t="s">
        <v>1231</v>
      </c>
      <c r="F634" s="228" t="s">
        <v>1232</v>
      </c>
      <c r="G634" s="229" t="s">
        <v>254</v>
      </c>
      <c r="H634" s="230">
        <v>112.5</v>
      </c>
      <c r="I634" s="231"/>
      <c r="J634" s="232">
        <f>ROUND(I634*H634,2)</f>
        <v>0</v>
      </c>
      <c r="K634" s="233"/>
      <c r="L634" s="43"/>
      <c r="M634" s="234" t="s">
        <v>1</v>
      </c>
      <c r="N634" s="235" t="s">
        <v>41</v>
      </c>
      <c r="O634" s="90"/>
      <c r="P634" s="236">
        <f>O634*H634</f>
        <v>0</v>
      </c>
      <c r="Q634" s="236">
        <v>0</v>
      </c>
      <c r="R634" s="236">
        <f>Q634*H634</f>
        <v>0</v>
      </c>
      <c r="S634" s="236">
        <v>0</v>
      </c>
      <c r="T634" s="237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238" t="s">
        <v>145</v>
      </c>
      <c r="AT634" s="238" t="s">
        <v>141</v>
      </c>
      <c r="AU634" s="238" t="s">
        <v>85</v>
      </c>
      <c r="AY634" s="16" t="s">
        <v>138</v>
      </c>
      <c r="BE634" s="239">
        <f>IF(N634="základní",J634,0)</f>
        <v>0</v>
      </c>
      <c r="BF634" s="239">
        <f>IF(N634="snížená",J634,0)</f>
        <v>0</v>
      </c>
      <c r="BG634" s="239">
        <f>IF(N634="zákl. přenesená",J634,0)</f>
        <v>0</v>
      </c>
      <c r="BH634" s="239">
        <f>IF(N634="sníž. přenesená",J634,0)</f>
        <v>0</v>
      </c>
      <c r="BI634" s="239">
        <f>IF(N634="nulová",J634,0)</f>
        <v>0</v>
      </c>
      <c r="BJ634" s="16" t="s">
        <v>83</v>
      </c>
      <c r="BK634" s="239">
        <f>ROUND(I634*H634,2)</f>
        <v>0</v>
      </c>
      <c r="BL634" s="16" t="s">
        <v>145</v>
      </c>
      <c r="BM634" s="238" t="s">
        <v>1233</v>
      </c>
    </row>
    <row r="635" s="2" customFormat="1" ht="14.4" customHeight="1">
      <c r="A635" s="37"/>
      <c r="B635" s="38"/>
      <c r="C635" s="226" t="s">
        <v>1234</v>
      </c>
      <c r="D635" s="226" t="s">
        <v>141</v>
      </c>
      <c r="E635" s="227" t="s">
        <v>1235</v>
      </c>
      <c r="F635" s="228" t="s">
        <v>1236</v>
      </c>
      <c r="G635" s="229" t="s">
        <v>254</v>
      </c>
      <c r="H635" s="230">
        <v>112.5</v>
      </c>
      <c r="I635" s="231"/>
      <c r="J635" s="232">
        <f>ROUND(I635*H635,2)</f>
        <v>0</v>
      </c>
      <c r="K635" s="233"/>
      <c r="L635" s="43"/>
      <c r="M635" s="234" t="s">
        <v>1</v>
      </c>
      <c r="N635" s="235" t="s">
        <v>41</v>
      </c>
      <c r="O635" s="90"/>
      <c r="P635" s="236">
        <f>O635*H635</f>
        <v>0</v>
      </c>
      <c r="Q635" s="236">
        <v>0</v>
      </c>
      <c r="R635" s="236">
        <f>Q635*H635</f>
        <v>0</v>
      </c>
      <c r="S635" s="236">
        <v>0</v>
      </c>
      <c r="T635" s="237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238" t="s">
        <v>145</v>
      </c>
      <c r="AT635" s="238" t="s">
        <v>141</v>
      </c>
      <c r="AU635" s="238" t="s">
        <v>85</v>
      </c>
      <c r="AY635" s="16" t="s">
        <v>138</v>
      </c>
      <c r="BE635" s="239">
        <f>IF(N635="základní",J635,0)</f>
        <v>0</v>
      </c>
      <c r="BF635" s="239">
        <f>IF(N635="snížená",J635,0)</f>
        <v>0</v>
      </c>
      <c r="BG635" s="239">
        <f>IF(N635="zákl. přenesená",J635,0)</f>
        <v>0</v>
      </c>
      <c r="BH635" s="239">
        <f>IF(N635="sníž. přenesená",J635,0)</f>
        <v>0</v>
      </c>
      <c r="BI635" s="239">
        <f>IF(N635="nulová",J635,0)</f>
        <v>0</v>
      </c>
      <c r="BJ635" s="16" t="s">
        <v>83</v>
      </c>
      <c r="BK635" s="239">
        <f>ROUND(I635*H635,2)</f>
        <v>0</v>
      </c>
      <c r="BL635" s="16" t="s">
        <v>145</v>
      </c>
      <c r="BM635" s="238" t="s">
        <v>1237</v>
      </c>
    </row>
    <row r="636" s="2" customFormat="1" ht="14.4" customHeight="1">
      <c r="A636" s="37"/>
      <c r="B636" s="38"/>
      <c r="C636" s="226" t="s">
        <v>1238</v>
      </c>
      <c r="D636" s="226" t="s">
        <v>141</v>
      </c>
      <c r="E636" s="227" t="s">
        <v>1239</v>
      </c>
      <c r="F636" s="228" t="s">
        <v>1240</v>
      </c>
      <c r="G636" s="229" t="s">
        <v>838</v>
      </c>
      <c r="H636" s="230">
        <v>1376.25</v>
      </c>
      <c r="I636" s="231"/>
      <c r="J636" s="232">
        <f>ROUND(I636*H636,2)</f>
        <v>0</v>
      </c>
      <c r="K636" s="233"/>
      <c r="L636" s="43"/>
      <c r="M636" s="234" t="s">
        <v>1</v>
      </c>
      <c r="N636" s="235" t="s">
        <v>41</v>
      </c>
      <c r="O636" s="90"/>
      <c r="P636" s="236">
        <f>O636*H636</f>
        <v>0</v>
      </c>
      <c r="Q636" s="236">
        <v>0</v>
      </c>
      <c r="R636" s="236">
        <f>Q636*H636</f>
        <v>0</v>
      </c>
      <c r="S636" s="236">
        <v>0</v>
      </c>
      <c r="T636" s="237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238" t="s">
        <v>145</v>
      </c>
      <c r="AT636" s="238" t="s">
        <v>141</v>
      </c>
      <c r="AU636" s="238" t="s">
        <v>85</v>
      </c>
      <c r="AY636" s="16" t="s">
        <v>138</v>
      </c>
      <c r="BE636" s="239">
        <f>IF(N636="základní",J636,0)</f>
        <v>0</v>
      </c>
      <c r="BF636" s="239">
        <f>IF(N636="snížená",J636,0)</f>
        <v>0</v>
      </c>
      <c r="BG636" s="239">
        <f>IF(N636="zákl. přenesená",J636,0)</f>
        <v>0</v>
      </c>
      <c r="BH636" s="239">
        <f>IF(N636="sníž. přenesená",J636,0)</f>
        <v>0</v>
      </c>
      <c r="BI636" s="239">
        <f>IF(N636="nulová",J636,0)</f>
        <v>0</v>
      </c>
      <c r="BJ636" s="16" t="s">
        <v>83</v>
      </c>
      <c r="BK636" s="239">
        <f>ROUND(I636*H636,2)</f>
        <v>0</v>
      </c>
      <c r="BL636" s="16" t="s">
        <v>145</v>
      </c>
      <c r="BM636" s="238" t="s">
        <v>1241</v>
      </c>
    </row>
    <row r="637" s="2" customFormat="1" ht="14.4" customHeight="1">
      <c r="A637" s="37"/>
      <c r="B637" s="38"/>
      <c r="C637" s="226" t="s">
        <v>1242</v>
      </c>
      <c r="D637" s="226" t="s">
        <v>141</v>
      </c>
      <c r="E637" s="227" t="s">
        <v>1243</v>
      </c>
      <c r="F637" s="228" t="s">
        <v>1244</v>
      </c>
      <c r="G637" s="229" t="s">
        <v>340</v>
      </c>
      <c r="H637" s="230">
        <v>1.3580000000000001</v>
      </c>
      <c r="I637" s="231"/>
      <c r="J637" s="232">
        <f>ROUND(I637*H637,2)</f>
        <v>0</v>
      </c>
      <c r="K637" s="233"/>
      <c r="L637" s="43"/>
      <c r="M637" s="234" t="s">
        <v>1</v>
      </c>
      <c r="N637" s="235" t="s">
        <v>41</v>
      </c>
      <c r="O637" s="90"/>
      <c r="P637" s="236">
        <f>O637*H637</f>
        <v>0</v>
      </c>
      <c r="Q637" s="236">
        <v>0</v>
      </c>
      <c r="R637" s="236">
        <f>Q637*H637</f>
        <v>0</v>
      </c>
      <c r="S637" s="236">
        <v>0</v>
      </c>
      <c r="T637" s="237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238" t="s">
        <v>145</v>
      </c>
      <c r="AT637" s="238" t="s">
        <v>141</v>
      </c>
      <c r="AU637" s="238" t="s">
        <v>85</v>
      </c>
      <c r="AY637" s="16" t="s">
        <v>138</v>
      </c>
      <c r="BE637" s="239">
        <f>IF(N637="základní",J637,0)</f>
        <v>0</v>
      </c>
      <c r="BF637" s="239">
        <f>IF(N637="snížená",J637,0)</f>
        <v>0</v>
      </c>
      <c r="BG637" s="239">
        <f>IF(N637="zákl. přenesená",J637,0)</f>
        <v>0</v>
      </c>
      <c r="BH637" s="239">
        <f>IF(N637="sníž. přenesená",J637,0)</f>
        <v>0</v>
      </c>
      <c r="BI637" s="239">
        <f>IF(N637="nulová",J637,0)</f>
        <v>0</v>
      </c>
      <c r="BJ637" s="16" t="s">
        <v>83</v>
      </c>
      <c r="BK637" s="239">
        <f>ROUND(I637*H637,2)</f>
        <v>0</v>
      </c>
      <c r="BL637" s="16" t="s">
        <v>145</v>
      </c>
      <c r="BM637" s="238" t="s">
        <v>1245</v>
      </c>
    </row>
    <row r="638" s="2" customFormat="1" ht="14.4" customHeight="1">
      <c r="A638" s="37"/>
      <c r="B638" s="38"/>
      <c r="C638" s="226" t="s">
        <v>1246</v>
      </c>
      <c r="D638" s="226" t="s">
        <v>141</v>
      </c>
      <c r="E638" s="227" t="s">
        <v>1247</v>
      </c>
      <c r="F638" s="228" t="s">
        <v>1248</v>
      </c>
      <c r="G638" s="229" t="s">
        <v>328</v>
      </c>
      <c r="H638" s="230">
        <v>0.13500000000000001</v>
      </c>
      <c r="I638" s="231"/>
      <c r="J638" s="232">
        <f>ROUND(I638*H638,2)</f>
        <v>0</v>
      </c>
      <c r="K638" s="233"/>
      <c r="L638" s="43"/>
      <c r="M638" s="234" t="s">
        <v>1</v>
      </c>
      <c r="N638" s="235" t="s">
        <v>41</v>
      </c>
      <c r="O638" s="90"/>
      <c r="P638" s="236">
        <f>O638*H638</f>
        <v>0</v>
      </c>
      <c r="Q638" s="236">
        <v>0</v>
      </c>
      <c r="R638" s="236">
        <f>Q638*H638</f>
        <v>0</v>
      </c>
      <c r="S638" s="236">
        <v>0</v>
      </c>
      <c r="T638" s="237">
        <f>S638*H638</f>
        <v>0</v>
      </c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R638" s="238" t="s">
        <v>145</v>
      </c>
      <c r="AT638" s="238" t="s">
        <v>141</v>
      </c>
      <c r="AU638" s="238" t="s">
        <v>85</v>
      </c>
      <c r="AY638" s="16" t="s">
        <v>138</v>
      </c>
      <c r="BE638" s="239">
        <f>IF(N638="základní",J638,0)</f>
        <v>0</v>
      </c>
      <c r="BF638" s="239">
        <f>IF(N638="snížená",J638,0)</f>
        <v>0</v>
      </c>
      <c r="BG638" s="239">
        <f>IF(N638="zákl. přenesená",J638,0)</f>
        <v>0</v>
      </c>
      <c r="BH638" s="239">
        <f>IF(N638="sníž. přenesená",J638,0)</f>
        <v>0</v>
      </c>
      <c r="BI638" s="239">
        <f>IF(N638="nulová",J638,0)</f>
        <v>0</v>
      </c>
      <c r="BJ638" s="16" t="s">
        <v>83</v>
      </c>
      <c r="BK638" s="239">
        <f>ROUND(I638*H638,2)</f>
        <v>0</v>
      </c>
      <c r="BL638" s="16" t="s">
        <v>145</v>
      </c>
      <c r="BM638" s="238" t="s">
        <v>1249</v>
      </c>
    </row>
    <row r="639" s="2" customFormat="1" ht="14.4" customHeight="1">
      <c r="A639" s="37"/>
      <c r="B639" s="38"/>
      <c r="C639" s="226" t="s">
        <v>1250</v>
      </c>
      <c r="D639" s="226" t="s">
        <v>141</v>
      </c>
      <c r="E639" s="227" t="s">
        <v>1251</v>
      </c>
      <c r="F639" s="228" t="s">
        <v>1252</v>
      </c>
      <c r="G639" s="229" t="s">
        <v>575</v>
      </c>
      <c r="H639" s="230">
        <v>1</v>
      </c>
      <c r="I639" s="231"/>
      <c r="J639" s="232">
        <f>ROUND(I639*H639,2)</f>
        <v>0</v>
      </c>
      <c r="K639" s="233"/>
      <c r="L639" s="43"/>
      <c r="M639" s="234" t="s">
        <v>1</v>
      </c>
      <c r="N639" s="235" t="s">
        <v>41</v>
      </c>
      <c r="O639" s="90"/>
      <c r="P639" s="236">
        <f>O639*H639</f>
        <v>0</v>
      </c>
      <c r="Q639" s="236">
        <v>0</v>
      </c>
      <c r="R639" s="236">
        <f>Q639*H639</f>
        <v>0</v>
      </c>
      <c r="S639" s="236">
        <v>0</v>
      </c>
      <c r="T639" s="237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238" t="s">
        <v>145</v>
      </c>
      <c r="AT639" s="238" t="s">
        <v>141</v>
      </c>
      <c r="AU639" s="238" t="s">
        <v>85</v>
      </c>
      <c r="AY639" s="16" t="s">
        <v>138</v>
      </c>
      <c r="BE639" s="239">
        <f>IF(N639="základní",J639,0)</f>
        <v>0</v>
      </c>
      <c r="BF639" s="239">
        <f>IF(N639="snížená",J639,0)</f>
        <v>0</v>
      </c>
      <c r="BG639" s="239">
        <f>IF(N639="zákl. přenesená",J639,0)</f>
        <v>0</v>
      </c>
      <c r="BH639" s="239">
        <f>IF(N639="sníž. přenesená",J639,0)</f>
        <v>0</v>
      </c>
      <c r="BI639" s="239">
        <f>IF(N639="nulová",J639,0)</f>
        <v>0</v>
      </c>
      <c r="BJ639" s="16" t="s">
        <v>83</v>
      </c>
      <c r="BK639" s="239">
        <f>ROUND(I639*H639,2)</f>
        <v>0</v>
      </c>
      <c r="BL639" s="16" t="s">
        <v>145</v>
      </c>
      <c r="BM639" s="238" t="s">
        <v>1253</v>
      </c>
    </row>
    <row r="640" s="2" customFormat="1" ht="14.4" customHeight="1">
      <c r="A640" s="37"/>
      <c r="B640" s="38"/>
      <c r="C640" s="226" t="s">
        <v>1254</v>
      </c>
      <c r="D640" s="226" t="s">
        <v>141</v>
      </c>
      <c r="E640" s="227" t="s">
        <v>845</v>
      </c>
      <c r="F640" s="228" t="s">
        <v>846</v>
      </c>
      <c r="G640" s="229" t="s">
        <v>838</v>
      </c>
      <c r="H640" s="230">
        <v>1376.25</v>
      </c>
      <c r="I640" s="231"/>
      <c r="J640" s="232">
        <f>ROUND(I640*H640,2)</f>
        <v>0</v>
      </c>
      <c r="K640" s="233"/>
      <c r="L640" s="43"/>
      <c r="M640" s="234" t="s">
        <v>1</v>
      </c>
      <c r="N640" s="235" t="s">
        <v>41</v>
      </c>
      <c r="O640" s="90"/>
      <c r="P640" s="236">
        <f>O640*H640</f>
        <v>0</v>
      </c>
      <c r="Q640" s="236">
        <v>0</v>
      </c>
      <c r="R640" s="236">
        <f>Q640*H640</f>
        <v>0</v>
      </c>
      <c r="S640" s="236">
        <v>0</v>
      </c>
      <c r="T640" s="237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238" t="s">
        <v>145</v>
      </c>
      <c r="AT640" s="238" t="s">
        <v>141</v>
      </c>
      <c r="AU640" s="238" t="s">
        <v>85</v>
      </c>
      <c r="AY640" s="16" t="s">
        <v>138</v>
      </c>
      <c r="BE640" s="239">
        <f>IF(N640="základní",J640,0)</f>
        <v>0</v>
      </c>
      <c r="BF640" s="239">
        <f>IF(N640="snížená",J640,0)</f>
        <v>0</v>
      </c>
      <c r="BG640" s="239">
        <f>IF(N640="zákl. přenesená",J640,0)</f>
        <v>0</v>
      </c>
      <c r="BH640" s="239">
        <f>IF(N640="sníž. přenesená",J640,0)</f>
        <v>0</v>
      </c>
      <c r="BI640" s="239">
        <f>IF(N640="nulová",J640,0)</f>
        <v>0</v>
      </c>
      <c r="BJ640" s="16" t="s">
        <v>83</v>
      </c>
      <c r="BK640" s="239">
        <f>ROUND(I640*H640,2)</f>
        <v>0</v>
      </c>
      <c r="BL640" s="16" t="s">
        <v>145</v>
      </c>
      <c r="BM640" s="238" t="s">
        <v>1255</v>
      </c>
    </row>
    <row r="641" s="2" customFormat="1" ht="14.4" customHeight="1">
      <c r="A641" s="37"/>
      <c r="B641" s="38"/>
      <c r="C641" s="226" t="s">
        <v>1256</v>
      </c>
      <c r="D641" s="226" t="s">
        <v>141</v>
      </c>
      <c r="E641" s="227" t="s">
        <v>1257</v>
      </c>
      <c r="F641" s="228" t="s">
        <v>1258</v>
      </c>
      <c r="G641" s="229" t="s">
        <v>575</v>
      </c>
      <c r="H641" s="230">
        <v>1</v>
      </c>
      <c r="I641" s="231"/>
      <c r="J641" s="232">
        <f>ROUND(I641*H641,2)</f>
        <v>0</v>
      </c>
      <c r="K641" s="233"/>
      <c r="L641" s="43"/>
      <c r="M641" s="234" t="s">
        <v>1</v>
      </c>
      <c r="N641" s="235" t="s">
        <v>41</v>
      </c>
      <c r="O641" s="90"/>
      <c r="P641" s="236">
        <f>O641*H641</f>
        <v>0</v>
      </c>
      <c r="Q641" s="236">
        <v>0</v>
      </c>
      <c r="R641" s="236">
        <f>Q641*H641</f>
        <v>0</v>
      </c>
      <c r="S641" s="236">
        <v>0</v>
      </c>
      <c r="T641" s="237">
        <f>S641*H641</f>
        <v>0</v>
      </c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R641" s="238" t="s">
        <v>145</v>
      </c>
      <c r="AT641" s="238" t="s">
        <v>141</v>
      </c>
      <c r="AU641" s="238" t="s">
        <v>85</v>
      </c>
      <c r="AY641" s="16" t="s">
        <v>138</v>
      </c>
      <c r="BE641" s="239">
        <f>IF(N641="základní",J641,0)</f>
        <v>0</v>
      </c>
      <c r="BF641" s="239">
        <f>IF(N641="snížená",J641,0)</f>
        <v>0</v>
      </c>
      <c r="BG641" s="239">
        <f>IF(N641="zákl. přenesená",J641,0)</f>
        <v>0</v>
      </c>
      <c r="BH641" s="239">
        <f>IF(N641="sníž. přenesená",J641,0)</f>
        <v>0</v>
      </c>
      <c r="BI641" s="239">
        <f>IF(N641="nulová",J641,0)</f>
        <v>0</v>
      </c>
      <c r="BJ641" s="16" t="s">
        <v>83</v>
      </c>
      <c r="BK641" s="239">
        <f>ROUND(I641*H641,2)</f>
        <v>0</v>
      </c>
      <c r="BL641" s="16" t="s">
        <v>145</v>
      </c>
      <c r="BM641" s="238" t="s">
        <v>1259</v>
      </c>
    </row>
    <row r="642" s="2" customFormat="1" ht="24.15" customHeight="1">
      <c r="A642" s="37"/>
      <c r="B642" s="38"/>
      <c r="C642" s="226" t="s">
        <v>1260</v>
      </c>
      <c r="D642" s="226" t="s">
        <v>141</v>
      </c>
      <c r="E642" s="227" t="s">
        <v>857</v>
      </c>
      <c r="F642" s="228" t="s">
        <v>858</v>
      </c>
      <c r="G642" s="229" t="s">
        <v>833</v>
      </c>
      <c r="H642" s="245"/>
      <c r="I642" s="231"/>
      <c r="J642" s="232">
        <f>ROUND(I642*H642,2)</f>
        <v>0</v>
      </c>
      <c r="K642" s="233"/>
      <c r="L642" s="43"/>
      <c r="M642" s="234" t="s">
        <v>1</v>
      </c>
      <c r="N642" s="235" t="s">
        <v>41</v>
      </c>
      <c r="O642" s="90"/>
      <c r="P642" s="236">
        <f>O642*H642</f>
        <v>0</v>
      </c>
      <c r="Q642" s="236">
        <v>0</v>
      </c>
      <c r="R642" s="236">
        <f>Q642*H642</f>
        <v>0</v>
      </c>
      <c r="S642" s="236">
        <v>0</v>
      </c>
      <c r="T642" s="237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238" t="s">
        <v>145</v>
      </c>
      <c r="AT642" s="238" t="s">
        <v>141</v>
      </c>
      <c r="AU642" s="238" t="s">
        <v>85</v>
      </c>
      <c r="AY642" s="16" t="s">
        <v>138</v>
      </c>
      <c r="BE642" s="239">
        <f>IF(N642="základní",J642,0)</f>
        <v>0</v>
      </c>
      <c r="BF642" s="239">
        <f>IF(N642="snížená",J642,0)</f>
        <v>0</v>
      </c>
      <c r="BG642" s="239">
        <f>IF(N642="zákl. přenesená",J642,0)</f>
        <v>0</v>
      </c>
      <c r="BH642" s="239">
        <f>IF(N642="sníž. přenesená",J642,0)</f>
        <v>0</v>
      </c>
      <c r="BI642" s="239">
        <f>IF(N642="nulová",J642,0)</f>
        <v>0</v>
      </c>
      <c r="BJ642" s="16" t="s">
        <v>83</v>
      </c>
      <c r="BK642" s="239">
        <f>ROUND(I642*H642,2)</f>
        <v>0</v>
      </c>
      <c r="BL642" s="16" t="s">
        <v>145</v>
      </c>
      <c r="BM642" s="238" t="s">
        <v>1261</v>
      </c>
    </row>
    <row r="643" s="13" customFormat="1">
      <c r="A643" s="13"/>
      <c r="B643" s="246"/>
      <c r="C643" s="247"/>
      <c r="D643" s="248" t="s">
        <v>1262</v>
      </c>
      <c r="E643" s="249" t="s">
        <v>1</v>
      </c>
      <c r="F643" s="250" t="s">
        <v>1263</v>
      </c>
      <c r="G643" s="247"/>
      <c r="H643" s="251">
        <v>6866.4750000000004</v>
      </c>
      <c r="I643" s="252"/>
      <c r="J643" s="247"/>
      <c r="K643" s="247"/>
      <c r="L643" s="253"/>
      <c r="M643" s="254"/>
      <c r="N643" s="255"/>
      <c r="O643" s="255"/>
      <c r="P643" s="255"/>
      <c r="Q643" s="255"/>
      <c r="R643" s="255"/>
      <c r="S643" s="255"/>
      <c r="T643" s="25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57" t="s">
        <v>1262</v>
      </c>
      <c r="AU643" s="257" t="s">
        <v>85</v>
      </c>
      <c r="AV643" s="13" t="s">
        <v>85</v>
      </c>
      <c r="AW643" s="13" t="s">
        <v>32</v>
      </c>
      <c r="AX643" s="13" t="s">
        <v>76</v>
      </c>
      <c r="AY643" s="257" t="s">
        <v>138</v>
      </c>
    </row>
    <row r="644" s="14" customFormat="1">
      <c r="A644" s="14"/>
      <c r="B644" s="258"/>
      <c r="C644" s="259"/>
      <c r="D644" s="248" t="s">
        <v>1262</v>
      </c>
      <c r="E644" s="260" t="s">
        <v>1</v>
      </c>
      <c r="F644" s="261" t="s">
        <v>1264</v>
      </c>
      <c r="G644" s="259"/>
      <c r="H644" s="262">
        <v>6866.4750000000004</v>
      </c>
      <c r="I644" s="263"/>
      <c r="J644" s="259"/>
      <c r="K644" s="259"/>
      <c r="L644" s="264"/>
      <c r="M644" s="265"/>
      <c r="N644" s="266"/>
      <c r="O644" s="266"/>
      <c r="P644" s="266"/>
      <c r="Q644" s="266"/>
      <c r="R644" s="266"/>
      <c r="S644" s="266"/>
      <c r="T644" s="267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8" t="s">
        <v>1262</v>
      </c>
      <c r="AU644" s="268" t="s">
        <v>85</v>
      </c>
      <c r="AV644" s="14" t="s">
        <v>145</v>
      </c>
      <c r="AW644" s="14" t="s">
        <v>32</v>
      </c>
      <c r="AX644" s="14" t="s">
        <v>83</v>
      </c>
      <c r="AY644" s="268" t="s">
        <v>138</v>
      </c>
    </row>
    <row r="645" s="12" customFormat="1" ht="22.8" customHeight="1">
      <c r="A645" s="12"/>
      <c r="B645" s="210"/>
      <c r="C645" s="211"/>
      <c r="D645" s="212" t="s">
        <v>75</v>
      </c>
      <c r="E645" s="224" t="s">
        <v>908</v>
      </c>
      <c r="F645" s="224" t="s">
        <v>909</v>
      </c>
      <c r="G645" s="211"/>
      <c r="H645" s="211"/>
      <c r="I645" s="214"/>
      <c r="J645" s="225">
        <f>BK645</f>
        <v>0</v>
      </c>
      <c r="K645" s="211"/>
      <c r="L645" s="216"/>
      <c r="M645" s="217"/>
      <c r="N645" s="218"/>
      <c r="O645" s="218"/>
      <c r="P645" s="219">
        <f>P646</f>
        <v>0</v>
      </c>
      <c r="Q645" s="218"/>
      <c r="R645" s="219">
        <f>R646</f>
        <v>0</v>
      </c>
      <c r="S645" s="218"/>
      <c r="T645" s="220">
        <f>T646</f>
        <v>0</v>
      </c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R645" s="221" t="s">
        <v>83</v>
      </c>
      <c r="AT645" s="222" t="s">
        <v>75</v>
      </c>
      <c r="AU645" s="222" t="s">
        <v>83</v>
      </c>
      <c r="AY645" s="221" t="s">
        <v>138</v>
      </c>
      <c r="BK645" s="223">
        <f>BK646</f>
        <v>0</v>
      </c>
    </row>
    <row r="646" s="2" customFormat="1" ht="14.4" customHeight="1">
      <c r="A646" s="37"/>
      <c r="B646" s="38"/>
      <c r="C646" s="226" t="s">
        <v>1265</v>
      </c>
      <c r="D646" s="226" t="s">
        <v>141</v>
      </c>
      <c r="E646" s="227" t="s">
        <v>1266</v>
      </c>
      <c r="F646" s="228" t="s">
        <v>1267</v>
      </c>
      <c r="G646" s="229" t="s">
        <v>340</v>
      </c>
      <c r="H646" s="230">
        <v>50.588000000000001</v>
      </c>
      <c r="I646" s="231"/>
      <c r="J646" s="232">
        <f>ROUND(I646*H646,2)</f>
        <v>0</v>
      </c>
      <c r="K646" s="233"/>
      <c r="L646" s="43"/>
      <c r="M646" s="234" t="s">
        <v>1</v>
      </c>
      <c r="N646" s="235" t="s">
        <v>41</v>
      </c>
      <c r="O646" s="90"/>
      <c r="P646" s="236">
        <f>O646*H646</f>
        <v>0</v>
      </c>
      <c r="Q646" s="236">
        <v>0</v>
      </c>
      <c r="R646" s="236">
        <f>Q646*H646</f>
        <v>0</v>
      </c>
      <c r="S646" s="236">
        <v>0</v>
      </c>
      <c r="T646" s="237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238" t="s">
        <v>145</v>
      </c>
      <c r="AT646" s="238" t="s">
        <v>141</v>
      </c>
      <c r="AU646" s="238" t="s">
        <v>85</v>
      </c>
      <c r="AY646" s="16" t="s">
        <v>138</v>
      </c>
      <c r="BE646" s="239">
        <f>IF(N646="základní",J646,0)</f>
        <v>0</v>
      </c>
      <c r="BF646" s="239">
        <f>IF(N646="snížená",J646,0)</f>
        <v>0</v>
      </c>
      <c r="BG646" s="239">
        <f>IF(N646="zákl. přenesená",J646,0)</f>
        <v>0</v>
      </c>
      <c r="BH646" s="239">
        <f>IF(N646="sníž. přenesená",J646,0)</f>
        <v>0</v>
      </c>
      <c r="BI646" s="239">
        <f>IF(N646="nulová",J646,0)</f>
        <v>0</v>
      </c>
      <c r="BJ646" s="16" t="s">
        <v>83</v>
      </c>
      <c r="BK646" s="239">
        <f>ROUND(I646*H646,2)</f>
        <v>0</v>
      </c>
      <c r="BL646" s="16" t="s">
        <v>145</v>
      </c>
      <c r="BM646" s="238" t="s">
        <v>1268</v>
      </c>
    </row>
    <row r="647" s="12" customFormat="1" ht="25.92" customHeight="1">
      <c r="A647" s="12"/>
      <c r="B647" s="210"/>
      <c r="C647" s="211"/>
      <c r="D647" s="212" t="s">
        <v>75</v>
      </c>
      <c r="E647" s="213" t="s">
        <v>1269</v>
      </c>
      <c r="F647" s="213" t="s">
        <v>1270</v>
      </c>
      <c r="G647" s="211"/>
      <c r="H647" s="211"/>
      <c r="I647" s="214"/>
      <c r="J647" s="215">
        <f>BK647</f>
        <v>0</v>
      </c>
      <c r="K647" s="211"/>
      <c r="L647" s="216"/>
      <c r="M647" s="217"/>
      <c r="N647" s="218"/>
      <c r="O647" s="218"/>
      <c r="P647" s="219">
        <f>P648+P651+P654+P657+P659+P661+P665+P669+P673+P678+P680+P682</f>
        <v>0</v>
      </c>
      <c r="Q647" s="218"/>
      <c r="R647" s="219">
        <f>R648+R651+R654+R657+R659+R661+R665+R669+R673+R678+R680+R682</f>
        <v>0</v>
      </c>
      <c r="S647" s="218"/>
      <c r="T647" s="220">
        <f>T648+T651+T654+T657+T659+T661+T665+T669+T673+T678+T680+T682</f>
        <v>0</v>
      </c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R647" s="221" t="s">
        <v>83</v>
      </c>
      <c r="AT647" s="222" t="s">
        <v>75</v>
      </c>
      <c r="AU647" s="222" t="s">
        <v>76</v>
      </c>
      <c r="AY647" s="221" t="s">
        <v>138</v>
      </c>
      <c r="BK647" s="223">
        <f>BK648+BK651+BK654+BK657+BK659+BK661+BK665+BK669+BK673+BK678+BK680+BK682</f>
        <v>0</v>
      </c>
    </row>
    <row r="648" s="12" customFormat="1" ht="22.8" customHeight="1">
      <c r="A648" s="12"/>
      <c r="B648" s="210"/>
      <c r="C648" s="211"/>
      <c r="D648" s="212" t="s">
        <v>75</v>
      </c>
      <c r="E648" s="224" t="s">
        <v>624</v>
      </c>
      <c r="F648" s="224" t="s">
        <v>625</v>
      </c>
      <c r="G648" s="211"/>
      <c r="H648" s="211"/>
      <c r="I648" s="214"/>
      <c r="J648" s="225">
        <f>BK648</f>
        <v>0</v>
      </c>
      <c r="K648" s="211"/>
      <c r="L648" s="216"/>
      <c r="M648" s="217"/>
      <c r="N648" s="218"/>
      <c r="O648" s="218"/>
      <c r="P648" s="219">
        <f>SUM(P649:P650)</f>
        <v>0</v>
      </c>
      <c r="Q648" s="218"/>
      <c r="R648" s="219">
        <f>SUM(R649:R650)</f>
        <v>0</v>
      </c>
      <c r="S648" s="218"/>
      <c r="T648" s="220">
        <f>SUM(T649:T650)</f>
        <v>0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221" t="s">
        <v>83</v>
      </c>
      <c r="AT648" s="222" t="s">
        <v>75</v>
      </c>
      <c r="AU648" s="222" t="s">
        <v>83</v>
      </c>
      <c r="AY648" s="221" t="s">
        <v>138</v>
      </c>
      <c r="BK648" s="223">
        <f>SUM(BK649:BK650)</f>
        <v>0</v>
      </c>
    </row>
    <row r="649" s="2" customFormat="1" ht="14.4" customHeight="1">
      <c r="A649" s="37"/>
      <c r="B649" s="38"/>
      <c r="C649" s="226" t="s">
        <v>1271</v>
      </c>
      <c r="D649" s="226" t="s">
        <v>141</v>
      </c>
      <c r="E649" s="227" t="s">
        <v>627</v>
      </c>
      <c r="F649" s="228" t="s">
        <v>628</v>
      </c>
      <c r="G649" s="229" t="s">
        <v>281</v>
      </c>
      <c r="H649" s="230">
        <v>45.630000000000003</v>
      </c>
      <c r="I649" s="231"/>
      <c r="J649" s="232">
        <f>ROUND(I649*H649,2)</f>
        <v>0</v>
      </c>
      <c r="K649" s="233"/>
      <c r="L649" s="43"/>
      <c r="M649" s="234" t="s">
        <v>1</v>
      </c>
      <c r="N649" s="235" t="s">
        <v>41</v>
      </c>
      <c r="O649" s="90"/>
      <c r="P649" s="236">
        <f>O649*H649</f>
        <v>0</v>
      </c>
      <c r="Q649" s="236">
        <v>0</v>
      </c>
      <c r="R649" s="236">
        <f>Q649*H649</f>
        <v>0</v>
      </c>
      <c r="S649" s="236">
        <v>0</v>
      </c>
      <c r="T649" s="237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238" t="s">
        <v>145</v>
      </c>
      <c r="AT649" s="238" t="s">
        <v>141</v>
      </c>
      <c r="AU649" s="238" t="s">
        <v>85</v>
      </c>
      <c r="AY649" s="16" t="s">
        <v>138</v>
      </c>
      <c r="BE649" s="239">
        <f>IF(N649="základní",J649,0)</f>
        <v>0</v>
      </c>
      <c r="BF649" s="239">
        <f>IF(N649="snížená",J649,0)</f>
        <v>0</v>
      </c>
      <c r="BG649" s="239">
        <f>IF(N649="zákl. přenesená",J649,0)</f>
        <v>0</v>
      </c>
      <c r="BH649" s="239">
        <f>IF(N649="sníž. přenesená",J649,0)</f>
        <v>0</v>
      </c>
      <c r="BI649" s="239">
        <f>IF(N649="nulová",J649,0)</f>
        <v>0</v>
      </c>
      <c r="BJ649" s="16" t="s">
        <v>83</v>
      </c>
      <c r="BK649" s="239">
        <f>ROUND(I649*H649,2)</f>
        <v>0</v>
      </c>
      <c r="BL649" s="16" t="s">
        <v>145</v>
      </c>
      <c r="BM649" s="238" t="s">
        <v>1272</v>
      </c>
    </row>
    <row r="650" s="2" customFormat="1" ht="14.4" customHeight="1">
      <c r="A650" s="37"/>
      <c r="B650" s="38"/>
      <c r="C650" s="226" t="s">
        <v>1273</v>
      </c>
      <c r="D650" s="226" t="s">
        <v>141</v>
      </c>
      <c r="E650" s="227" t="s">
        <v>631</v>
      </c>
      <c r="F650" s="228" t="s">
        <v>632</v>
      </c>
      <c r="G650" s="229" t="s">
        <v>281</v>
      </c>
      <c r="H650" s="230">
        <v>45.630000000000003</v>
      </c>
      <c r="I650" s="231"/>
      <c r="J650" s="232">
        <f>ROUND(I650*H650,2)</f>
        <v>0</v>
      </c>
      <c r="K650" s="233"/>
      <c r="L650" s="43"/>
      <c r="M650" s="234" t="s">
        <v>1</v>
      </c>
      <c r="N650" s="235" t="s">
        <v>41</v>
      </c>
      <c r="O650" s="90"/>
      <c r="P650" s="236">
        <f>O650*H650</f>
        <v>0</v>
      </c>
      <c r="Q650" s="236">
        <v>0</v>
      </c>
      <c r="R650" s="236">
        <f>Q650*H650</f>
        <v>0</v>
      </c>
      <c r="S650" s="236">
        <v>0</v>
      </c>
      <c r="T650" s="237">
        <f>S650*H650</f>
        <v>0</v>
      </c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R650" s="238" t="s">
        <v>145</v>
      </c>
      <c r="AT650" s="238" t="s">
        <v>141</v>
      </c>
      <c r="AU650" s="238" t="s">
        <v>85</v>
      </c>
      <c r="AY650" s="16" t="s">
        <v>138</v>
      </c>
      <c r="BE650" s="239">
        <f>IF(N650="základní",J650,0)</f>
        <v>0</v>
      </c>
      <c r="BF650" s="239">
        <f>IF(N650="snížená",J650,0)</f>
        <v>0</v>
      </c>
      <c r="BG650" s="239">
        <f>IF(N650="zákl. přenesená",J650,0)</f>
        <v>0</v>
      </c>
      <c r="BH650" s="239">
        <f>IF(N650="sníž. přenesená",J650,0)</f>
        <v>0</v>
      </c>
      <c r="BI650" s="239">
        <f>IF(N650="nulová",J650,0)</f>
        <v>0</v>
      </c>
      <c r="BJ650" s="16" t="s">
        <v>83</v>
      </c>
      <c r="BK650" s="239">
        <f>ROUND(I650*H650,2)</f>
        <v>0</v>
      </c>
      <c r="BL650" s="16" t="s">
        <v>145</v>
      </c>
      <c r="BM650" s="238" t="s">
        <v>1274</v>
      </c>
    </row>
    <row r="651" s="12" customFormat="1" ht="22.8" customHeight="1">
      <c r="A651" s="12"/>
      <c r="B651" s="210"/>
      <c r="C651" s="211"/>
      <c r="D651" s="212" t="s">
        <v>75</v>
      </c>
      <c r="E651" s="224" t="s">
        <v>277</v>
      </c>
      <c r="F651" s="224" t="s">
        <v>278</v>
      </c>
      <c r="G651" s="211"/>
      <c r="H651" s="211"/>
      <c r="I651" s="214"/>
      <c r="J651" s="225">
        <f>BK651</f>
        <v>0</v>
      </c>
      <c r="K651" s="211"/>
      <c r="L651" s="216"/>
      <c r="M651" s="217"/>
      <c r="N651" s="218"/>
      <c r="O651" s="218"/>
      <c r="P651" s="219">
        <f>SUM(P652:P653)</f>
        <v>0</v>
      </c>
      <c r="Q651" s="218"/>
      <c r="R651" s="219">
        <f>SUM(R652:R653)</f>
        <v>0</v>
      </c>
      <c r="S651" s="218"/>
      <c r="T651" s="220">
        <f>SUM(T652:T653)</f>
        <v>0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221" t="s">
        <v>83</v>
      </c>
      <c r="AT651" s="222" t="s">
        <v>75</v>
      </c>
      <c r="AU651" s="222" t="s">
        <v>83</v>
      </c>
      <c r="AY651" s="221" t="s">
        <v>138</v>
      </c>
      <c r="BK651" s="223">
        <f>SUM(BK652:BK653)</f>
        <v>0</v>
      </c>
    </row>
    <row r="652" s="2" customFormat="1" ht="14.4" customHeight="1">
      <c r="A652" s="37"/>
      <c r="B652" s="38"/>
      <c r="C652" s="226" t="s">
        <v>1275</v>
      </c>
      <c r="D652" s="226" t="s">
        <v>141</v>
      </c>
      <c r="E652" s="227" t="s">
        <v>279</v>
      </c>
      <c r="F652" s="228" t="s">
        <v>280</v>
      </c>
      <c r="G652" s="229" t="s">
        <v>281</v>
      </c>
      <c r="H652" s="230">
        <v>45.630000000000003</v>
      </c>
      <c r="I652" s="231"/>
      <c r="J652" s="232">
        <f>ROUND(I652*H652,2)</f>
        <v>0</v>
      </c>
      <c r="K652" s="233"/>
      <c r="L652" s="43"/>
      <c r="M652" s="234" t="s">
        <v>1</v>
      </c>
      <c r="N652" s="235" t="s">
        <v>41</v>
      </c>
      <c r="O652" s="90"/>
      <c r="P652" s="236">
        <f>O652*H652</f>
        <v>0</v>
      </c>
      <c r="Q652" s="236">
        <v>0</v>
      </c>
      <c r="R652" s="236">
        <f>Q652*H652</f>
        <v>0</v>
      </c>
      <c r="S652" s="236">
        <v>0</v>
      </c>
      <c r="T652" s="237">
        <f>S652*H652</f>
        <v>0</v>
      </c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R652" s="238" t="s">
        <v>145</v>
      </c>
      <c r="AT652" s="238" t="s">
        <v>141</v>
      </c>
      <c r="AU652" s="238" t="s">
        <v>85</v>
      </c>
      <c r="AY652" s="16" t="s">
        <v>138</v>
      </c>
      <c r="BE652" s="239">
        <f>IF(N652="základní",J652,0)</f>
        <v>0</v>
      </c>
      <c r="BF652" s="239">
        <f>IF(N652="snížená",J652,0)</f>
        <v>0</v>
      </c>
      <c r="BG652" s="239">
        <f>IF(N652="zákl. přenesená",J652,0)</f>
        <v>0</v>
      </c>
      <c r="BH652" s="239">
        <f>IF(N652="sníž. přenesená",J652,0)</f>
        <v>0</v>
      </c>
      <c r="BI652" s="239">
        <f>IF(N652="nulová",J652,0)</f>
        <v>0</v>
      </c>
      <c r="BJ652" s="16" t="s">
        <v>83</v>
      </c>
      <c r="BK652" s="239">
        <f>ROUND(I652*H652,2)</f>
        <v>0</v>
      </c>
      <c r="BL652" s="16" t="s">
        <v>145</v>
      </c>
      <c r="BM652" s="238" t="s">
        <v>1276</v>
      </c>
    </row>
    <row r="653" s="2" customFormat="1" ht="14.4" customHeight="1">
      <c r="A653" s="37"/>
      <c r="B653" s="38"/>
      <c r="C653" s="226" t="s">
        <v>1277</v>
      </c>
      <c r="D653" s="226" t="s">
        <v>141</v>
      </c>
      <c r="E653" s="227" t="s">
        <v>298</v>
      </c>
      <c r="F653" s="228" t="s">
        <v>299</v>
      </c>
      <c r="G653" s="229" t="s">
        <v>281</v>
      </c>
      <c r="H653" s="230">
        <v>45.630000000000003</v>
      </c>
      <c r="I653" s="231"/>
      <c r="J653" s="232">
        <f>ROUND(I653*H653,2)</f>
        <v>0</v>
      </c>
      <c r="K653" s="233"/>
      <c r="L653" s="43"/>
      <c r="M653" s="234" t="s">
        <v>1</v>
      </c>
      <c r="N653" s="235" t="s">
        <v>41</v>
      </c>
      <c r="O653" s="90"/>
      <c r="P653" s="236">
        <f>O653*H653</f>
        <v>0</v>
      </c>
      <c r="Q653" s="236">
        <v>0</v>
      </c>
      <c r="R653" s="236">
        <f>Q653*H653</f>
        <v>0</v>
      </c>
      <c r="S653" s="236">
        <v>0</v>
      </c>
      <c r="T653" s="237">
        <f>S653*H653</f>
        <v>0</v>
      </c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R653" s="238" t="s">
        <v>145</v>
      </c>
      <c r="AT653" s="238" t="s">
        <v>141</v>
      </c>
      <c r="AU653" s="238" t="s">
        <v>85</v>
      </c>
      <c r="AY653" s="16" t="s">
        <v>138</v>
      </c>
      <c r="BE653" s="239">
        <f>IF(N653="základní",J653,0)</f>
        <v>0</v>
      </c>
      <c r="BF653" s="239">
        <f>IF(N653="snížená",J653,0)</f>
        <v>0</v>
      </c>
      <c r="BG653" s="239">
        <f>IF(N653="zákl. přenesená",J653,0)</f>
        <v>0</v>
      </c>
      <c r="BH653" s="239">
        <f>IF(N653="sníž. přenesená",J653,0)</f>
        <v>0</v>
      </c>
      <c r="BI653" s="239">
        <f>IF(N653="nulová",J653,0)</f>
        <v>0</v>
      </c>
      <c r="BJ653" s="16" t="s">
        <v>83</v>
      </c>
      <c r="BK653" s="239">
        <f>ROUND(I653*H653,2)</f>
        <v>0</v>
      </c>
      <c r="BL653" s="16" t="s">
        <v>145</v>
      </c>
      <c r="BM653" s="238" t="s">
        <v>1278</v>
      </c>
    </row>
    <row r="654" s="12" customFormat="1" ht="22.8" customHeight="1">
      <c r="A654" s="12"/>
      <c r="B654" s="210"/>
      <c r="C654" s="211"/>
      <c r="D654" s="212" t="s">
        <v>75</v>
      </c>
      <c r="E654" s="224" t="s">
        <v>524</v>
      </c>
      <c r="F654" s="224" t="s">
        <v>525</v>
      </c>
      <c r="G654" s="211"/>
      <c r="H654" s="211"/>
      <c r="I654" s="214"/>
      <c r="J654" s="225">
        <f>BK654</f>
        <v>0</v>
      </c>
      <c r="K654" s="211"/>
      <c r="L654" s="216"/>
      <c r="M654" s="217"/>
      <c r="N654" s="218"/>
      <c r="O654" s="218"/>
      <c r="P654" s="219">
        <f>SUM(P655:P656)</f>
        <v>0</v>
      </c>
      <c r="Q654" s="218"/>
      <c r="R654" s="219">
        <f>SUM(R655:R656)</f>
        <v>0</v>
      </c>
      <c r="S654" s="218"/>
      <c r="T654" s="220">
        <f>SUM(T655:T656)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21" t="s">
        <v>83</v>
      </c>
      <c r="AT654" s="222" t="s">
        <v>75</v>
      </c>
      <c r="AU654" s="222" t="s">
        <v>83</v>
      </c>
      <c r="AY654" s="221" t="s">
        <v>138</v>
      </c>
      <c r="BK654" s="223">
        <f>SUM(BK655:BK656)</f>
        <v>0</v>
      </c>
    </row>
    <row r="655" s="2" customFormat="1" ht="14.4" customHeight="1">
      <c r="A655" s="37"/>
      <c r="B655" s="38"/>
      <c r="C655" s="226" t="s">
        <v>1279</v>
      </c>
      <c r="D655" s="226" t="s">
        <v>141</v>
      </c>
      <c r="E655" s="227" t="s">
        <v>283</v>
      </c>
      <c r="F655" s="228" t="s">
        <v>284</v>
      </c>
      <c r="G655" s="229" t="s">
        <v>281</v>
      </c>
      <c r="H655" s="230">
        <v>45.630000000000003</v>
      </c>
      <c r="I655" s="231"/>
      <c r="J655" s="232">
        <f>ROUND(I655*H655,2)</f>
        <v>0</v>
      </c>
      <c r="K655" s="233"/>
      <c r="L655" s="43"/>
      <c r="M655" s="234" t="s">
        <v>1</v>
      </c>
      <c r="N655" s="235" t="s">
        <v>41</v>
      </c>
      <c r="O655" s="90"/>
      <c r="P655" s="236">
        <f>O655*H655</f>
        <v>0</v>
      </c>
      <c r="Q655" s="236">
        <v>0</v>
      </c>
      <c r="R655" s="236">
        <f>Q655*H655</f>
        <v>0</v>
      </c>
      <c r="S655" s="236">
        <v>0</v>
      </c>
      <c r="T655" s="237">
        <f>S655*H655</f>
        <v>0</v>
      </c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R655" s="238" t="s">
        <v>145</v>
      </c>
      <c r="AT655" s="238" t="s">
        <v>141</v>
      </c>
      <c r="AU655" s="238" t="s">
        <v>85</v>
      </c>
      <c r="AY655" s="16" t="s">
        <v>138</v>
      </c>
      <c r="BE655" s="239">
        <f>IF(N655="základní",J655,0)</f>
        <v>0</v>
      </c>
      <c r="BF655" s="239">
        <f>IF(N655="snížená",J655,0)</f>
        <v>0</v>
      </c>
      <c r="BG655" s="239">
        <f>IF(N655="zákl. přenesená",J655,0)</f>
        <v>0</v>
      </c>
      <c r="BH655" s="239">
        <f>IF(N655="sníž. přenesená",J655,0)</f>
        <v>0</v>
      </c>
      <c r="BI655" s="239">
        <f>IF(N655="nulová",J655,0)</f>
        <v>0</v>
      </c>
      <c r="BJ655" s="16" t="s">
        <v>83</v>
      </c>
      <c r="BK655" s="239">
        <f>ROUND(I655*H655,2)</f>
        <v>0</v>
      </c>
      <c r="BL655" s="16" t="s">
        <v>145</v>
      </c>
      <c r="BM655" s="238" t="s">
        <v>1280</v>
      </c>
    </row>
    <row r="656" s="2" customFormat="1" ht="14.4" customHeight="1">
      <c r="A656" s="37"/>
      <c r="B656" s="38"/>
      <c r="C656" s="226" t="s">
        <v>1281</v>
      </c>
      <c r="D656" s="226" t="s">
        <v>141</v>
      </c>
      <c r="E656" s="227" t="s">
        <v>655</v>
      </c>
      <c r="F656" s="228" t="s">
        <v>656</v>
      </c>
      <c r="G656" s="229" t="s">
        <v>281</v>
      </c>
      <c r="H656" s="230">
        <v>45.630000000000003</v>
      </c>
      <c r="I656" s="231"/>
      <c r="J656" s="232">
        <f>ROUND(I656*H656,2)</f>
        <v>0</v>
      </c>
      <c r="K656" s="233"/>
      <c r="L656" s="43"/>
      <c r="M656" s="234" t="s">
        <v>1</v>
      </c>
      <c r="N656" s="235" t="s">
        <v>41</v>
      </c>
      <c r="O656" s="90"/>
      <c r="P656" s="236">
        <f>O656*H656</f>
        <v>0</v>
      </c>
      <c r="Q656" s="236">
        <v>0</v>
      </c>
      <c r="R656" s="236">
        <f>Q656*H656</f>
        <v>0</v>
      </c>
      <c r="S656" s="236">
        <v>0</v>
      </c>
      <c r="T656" s="237">
        <f>S656*H656</f>
        <v>0</v>
      </c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R656" s="238" t="s">
        <v>145</v>
      </c>
      <c r="AT656" s="238" t="s">
        <v>141</v>
      </c>
      <c r="AU656" s="238" t="s">
        <v>85</v>
      </c>
      <c r="AY656" s="16" t="s">
        <v>138</v>
      </c>
      <c r="BE656" s="239">
        <f>IF(N656="základní",J656,0)</f>
        <v>0</v>
      </c>
      <c r="BF656" s="239">
        <f>IF(N656="snížená",J656,0)</f>
        <v>0</v>
      </c>
      <c r="BG656" s="239">
        <f>IF(N656="zákl. přenesená",J656,0)</f>
        <v>0</v>
      </c>
      <c r="BH656" s="239">
        <f>IF(N656="sníž. přenesená",J656,0)</f>
        <v>0</v>
      </c>
      <c r="BI656" s="239">
        <f>IF(N656="nulová",J656,0)</f>
        <v>0</v>
      </c>
      <c r="BJ656" s="16" t="s">
        <v>83</v>
      </c>
      <c r="BK656" s="239">
        <f>ROUND(I656*H656,2)</f>
        <v>0</v>
      </c>
      <c r="BL656" s="16" t="s">
        <v>145</v>
      </c>
      <c r="BM656" s="238" t="s">
        <v>1282</v>
      </c>
    </row>
    <row r="657" s="12" customFormat="1" ht="22.8" customHeight="1">
      <c r="A657" s="12"/>
      <c r="B657" s="210"/>
      <c r="C657" s="211"/>
      <c r="D657" s="212" t="s">
        <v>75</v>
      </c>
      <c r="E657" s="224" t="s">
        <v>530</v>
      </c>
      <c r="F657" s="224" t="s">
        <v>531</v>
      </c>
      <c r="G657" s="211"/>
      <c r="H657" s="211"/>
      <c r="I657" s="214"/>
      <c r="J657" s="225">
        <f>BK657</f>
        <v>0</v>
      </c>
      <c r="K657" s="211"/>
      <c r="L657" s="216"/>
      <c r="M657" s="217"/>
      <c r="N657" s="218"/>
      <c r="O657" s="218"/>
      <c r="P657" s="219">
        <f>P658</f>
        <v>0</v>
      </c>
      <c r="Q657" s="218"/>
      <c r="R657" s="219">
        <f>R658</f>
        <v>0</v>
      </c>
      <c r="S657" s="218"/>
      <c r="T657" s="220">
        <f>T658</f>
        <v>0</v>
      </c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R657" s="221" t="s">
        <v>83</v>
      </c>
      <c r="AT657" s="222" t="s">
        <v>75</v>
      </c>
      <c r="AU657" s="222" t="s">
        <v>83</v>
      </c>
      <c r="AY657" s="221" t="s">
        <v>138</v>
      </c>
      <c r="BK657" s="223">
        <f>BK658</f>
        <v>0</v>
      </c>
    </row>
    <row r="658" s="2" customFormat="1" ht="14.4" customHeight="1">
      <c r="A658" s="37"/>
      <c r="B658" s="38"/>
      <c r="C658" s="226" t="s">
        <v>1283</v>
      </c>
      <c r="D658" s="226" t="s">
        <v>141</v>
      </c>
      <c r="E658" s="227" t="s">
        <v>659</v>
      </c>
      <c r="F658" s="228" t="s">
        <v>660</v>
      </c>
      <c r="G658" s="229" t="s">
        <v>254</v>
      </c>
      <c r="H658" s="230">
        <v>182.53</v>
      </c>
      <c r="I658" s="231"/>
      <c r="J658" s="232">
        <f>ROUND(I658*H658,2)</f>
        <v>0</v>
      </c>
      <c r="K658" s="233"/>
      <c r="L658" s="43"/>
      <c r="M658" s="234" t="s">
        <v>1</v>
      </c>
      <c r="N658" s="235" t="s">
        <v>41</v>
      </c>
      <c r="O658" s="90"/>
      <c r="P658" s="236">
        <f>O658*H658</f>
        <v>0</v>
      </c>
      <c r="Q658" s="236">
        <v>0</v>
      </c>
      <c r="R658" s="236">
        <f>Q658*H658</f>
        <v>0</v>
      </c>
      <c r="S658" s="236">
        <v>0</v>
      </c>
      <c r="T658" s="237">
        <f>S658*H658</f>
        <v>0</v>
      </c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R658" s="238" t="s">
        <v>145</v>
      </c>
      <c r="AT658" s="238" t="s">
        <v>141</v>
      </c>
      <c r="AU658" s="238" t="s">
        <v>85</v>
      </c>
      <c r="AY658" s="16" t="s">
        <v>138</v>
      </c>
      <c r="BE658" s="239">
        <f>IF(N658="základní",J658,0)</f>
        <v>0</v>
      </c>
      <c r="BF658" s="239">
        <f>IF(N658="snížená",J658,0)</f>
        <v>0</v>
      </c>
      <c r="BG658" s="239">
        <f>IF(N658="zákl. přenesená",J658,0)</f>
        <v>0</v>
      </c>
      <c r="BH658" s="239">
        <f>IF(N658="sníž. přenesená",J658,0)</f>
        <v>0</v>
      </c>
      <c r="BI658" s="239">
        <f>IF(N658="nulová",J658,0)</f>
        <v>0</v>
      </c>
      <c r="BJ658" s="16" t="s">
        <v>83</v>
      </c>
      <c r="BK658" s="239">
        <f>ROUND(I658*H658,2)</f>
        <v>0</v>
      </c>
      <c r="BL658" s="16" t="s">
        <v>145</v>
      </c>
      <c r="BM658" s="238" t="s">
        <v>1284</v>
      </c>
    </row>
    <row r="659" s="12" customFormat="1" ht="22.8" customHeight="1">
      <c r="A659" s="12"/>
      <c r="B659" s="210"/>
      <c r="C659" s="211"/>
      <c r="D659" s="212" t="s">
        <v>75</v>
      </c>
      <c r="E659" s="224" t="s">
        <v>536</v>
      </c>
      <c r="F659" s="224" t="s">
        <v>537</v>
      </c>
      <c r="G659" s="211"/>
      <c r="H659" s="211"/>
      <c r="I659" s="214"/>
      <c r="J659" s="225">
        <f>BK659</f>
        <v>0</v>
      </c>
      <c r="K659" s="211"/>
      <c r="L659" s="216"/>
      <c r="M659" s="217"/>
      <c r="N659" s="218"/>
      <c r="O659" s="218"/>
      <c r="P659" s="219">
        <f>P660</f>
        <v>0</v>
      </c>
      <c r="Q659" s="218"/>
      <c r="R659" s="219">
        <f>R660</f>
        <v>0</v>
      </c>
      <c r="S659" s="218"/>
      <c r="T659" s="220">
        <f>T660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221" t="s">
        <v>83</v>
      </c>
      <c r="AT659" s="222" t="s">
        <v>75</v>
      </c>
      <c r="AU659" s="222" t="s">
        <v>83</v>
      </c>
      <c r="AY659" s="221" t="s">
        <v>138</v>
      </c>
      <c r="BK659" s="223">
        <f>BK660</f>
        <v>0</v>
      </c>
    </row>
    <row r="660" s="2" customFormat="1" ht="14.4" customHeight="1">
      <c r="A660" s="37"/>
      <c r="B660" s="38"/>
      <c r="C660" s="226" t="s">
        <v>1285</v>
      </c>
      <c r="D660" s="226" t="s">
        <v>141</v>
      </c>
      <c r="E660" s="227" t="s">
        <v>539</v>
      </c>
      <c r="F660" s="228" t="s">
        <v>540</v>
      </c>
      <c r="G660" s="229" t="s">
        <v>254</v>
      </c>
      <c r="H660" s="230">
        <v>51.810000000000002</v>
      </c>
      <c r="I660" s="231"/>
      <c r="J660" s="232">
        <f>ROUND(I660*H660,2)</f>
        <v>0</v>
      </c>
      <c r="K660" s="233"/>
      <c r="L660" s="43"/>
      <c r="M660" s="234" t="s">
        <v>1</v>
      </c>
      <c r="N660" s="235" t="s">
        <v>41</v>
      </c>
      <c r="O660" s="90"/>
      <c r="P660" s="236">
        <f>O660*H660</f>
        <v>0</v>
      </c>
      <c r="Q660" s="236">
        <v>0</v>
      </c>
      <c r="R660" s="236">
        <f>Q660*H660</f>
        <v>0</v>
      </c>
      <c r="S660" s="236">
        <v>0</v>
      </c>
      <c r="T660" s="237">
        <f>S660*H660</f>
        <v>0</v>
      </c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R660" s="238" t="s">
        <v>145</v>
      </c>
      <c r="AT660" s="238" t="s">
        <v>141</v>
      </c>
      <c r="AU660" s="238" t="s">
        <v>85</v>
      </c>
      <c r="AY660" s="16" t="s">
        <v>138</v>
      </c>
      <c r="BE660" s="239">
        <f>IF(N660="základní",J660,0)</f>
        <v>0</v>
      </c>
      <c r="BF660" s="239">
        <f>IF(N660="snížená",J660,0)</f>
        <v>0</v>
      </c>
      <c r="BG660" s="239">
        <f>IF(N660="zákl. přenesená",J660,0)</f>
        <v>0</v>
      </c>
      <c r="BH660" s="239">
        <f>IF(N660="sníž. přenesená",J660,0)</f>
        <v>0</v>
      </c>
      <c r="BI660" s="239">
        <f>IF(N660="nulová",J660,0)</f>
        <v>0</v>
      </c>
      <c r="BJ660" s="16" t="s">
        <v>83</v>
      </c>
      <c r="BK660" s="239">
        <f>ROUND(I660*H660,2)</f>
        <v>0</v>
      </c>
      <c r="BL660" s="16" t="s">
        <v>145</v>
      </c>
      <c r="BM660" s="238" t="s">
        <v>1286</v>
      </c>
    </row>
    <row r="661" s="12" customFormat="1" ht="22.8" customHeight="1">
      <c r="A661" s="12"/>
      <c r="B661" s="210"/>
      <c r="C661" s="211"/>
      <c r="D661" s="212" t="s">
        <v>75</v>
      </c>
      <c r="E661" s="224" t="s">
        <v>542</v>
      </c>
      <c r="F661" s="224" t="s">
        <v>543</v>
      </c>
      <c r="G661" s="211"/>
      <c r="H661" s="211"/>
      <c r="I661" s="214"/>
      <c r="J661" s="225">
        <f>BK661</f>
        <v>0</v>
      </c>
      <c r="K661" s="211"/>
      <c r="L661" s="216"/>
      <c r="M661" s="217"/>
      <c r="N661" s="218"/>
      <c r="O661" s="218"/>
      <c r="P661" s="219">
        <f>SUM(P662:P664)</f>
        <v>0</v>
      </c>
      <c r="Q661" s="218"/>
      <c r="R661" s="219">
        <f>SUM(R662:R664)</f>
        <v>0</v>
      </c>
      <c r="S661" s="218"/>
      <c r="T661" s="220">
        <f>SUM(T662:T664)</f>
        <v>0</v>
      </c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R661" s="221" t="s">
        <v>83</v>
      </c>
      <c r="AT661" s="222" t="s">
        <v>75</v>
      </c>
      <c r="AU661" s="222" t="s">
        <v>83</v>
      </c>
      <c r="AY661" s="221" t="s">
        <v>138</v>
      </c>
      <c r="BK661" s="223">
        <f>SUM(BK662:BK664)</f>
        <v>0</v>
      </c>
    </row>
    <row r="662" s="2" customFormat="1" ht="24.15" customHeight="1">
      <c r="A662" s="37"/>
      <c r="B662" s="38"/>
      <c r="C662" s="226" t="s">
        <v>1287</v>
      </c>
      <c r="D662" s="226" t="s">
        <v>141</v>
      </c>
      <c r="E662" s="227" t="s">
        <v>747</v>
      </c>
      <c r="F662" s="228" t="s">
        <v>748</v>
      </c>
      <c r="G662" s="229" t="s">
        <v>269</v>
      </c>
      <c r="H662" s="230">
        <v>182.53</v>
      </c>
      <c r="I662" s="231"/>
      <c r="J662" s="232">
        <f>ROUND(I662*H662,2)</f>
        <v>0</v>
      </c>
      <c r="K662" s="233"/>
      <c r="L662" s="43"/>
      <c r="M662" s="234" t="s">
        <v>1</v>
      </c>
      <c r="N662" s="235" t="s">
        <v>41</v>
      </c>
      <c r="O662" s="90"/>
      <c r="P662" s="236">
        <f>O662*H662</f>
        <v>0</v>
      </c>
      <c r="Q662" s="236">
        <v>0</v>
      </c>
      <c r="R662" s="236">
        <f>Q662*H662</f>
        <v>0</v>
      </c>
      <c r="S662" s="236">
        <v>0</v>
      </c>
      <c r="T662" s="237">
        <f>S662*H662</f>
        <v>0</v>
      </c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R662" s="238" t="s">
        <v>145</v>
      </c>
      <c r="AT662" s="238" t="s">
        <v>141</v>
      </c>
      <c r="AU662" s="238" t="s">
        <v>85</v>
      </c>
      <c r="AY662" s="16" t="s">
        <v>138</v>
      </c>
      <c r="BE662" s="239">
        <f>IF(N662="základní",J662,0)</f>
        <v>0</v>
      </c>
      <c r="BF662" s="239">
        <f>IF(N662="snížená",J662,0)</f>
        <v>0</v>
      </c>
      <c r="BG662" s="239">
        <f>IF(N662="zákl. přenesená",J662,0)</f>
        <v>0</v>
      </c>
      <c r="BH662" s="239">
        <f>IF(N662="sníž. přenesená",J662,0)</f>
        <v>0</v>
      </c>
      <c r="BI662" s="239">
        <f>IF(N662="nulová",J662,0)</f>
        <v>0</v>
      </c>
      <c r="BJ662" s="16" t="s">
        <v>83</v>
      </c>
      <c r="BK662" s="239">
        <f>ROUND(I662*H662,2)</f>
        <v>0</v>
      </c>
      <c r="BL662" s="16" t="s">
        <v>145</v>
      </c>
      <c r="BM662" s="238" t="s">
        <v>1288</v>
      </c>
    </row>
    <row r="663" s="2" customFormat="1" ht="24.15" customHeight="1">
      <c r="A663" s="37"/>
      <c r="B663" s="38"/>
      <c r="C663" s="226" t="s">
        <v>1289</v>
      </c>
      <c r="D663" s="226" t="s">
        <v>141</v>
      </c>
      <c r="E663" s="227" t="s">
        <v>751</v>
      </c>
      <c r="F663" s="228" t="s">
        <v>752</v>
      </c>
      <c r="G663" s="229" t="s">
        <v>269</v>
      </c>
      <c r="H663" s="230">
        <v>182.53</v>
      </c>
      <c r="I663" s="231"/>
      <c r="J663" s="232">
        <f>ROUND(I663*H663,2)</f>
        <v>0</v>
      </c>
      <c r="K663" s="233"/>
      <c r="L663" s="43"/>
      <c r="M663" s="234" t="s">
        <v>1</v>
      </c>
      <c r="N663" s="235" t="s">
        <v>41</v>
      </c>
      <c r="O663" s="90"/>
      <c r="P663" s="236">
        <f>O663*H663</f>
        <v>0</v>
      </c>
      <c r="Q663" s="236">
        <v>0</v>
      </c>
      <c r="R663" s="236">
        <f>Q663*H663</f>
        <v>0</v>
      </c>
      <c r="S663" s="236">
        <v>0</v>
      </c>
      <c r="T663" s="237">
        <f>S663*H663</f>
        <v>0</v>
      </c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R663" s="238" t="s">
        <v>145</v>
      </c>
      <c r="AT663" s="238" t="s">
        <v>141</v>
      </c>
      <c r="AU663" s="238" t="s">
        <v>85</v>
      </c>
      <c r="AY663" s="16" t="s">
        <v>138</v>
      </c>
      <c r="BE663" s="239">
        <f>IF(N663="základní",J663,0)</f>
        <v>0</v>
      </c>
      <c r="BF663" s="239">
        <f>IF(N663="snížená",J663,0)</f>
        <v>0</v>
      </c>
      <c r="BG663" s="239">
        <f>IF(N663="zákl. přenesená",J663,0)</f>
        <v>0</v>
      </c>
      <c r="BH663" s="239">
        <f>IF(N663="sníž. přenesená",J663,0)</f>
        <v>0</v>
      </c>
      <c r="BI663" s="239">
        <f>IF(N663="nulová",J663,0)</f>
        <v>0</v>
      </c>
      <c r="BJ663" s="16" t="s">
        <v>83</v>
      </c>
      <c r="BK663" s="239">
        <f>ROUND(I663*H663,2)</f>
        <v>0</v>
      </c>
      <c r="BL663" s="16" t="s">
        <v>145</v>
      </c>
      <c r="BM663" s="238" t="s">
        <v>1290</v>
      </c>
    </row>
    <row r="664" s="2" customFormat="1" ht="24.15" customHeight="1">
      <c r="A664" s="37"/>
      <c r="B664" s="38"/>
      <c r="C664" s="226" t="s">
        <v>1291</v>
      </c>
      <c r="D664" s="226" t="s">
        <v>141</v>
      </c>
      <c r="E664" s="227" t="s">
        <v>1069</v>
      </c>
      <c r="F664" s="228" t="s">
        <v>1070</v>
      </c>
      <c r="G664" s="229" t="s">
        <v>269</v>
      </c>
      <c r="H664" s="230">
        <v>51.810000000000002</v>
      </c>
      <c r="I664" s="231"/>
      <c r="J664" s="232">
        <f>ROUND(I664*H664,2)</f>
        <v>0</v>
      </c>
      <c r="K664" s="233"/>
      <c r="L664" s="43"/>
      <c r="M664" s="234" t="s">
        <v>1</v>
      </c>
      <c r="N664" s="235" t="s">
        <v>41</v>
      </c>
      <c r="O664" s="90"/>
      <c r="P664" s="236">
        <f>O664*H664</f>
        <v>0</v>
      </c>
      <c r="Q664" s="236">
        <v>0</v>
      </c>
      <c r="R664" s="236">
        <f>Q664*H664</f>
        <v>0</v>
      </c>
      <c r="S664" s="236">
        <v>0</v>
      </c>
      <c r="T664" s="237">
        <f>S664*H664</f>
        <v>0</v>
      </c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R664" s="238" t="s">
        <v>145</v>
      </c>
      <c r="AT664" s="238" t="s">
        <v>141</v>
      </c>
      <c r="AU664" s="238" t="s">
        <v>85</v>
      </c>
      <c r="AY664" s="16" t="s">
        <v>138</v>
      </c>
      <c r="BE664" s="239">
        <f>IF(N664="základní",J664,0)</f>
        <v>0</v>
      </c>
      <c r="BF664" s="239">
        <f>IF(N664="snížená",J664,0)</f>
        <v>0</v>
      </c>
      <c r="BG664" s="239">
        <f>IF(N664="zákl. přenesená",J664,0)</f>
        <v>0</v>
      </c>
      <c r="BH664" s="239">
        <f>IF(N664="sníž. přenesená",J664,0)</f>
        <v>0</v>
      </c>
      <c r="BI664" s="239">
        <f>IF(N664="nulová",J664,0)</f>
        <v>0</v>
      </c>
      <c r="BJ664" s="16" t="s">
        <v>83</v>
      </c>
      <c r="BK664" s="239">
        <f>ROUND(I664*H664,2)</f>
        <v>0</v>
      </c>
      <c r="BL664" s="16" t="s">
        <v>145</v>
      </c>
      <c r="BM664" s="238" t="s">
        <v>1292</v>
      </c>
    </row>
    <row r="665" s="12" customFormat="1" ht="22.8" customHeight="1">
      <c r="A665" s="12"/>
      <c r="B665" s="210"/>
      <c r="C665" s="211"/>
      <c r="D665" s="212" t="s">
        <v>75</v>
      </c>
      <c r="E665" s="224" t="s">
        <v>548</v>
      </c>
      <c r="F665" s="224" t="s">
        <v>549</v>
      </c>
      <c r="G665" s="211"/>
      <c r="H665" s="211"/>
      <c r="I665" s="214"/>
      <c r="J665" s="225">
        <f>BK665</f>
        <v>0</v>
      </c>
      <c r="K665" s="211"/>
      <c r="L665" s="216"/>
      <c r="M665" s="217"/>
      <c r="N665" s="218"/>
      <c r="O665" s="218"/>
      <c r="P665" s="219">
        <f>SUM(P666:P668)</f>
        <v>0</v>
      </c>
      <c r="Q665" s="218"/>
      <c r="R665" s="219">
        <f>SUM(R666:R668)</f>
        <v>0</v>
      </c>
      <c r="S665" s="218"/>
      <c r="T665" s="220">
        <f>SUM(T666:T668)</f>
        <v>0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21" t="s">
        <v>83</v>
      </c>
      <c r="AT665" s="222" t="s">
        <v>75</v>
      </c>
      <c r="AU665" s="222" t="s">
        <v>83</v>
      </c>
      <c r="AY665" s="221" t="s">
        <v>138</v>
      </c>
      <c r="BK665" s="223">
        <f>SUM(BK666:BK668)</f>
        <v>0</v>
      </c>
    </row>
    <row r="666" s="2" customFormat="1" ht="24.15" customHeight="1">
      <c r="A666" s="37"/>
      <c r="B666" s="38"/>
      <c r="C666" s="226" t="s">
        <v>1293</v>
      </c>
      <c r="D666" s="226" t="s">
        <v>141</v>
      </c>
      <c r="E666" s="227" t="s">
        <v>551</v>
      </c>
      <c r="F666" s="228" t="s">
        <v>552</v>
      </c>
      <c r="G666" s="229" t="s">
        <v>269</v>
      </c>
      <c r="H666" s="230">
        <v>107.48</v>
      </c>
      <c r="I666" s="231"/>
      <c r="J666" s="232">
        <f>ROUND(I666*H666,2)</f>
        <v>0</v>
      </c>
      <c r="K666" s="233"/>
      <c r="L666" s="43"/>
      <c r="M666" s="234" t="s">
        <v>1</v>
      </c>
      <c r="N666" s="235" t="s">
        <v>41</v>
      </c>
      <c r="O666" s="90"/>
      <c r="P666" s="236">
        <f>O666*H666</f>
        <v>0</v>
      </c>
      <c r="Q666" s="236">
        <v>0</v>
      </c>
      <c r="R666" s="236">
        <f>Q666*H666</f>
        <v>0</v>
      </c>
      <c r="S666" s="236">
        <v>0</v>
      </c>
      <c r="T666" s="237">
        <f>S666*H666</f>
        <v>0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238" t="s">
        <v>145</v>
      </c>
      <c r="AT666" s="238" t="s">
        <v>141</v>
      </c>
      <c r="AU666" s="238" t="s">
        <v>85</v>
      </c>
      <c r="AY666" s="16" t="s">
        <v>138</v>
      </c>
      <c r="BE666" s="239">
        <f>IF(N666="základní",J666,0)</f>
        <v>0</v>
      </c>
      <c r="BF666" s="239">
        <f>IF(N666="snížená",J666,0)</f>
        <v>0</v>
      </c>
      <c r="BG666" s="239">
        <f>IF(N666="zákl. přenesená",J666,0)</f>
        <v>0</v>
      </c>
      <c r="BH666" s="239">
        <f>IF(N666="sníž. přenesená",J666,0)</f>
        <v>0</v>
      </c>
      <c r="BI666" s="239">
        <f>IF(N666="nulová",J666,0)</f>
        <v>0</v>
      </c>
      <c r="BJ666" s="16" t="s">
        <v>83</v>
      </c>
      <c r="BK666" s="239">
        <f>ROUND(I666*H666,2)</f>
        <v>0</v>
      </c>
      <c r="BL666" s="16" t="s">
        <v>145</v>
      </c>
      <c r="BM666" s="238" t="s">
        <v>1294</v>
      </c>
    </row>
    <row r="667" s="2" customFormat="1" ht="14.4" customHeight="1">
      <c r="A667" s="37"/>
      <c r="B667" s="38"/>
      <c r="C667" s="226" t="s">
        <v>1295</v>
      </c>
      <c r="D667" s="226" t="s">
        <v>141</v>
      </c>
      <c r="E667" s="227" t="s">
        <v>1296</v>
      </c>
      <c r="F667" s="228" t="s">
        <v>1297</v>
      </c>
      <c r="G667" s="229" t="s">
        <v>254</v>
      </c>
      <c r="H667" s="230">
        <v>126.86</v>
      </c>
      <c r="I667" s="231"/>
      <c r="J667" s="232">
        <f>ROUND(I667*H667,2)</f>
        <v>0</v>
      </c>
      <c r="K667" s="233"/>
      <c r="L667" s="43"/>
      <c r="M667" s="234" t="s">
        <v>1</v>
      </c>
      <c r="N667" s="235" t="s">
        <v>41</v>
      </c>
      <c r="O667" s="90"/>
      <c r="P667" s="236">
        <f>O667*H667</f>
        <v>0</v>
      </c>
      <c r="Q667" s="236">
        <v>0</v>
      </c>
      <c r="R667" s="236">
        <f>Q667*H667</f>
        <v>0</v>
      </c>
      <c r="S667" s="236">
        <v>0</v>
      </c>
      <c r="T667" s="237">
        <f>S667*H667</f>
        <v>0</v>
      </c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R667" s="238" t="s">
        <v>145</v>
      </c>
      <c r="AT667" s="238" t="s">
        <v>141</v>
      </c>
      <c r="AU667" s="238" t="s">
        <v>85</v>
      </c>
      <c r="AY667" s="16" t="s">
        <v>138</v>
      </c>
      <c r="BE667" s="239">
        <f>IF(N667="základní",J667,0)</f>
        <v>0</v>
      </c>
      <c r="BF667" s="239">
        <f>IF(N667="snížená",J667,0)</f>
        <v>0</v>
      </c>
      <c r="BG667" s="239">
        <f>IF(N667="zákl. přenesená",J667,0)</f>
        <v>0</v>
      </c>
      <c r="BH667" s="239">
        <f>IF(N667="sníž. přenesená",J667,0)</f>
        <v>0</v>
      </c>
      <c r="BI667" s="239">
        <f>IF(N667="nulová",J667,0)</f>
        <v>0</v>
      </c>
      <c r="BJ667" s="16" t="s">
        <v>83</v>
      </c>
      <c r="BK667" s="239">
        <f>ROUND(I667*H667,2)</f>
        <v>0</v>
      </c>
      <c r="BL667" s="16" t="s">
        <v>145</v>
      </c>
      <c r="BM667" s="238" t="s">
        <v>1298</v>
      </c>
    </row>
    <row r="668" s="2" customFormat="1" ht="14.4" customHeight="1">
      <c r="A668" s="37"/>
      <c r="B668" s="38"/>
      <c r="C668" s="226" t="s">
        <v>1299</v>
      </c>
      <c r="D668" s="226" t="s">
        <v>141</v>
      </c>
      <c r="E668" s="227" t="s">
        <v>555</v>
      </c>
      <c r="F668" s="228" t="s">
        <v>556</v>
      </c>
      <c r="G668" s="229" t="s">
        <v>340</v>
      </c>
      <c r="H668" s="230">
        <v>29.289999999999999</v>
      </c>
      <c r="I668" s="231"/>
      <c r="J668" s="232">
        <f>ROUND(I668*H668,2)</f>
        <v>0</v>
      </c>
      <c r="K668" s="233"/>
      <c r="L668" s="43"/>
      <c r="M668" s="234" t="s">
        <v>1</v>
      </c>
      <c r="N668" s="235" t="s">
        <v>41</v>
      </c>
      <c r="O668" s="90"/>
      <c r="P668" s="236">
        <f>O668*H668</f>
        <v>0</v>
      </c>
      <c r="Q668" s="236">
        <v>0</v>
      </c>
      <c r="R668" s="236">
        <f>Q668*H668</f>
        <v>0</v>
      </c>
      <c r="S668" s="236">
        <v>0</v>
      </c>
      <c r="T668" s="237">
        <f>S668*H668</f>
        <v>0</v>
      </c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R668" s="238" t="s">
        <v>145</v>
      </c>
      <c r="AT668" s="238" t="s">
        <v>141</v>
      </c>
      <c r="AU668" s="238" t="s">
        <v>85</v>
      </c>
      <c r="AY668" s="16" t="s">
        <v>138</v>
      </c>
      <c r="BE668" s="239">
        <f>IF(N668="základní",J668,0)</f>
        <v>0</v>
      </c>
      <c r="BF668" s="239">
        <f>IF(N668="snížená",J668,0)</f>
        <v>0</v>
      </c>
      <c r="BG668" s="239">
        <f>IF(N668="zákl. přenesená",J668,0)</f>
        <v>0</v>
      </c>
      <c r="BH668" s="239">
        <f>IF(N668="sníž. přenesená",J668,0)</f>
        <v>0</v>
      </c>
      <c r="BI668" s="239">
        <f>IF(N668="nulová",J668,0)</f>
        <v>0</v>
      </c>
      <c r="BJ668" s="16" t="s">
        <v>83</v>
      </c>
      <c r="BK668" s="239">
        <f>ROUND(I668*H668,2)</f>
        <v>0</v>
      </c>
      <c r="BL668" s="16" t="s">
        <v>145</v>
      </c>
      <c r="BM668" s="238" t="s">
        <v>1300</v>
      </c>
    </row>
    <row r="669" s="12" customFormat="1" ht="22.8" customHeight="1">
      <c r="A669" s="12"/>
      <c r="B669" s="210"/>
      <c r="C669" s="211"/>
      <c r="D669" s="212" t="s">
        <v>75</v>
      </c>
      <c r="E669" s="224" t="s">
        <v>558</v>
      </c>
      <c r="F669" s="224" t="s">
        <v>559</v>
      </c>
      <c r="G669" s="211"/>
      <c r="H669" s="211"/>
      <c r="I669" s="214"/>
      <c r="J669" s="225">
        <f>BK669</f>
        <v>0</v>
      </c>
      <c r="K669" s="211"/>
      <c r="L669" s="216"/>
      <c r="M669" s="217"/>
      <c r="N669" s="218"/>
      <c r="O669" s="218"/>
      <c r="P669" s="219">
        <f>SUM(P670:P672)</f>
        <v>0</v>
      </c>
      <c r="Q669" s="218"/>
      <c r="R669" s="219">
        <f>SUM(R670:R672)</f>
        <v>0</v>
      </c>
      <c r="S669" s="218"/>
      <c r="T669" s="220">
        <f>SUM(T670:T672)</f>
        <v>0</v>
      </c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R669" s="221" t="s">
        <v>83</v>
      </c>
      <c r="AT669" s="222" t="s">
        <v>75</v>
      </c>
      <c r="AU669" s="222" t="s">
        <v>83</v>
      </c>
      <c r="AY669" s="221" t="s">
        <v>138</v>
      </c>
      <c r="BK669" s="223">
        <f>SUM(BK670:BK672)</f>
        <v>0</v>
      </c>
    </row>
    <row r="670" s="2" customFormat="1" ht="24.15" customHeight="1">
      <c r="A670" s="37"/>
      <c r="B670" s="38"/>
      <c r="C670" s="226" t="s">
        <v>1301</v>
      </c>
      <c r="D670" s="226" t="s">
        <v>141</v>
      </c>
      <c r="E670" s="227" t="s">
        <v>561</v>
      </c>
      <c r="F670" s="228" t="s">
        <v>562</v>
      </c>
      <c r="G670" s="229" t="s">
        <v>269</v>
      </c>
      <c r="H670" s="230">
        <v>51.810000000000002</v>
      </c>
      <c r="I670" s="231"/>
      <c r="J670" s="232">
        <f>ROUND(I670*H670,2)</f>
        <v>0</v>
      </c>
      <c r="K670" s="233"/>
      <c r="L670" s="43"/>
      <c r="M670" s="234" t="s">
        <v>1</v>
      </c>
      <c r="N670" s="235" t="s">
        <v>41</v>
      </c>
      <c r="O670" s="90"/>
      <c r="P670" s="236">
        <f>O670*H670</f>
        <v>0</v>
      </c>
      <c r="Q670" s="236">
        <v>0</v>
      </c>
      <c r="R670" s="236">
        <f>Q670*H670</f>
        <v>0</v>
      </c>
      <c r="S670" s="236">
        <v>0</v>
      </c>
      <c r="T670" s="237">
        <f>S670*H670</f>
        <v>0</v>
      </c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R670" s="238" t="s">
        <v>145</v>
      </c>
      <c r="AT670" s="238" t="s">
        <v>141</v>
      </c>
      <c r="AU670" s="238" t="s">
        <v>85</v>
      </c>
      <c r="AY670" s="16" t="s">
        <v>138</v>
      </c>
      <c r="BE670" s="239">
        <f>IF(N670="základní",J670,0)</f>
        <v>0</v>
      </c>
      <c r="BF670" s="239">
        <f>IF(N670="snížená",J670,0)</f>
        <v>0</v>
      </c>
      <c r="BG670" s="239">
        <f>IF(N670="zákl. přenesená",J670,0)</f>
        <v>0</v>
      </c>
      <c r="BH670" s="239">
        <f>IF(N670="sníž. přenesená",J670,0)</f>
        <v>0</v>
      </c>
      <c r="BI670" s="239">
        <f>IF(N670="nulová",J670,0)</f>
        <v>0</v>
      </c>
      <c r="BJ670" s="16" t="s">
        <v>83</v>
      </c>
      <c r="BK670" s="239">
        <f>ROUND(I670*H670,2)</f>
        <v>0</v>
      </c>
      <c r="BL670" s="16" t="s">
        <v>145</v>
      </c>
      <c r="BM670" s="238" t="s">
        <v>1302</v>
      </c>
    </row>
    <row r="671" s="2" customFormat="1" ht="24.15" customHeight="1">
      <c r="A671" s="37"/>
      <c r="B671" s="38"/>
      <c r="C671" s="226" t="s">
        <v>1303</v>
      </c>
      <c r="D671" s="226" t="s">
        <v>141</v>
      </c>
      <c r="E671" s="227" t="s">
        <v>565</v>
      </c>
      <c r="F671" s="228" t="s">
        <v>566</v>
      </c>
      <c r="G671" s="229" t="s">
        <v>269</v>
      </c>
      <c r="H671" s="230">
        <v>51.810000000000002</v>
      </c>
      <c r="I671" s="231"/>
      <c r="J671" s="232">
        <f>ROUND(I671*H671,2)</f>
        <v>0</v>
      </c>
      <c r="K671" s="233"/>
      <c r="L671" s="43"/>
      <c r="M671" s="234" t="s">
        <v>1</v>
      </c>
      <c r="N671" s="235" t="s">
        <v>41</v>
      </c>
      <c r="O671" s="90"/>
      <c r="P671" s="236">
        <f>O671*H671</f>
        <v>0</v>
      </c>
      <c r="Q671" s="236">
        <v>0</v>
      </c>
      <c r="R671" s="236">
        <f>Q671*H671</f>
        <v>0</v>
      </c>
      <c r="S671" s="236">
        <v>0</v>
      </c>
      <c r="T671" s="237">
        <f>S671*H671</f>
        <v>0</v>
      </c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R671" s="238" t="s">
        <v>145</v>
      </c>
      <c r="AT671" s="238" t="s">
        <v>141</v>
      </c>
      <c r="AU671" s="238" t="s">
        <v>85</v>
      </c>
      <c r="AY671" s="16" t="s">
        <v>138</v>
      </c>
      <c r="BE671" s="239">
        <f>IF(N671="základní",J671,0)</f>
        <v>0</v>
      </c>
      <c r="BF671" s="239">
        <f>IF(N671="snížená",J671,0)</f>
        <v>0</v>
      </c>
      <c r="BG671" s="239">
        <f>IF(N671="zákl. přenesená",J671,0)</f>
        <v>0</v>
      </c>
      <c r="BH671" s="239">
        <f>IF(N671="sníž. přenesená",J671,0)</f>
        <v>0</v>
      </c>
      <c r="BI671" s="239">
        <f>IF(N671="nulová",J671,0)</f>
        <v>0</v>
      </c>
      <c r="BJ671" s="16" t="s">
        <v>83</v>
      </c>
      <c r="BK671" s="239">
        <f>ROUND(I671*H671,2)</f>
        <v>0</v>
      </c>
      <c r="BL671" s="16" t="s">
        <v>145</v>
      </c>
      <c r="BM671" s="238" t="s">
        <v>1304</v>
      </c>
    </row>
    <row r="672" s="2" customFormat="1" ht="24.15" customHeight="1">
      <c r="A672" s="37"/>
      <c r="B672" s="38"/>
      <c r="C672" s="226" t="s">
        <v>1305</v>
      </c>
      <c r="D672" s="226" t="s">
        <v>141</v>
      </c>
      <c r="E672" s="227" t="s">
        <v>569</v>
      </c>
      <c r="F672" s="228" t="s">
        <v>570</v>
      </c>
      <c r="G672" s="229" t="s">
        <v>328</v>
      </c>
      <c r="H672" s="230">
        <v>0.31</v>
      </c>
      <c r="I672" s="231"/>
      <c r="J672" s="232">
        <f>ROUND(I672*H672,2)</f>
        <v>0</v>
      </c>
      <c r="K672" s="233"/>
      <c r="L672" s="43"/>
      <c r="M672" s="234" t="s">
        <v>1</v>
      </c>
      <c r="N672" s="235" t="s">
        <v>41</v>
      </c>
      <c r="O672" s="90"/>
      <c r="P672" s="236">
        <f>O672*H672</f>
        <v>0</v>
      </c>
      <c r="Q672" s="236">
        <v>0</v>
      </c>
      <c r="R672" s="236">
        <f>Q672*H672</f>
        <v>0</v>
      </c>
      <c r="S672" s="236">
        <v>0</v>
      </c>
      <c r="T672" s="237">
        <f>S672*H672</f>
        <v>0</v>
      </c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R672" s="238" t="s">
        <v>145</v>
      </c>
      <c r="AT672" s="238" t="s">
        <v>141</v>
      </c>
      <c r="AU672" s="238" t="s">
        <v>85</v>
      </c>
      <c r="AY672" s="16" t="s">
        <v>138</v>
      </c>
      <c r="BE672" s="239">
        <f>IF(N672="základní",J672,0)</f>
        <v>0</v>
      </c>
      <c r="BF672" s="239">
        <f>IF(N672="snížená",J672,0)</f>
        <v>0</v>
      </c>
      <c r="BG672" s="239">
        <f>IF(N672="zákl. přenesená",J672,0)</f>
        <v>0</v>
      </c>
      <c r="BH672" s="239">
        <f>IF(N672="sníž. přenesená",J672,0)</f>
        <v>0</v>
      </c>
      <c r="BI672" s="239">
        <f>IF(N672="nulová",J672,0)</f>
        <v>0</v>
      </c>
      <c r="BJ672" s="16" t="s">
        <v>83</v>
      </c>
      <c r="BK672" s="239">
        <f>ROUND(I672*H672,2)</f>
        <v>0</v>
      </c>
      <c r="BL672" s="16" t="s">
        <v>145</v>
      </c>
      <c r="BM672" s="238" t="s">
        <v>1306</v>
      </c>
    </row>
    <row r="673" s="12" customFormat="1" ht="22.8" customHeight="1">
      <c r="A673" s="12"/>
      <c r="B673" s="210"/>
      <c r="C673" s="211"/>
      <c r="D673" s="212" t="s">
        <v>75</v>
      </c>
      <c r="E673" s="224" t="s">
        <v>577</v>
      </c>
      <c r="F673" s="224" t="s">
        <v>578</v>
      </c>
      <c r="G673" s="211"/>
      <c r="H673" s="211"/>
      <c r="I673" s="214"/>
      <c r="J673" s="225">
        <f>BK673</f>
        <v>0</v>
      </c>
      <c r="K673" s="211"/>
      <c r="L673" s="216"/>
      <c r="M673" s="217"/>
      <c r="N673" s="218"/>
      <c r="O673" s="218"/>
      <c r="P673" s="219">
        <f>SUM(P674:P677)</f>
        <v>0</v>
      </c>
      <c r="Q673" s="218"/>
      <c r="R673" s="219">
        <f>SUM(R674:R677)</f>
        <v>0</v>
      </c>
      <c r="S673" s="218"/>
      <c r="T673" s="220">
        <f>SUM(T674:T677)</f>
        <v>0</v>
      </c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R673" s="221" t="s">
        <v>83</v>
      </c>
      <c r="AT673" s="222" t="s">
        <v>75</v>
      </c>
      <c r="AU673" s="222" t="s">
        <v>83</v>
      </c>
      <c r="AY673" s="221" t="s">
        <v>138</v>
      </c>
      <c r="BK673" s="223">
        <f>SUM(BK674:BK677)</f>
        <v>0</v>
      </c>
    </row>
    <row r="674" s="2" customFormat="1" ht="14.4" customHeight="1">
      <c r="A674" s="37"/>
      <c r="B674" s="38"/>
      <c r="C674" s="226" t="s">
        <v>1307</v>
      </c>
      <c r="D674" s="226" t="s">
        <v>141</v>
      </c>
      <c r="E674" s="227" t="s">
        <v>887</v>
      </c>
      <c r="F674" s="228" t="s">
        <v>888</v>
      </c>
      <c r="G674" s="229" t="s">
        <v>265</v>
      </c>
      <c r="H674" s="230">
        <v>2</v>
      </c>
      <c r="I674" s="231"/>
      <c r="J674" s="232">
        <f>ROUND(I674*H674,2)</f>
        <v>0</v>
      </c>
      <c r="K674" s="233"/>
      <c r="L674" s="43"/>
      <c r="M674" s="234" t="s">
        <v>1</v>
      </c>
      <c r="N674" s="235" t="s">
        <v>41</v>
      </c>
      <c r="O674" s="90"/>
      <c r="P674" s="236">
        <f>O674*H674</f>
        <v>0</v>
      </c>
      <c r="Q674" s="236">
        <v>0</v>
      </c>
      <c r="R674" s="236">
        <f>Q674*H674</f>
        <v>0</v>
      </c>
      <c r="S674" s="236">
        <v>0</v>
      </c>
      <c r="T674" s="237">
        <f>S674*H674</f>
        <v>0</v>
      </c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R674" s="238" t="s">
        <v>145</v>
      </c>
      <c r="AT674" s="238" t="s">
        <v>141</v>
      </c>
      <c r="AU674" s="238" t="s">
        <v>85</v>
      </c>
      <c r="AY674" s="16" t="s">
        <v>138</v>
      </c>
      <c r="BE674" s="239">
        <f>IF(N674="základní",J674,0)</f>
        <v>0</v>
      </c>
      <c r="BF674" s="239">
        <f>IF(N674="snížená",J674,0)</f>
        <v>0</v>
      </c>
      <c r="BG674" s="239">
        <f>IF(N674="zákl. přenesená",J674,0)</f>
        <v>0</v>
      </c>
      <c r="BH674" s="239">
        <f>IF(N674="sníž. přenesená",J674,0)</f>
        <v>0</v>
      </c>
      <c r="BI674" s="239">
        <f>IF(N674="nulová",J674,0)</f>
        <v>0</v>
      </c>
      <c r="BJ674" s="16" t="s">
        <v>83</v>
      </c>
      <c r="BK674" s="239">
        <f>ROUND(I674*H674,2)</f>
        <v>0</v>
      </c>
      <c r="BL674" s="16" t="s">
        <v>145</v>
      </c>
      <c r="BM674" s="238" t="s">
        <v>1308</v>
      </c>
    </row>
    <row r="675" s="2" customFormat="1" ht="14.4" customHeight="1">
      <c r="A675" s="37"/>
      <c r="B675" s="38"/>
      <c r="C675" s="226" t="s">
        <v>1309</v>
      </c>
      <c r="D675" s="226" t="s">
        <v>141</v>
      </c>
      <c r="E675" s="227" t="s">
        <v>867</v>
      </c>
      <c r="F675" s="228" t="s">
        <v>868</v>
      </c>
      <c r="G675" s="229" t="s">
        <v>265</v>
      </c>
      <c r="H675" s="230">
        <v>2</v>
      </c>
      <c r="I675" s="231"/>
      <c r="J675" s="232">
        <f>ROUND(I675*H675,2)</f>
        <v>0</v>
      </c>
      <c r="K675" s="233"/>
      <c r="L675" s="43"/>
      <c r="M675" s="234" t="s">
        <v>1</v>
      </c>
      <c r="N675" s="235" t="s">
        <v>41</v>
      </c>
      <c r="O675" s="90"/>
      <c r="P675" s="236">
        <f>O675*H675</f>
        <v>0</v>
      </c>
      <c r="Q675" s="236">
        <v>0</v>
      </c>
      <c r="R675" s="236">
        <f>Q675*H675</f>
        <v>0</v>
      </c>
      <c r="S675" s="236">
        <v>0</v>
      </c>
      <c r="T675" s="237">
        <f>S675*H675</f>
        <v>0</v>
      </c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R675" s="238" t="s">
        <v>145</v>
      </c>
      <c r="AT675" s="238" t="s">
        <v>141</v>
      </c>
      <c r="AU675" s="238" t="s">
        <v>85</v>
      </c>
      <c r="AY675" s="16" t="s">
        <v>138</v>
      </c>
      <c r="BE675" s="239">
        <f>IF(N675="základní",J675,0)</f>
        <v>0</v>
      </c>
      <c r="BF675" s="239">
        <f>IF(N675="snížená",J675,0)</f>
        <v>0</v>
      </c>
      <c r="BG675" s="239">
        <f>IF(N675="zákl. přenesená",J675,0)</f>
        <v>0</v>
      </c>
      <c r="BH675" s="239">
        <f>IF(N675="sníž. přenesená",J675,0)</f>
        <v>0</v>
      </c>
      <c r="BI675" s="239">
        <f>IF(N675="nulová",J675,0)</f>
        <v>0</v>
      </c>
      <c r="BJ675" s="16" t="s">
        <v>83</v>
      </c>
      <c r="BK675" s="239">
        <f>ROUND(I675*H675,2)</f>
        <v>0</v>
      </c>
      <c r="BL675" s="16" t="s">
        <v>145</v>
      </c>
      <c r="BM675" s="238" t="s">
        <v>1310</v>
      </c>
    </row>
    <row r="676" s="2" customFormat="1" ht="14.4" customHeight="1">
      <c r="A676" s="37"/>
      <c r="B676" s="38"/>
      <c r="C676" s="226" t="s">
        <v>1311</v>
      </c>
      <c r="D676" s="226" t="s">
        <v>141</v>
      </c>
      <c r="E676" s="227" t="s">
        <v>1312</v>
      </c>
      <c r="F676" s="228" t="s">
        <v>1313</v>
      </c>
      <c r="G676" s="229" t="s">
        <v>265</v>
      </c>
      <c r="H676" s="230">
        <v>1</v>
      </c>
      <c r="I676" s="231"/>
      <c r="J676" s="232">
        <f>ROUND(I676*H676,2)</f>
        <v>0</v>
      </c>
      <c r="K676" s="233"/>
      <c r="L676" s="43"/>
      <c r="M676" s="234" t="s">
        <v>1</v>
      </c>
      <c r="N676" s="235" t="s">
        <v>41</v>
      </c>
      <c r="O676" s="90"/>
      <c r="P676" s="236">
        <f>O676*H676</f>
        <v>0</v>
      </c>
      <c r="Q676" s="236">
        <v>0</v>
      </c>
      <c r="R676" s="236">
        <f>Q676*H676</f>
        <v>0</v>
      </c>
      <c r="S676" s="236">
        <v>0</v>
      </c>
      <c r="T676" s="237">
        <f>S676*H676</f>
        <v>0</v>
      </c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R676" s="238" t="s">
        <v>145</v>
      </c>
      <c r="AT676" s="238" t="s">
        <v>141</v>
      </c>
      <c r="AU676" s="238" t="s">
        <v>85</v>
      </c>
      <c r="AY676" s="16" t="s">
        <v>138</v>
      </c>
      <c r="BE676" s="239">
        <f>IF(N676="základní",J676,0)</f>
        <v>0</v>
      </c>
      <c r="BF676" s="239">
        <f>IF(N676="snížená",J676,0)</f>
        <v>0</v>
      </c>
      <c r="BG676" s="239">
        <f>IF(N676="zákl. přenesená",J676,0)</f>
        <v>0</v>
      </c>
      <c r="BH676" s="239">
        <f>IF(N676="sníž. přenesená",J676,0)</f>
        <v>0</v>
      </c>
      <c r="BI676" s="239">
        <f>IF(N676="nulová",J676,0)</f>
        <v>0</v>
      </c>
      <c r="BJ676" s="16" t="s">
        <v>83</v>
      </c>
      <c r="BK676" s="239">
        <f>ROUND(I676*H676,2)</f>
        <v>0</v>
      </c>
      <c r="BL676" s="16" t="s">
        <v>145</v>
      </c>
      <c r="BM676" s="238" t="s">
        <v>1314</v>
      </c>
    </row>
    <row r="677" s="2" customFormat="1" ht="14.4" customHeight="1">
      <c r="A677" s="37"/>
      <c r="B677" s="38"/>
      <c r="C677" s="226" t="s">
        <v>1315</v>
      </c>
      <c r="D677" s="226" t="s">
        <v>141</v>
      </c>
      <c r="E677" s="227" t="s">
        <v>1316</v>
      </c>
      <c r="F677" s="228" t="s">
        <v>1317</v>
      </c>
      <c r="G677" s="229" t="s">
        <v>261</v>
      </c>
      <c r="H677" s="230">
        <v>1</v>
      </c>
      <c r="I677" s="231"/>
      <c r="J677" s="232">
        <f>ROUND(I677*H677,2)</f>
        <v>0</v>
      </c>
      <c r="K677" s="233"/>
      <c r="L677" s="43"/>
      <c r="M677" s="234" t="s">
        <v>1</v>
      </c>
      <c r="N677" s="235" t="s">
        <v>41</v>
      </c>
      <c r="O677" s="90"/>
      <c r="P677" s="236">
        <f>O677*H677</f>
        <v>0</v>
      </c>
      <c r="Q677" s="236">
        <v>0</v>
      </c>
      <c r="R677" s="236">
        <f>Q677*H677</f>
        <v>0</v>
      </c>
      <c r="S677" s="236">
        <v>0</v>
      </c>
      <c r="T677" s="237">
        <f>S677*H677</f>
        <v>0</v>
      </c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R677" s="238" t="s">
        <v>145</v>
      </c>
      <c r="AT677" s="238" t="s">
        <v>141</v>
      </c>
      <c r="AU677" s="238" t="s">
        <v>85</v>
      </c>
      <c r="AY677" s="16" t="s">
        <v>138</v>
      </c>
      <c r="BE677" s="239">
        <f>IF(N677="základní",J677,0)</f>
        <v>0</v>
      </c>
      <c r="BF677" s="239">
        <f>IF(N677="snížená",J677,0)</f>
        <v>0</v>
      </c>
      <c r="BG677" s="239">
        <f>IF(N677="zákl. přenesená",J677,0)</f>
        <v>0</v>
      </c>
      <c r="BH677" s="239">
        <f>IF(N677="sníž. přenesená",J677,0)</f>
        <v>0</v>
      </c>
      <c r="BI677" s="239">
        <f>IF(N677="nulová",J677,0)</f>
        <v>0</v>
      </c>
      <c r="BJ677" s="16" t="s">
        <v>83</v>
      </c>
      <c r="BK677" s="239">
        <f>ROUND(I677*H677,2)</f>
        <v>0</v>
      </c>
      <c r="BL677" s="16" t="s">
        <v>145</v>
      </c>
      <c r="BM677" s="238" t="s">
        <v>1318</v>
      </c>
    </row>
    <row r="678" s="12" customFormat="1" ht="22.8" customHeight="1">
      <c r="A678" s="12"/>
      <c r="B678" s="210"/>
      <c r="C678" s="211"/>
      <c r="D678" s="212" t="s">
        <v>75</v>
      </c>
      <c r="E678" s="224" t="s">
        <v>592</v>
      </c>
      <c r="F678" s="224" t="s">
        <v>593</v>
      </c>
      <c r="G678" s="211"/>
      <c r="H678" s="211"/>
      <c r="I678" s="214"/>
      <c r="J678" s="225">
        <f>BK678</f>
        <v>0</v>
      </c>
      <c r="K678" s="211"/>
      <c r="L678" s="216"/>
      <c r="M678" s="217"/>
      <c r="N678" s="218"/>
      <c r="O678" s="218"/>
      <c r="P678" s="219">
        <f>P679</f>
        <v>0</v>
      </c>
      <c r="Q678" s="218"/>
      <c r="R678" s="219">
        <f>R679</f>
        <v>0</v>
      </c>
      <c r="S678" s="218"/>
      <c r="T678" s="220">
        <f>T679</f>
        <v>0</v>
      </c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R678" s="221" t="s">
        <v>83</v>
      </c>
      <c r="AT678" s="222" t="s">
        <v>75</v>
      </c>
      <c r="AU678" s="222" t="s">
        <v>83</v>
      </c>
      <c r="AY678" s="221" t="s">
        <v>138</v>
      </c>
      <c r="BK678" s="223">
        <f>BK679</f>
        <v>0</v>
      </c>
    </row>
    <row r="679" s="2" customFormat="1" ht="24.15" customHeight="1">
      <c r="A679" s="37"/>
      <c r="B679" s="38"/>
      <c r="C679" s="226" t="s">
        <v>1319</v>
      </c>
      <c r="D679" s="226" t="s">
        <v>141</v>
      </c>
      <c r="E679" s="227" t="s">
        <v>595</v>
      </c>
      <c r="F679" s="228" t="s">
        <v>596</v>
      </c>
      <c r="G679" s="229" t="s">
        <v>269</v>
      </c>
      <c r="H679" s="230">
        <v>51.810000000000002</v>
      </c>
      <c r="I679" s="231"/>
      <c r="J679" s="232">
        <f>ROUND(I679*H679,2)</f>
        <v>0</v>
      </c>
      <c r="K679" s="233"/>
      <c r="L679" s="43"/>
      <c r="M679" s="234" t="s">
        <v>1</v>
      </c>
      <c r="N679" s="235" t="s">
        <v>41</v>
      </c>
      <c r="O679" s="90"/>
      <c r="P679" s="236">
        <f>O679*H679</f>
        <v>0</v>
      </c>
      <c r="Q679" s="236">
        <v>0</v>
      </c>
      <c r="R679" s="236">
        <f>Q679*H679</f>
        <v>0</v>
      </c>
      <c r="S679" s="236">
        <v>0</v>
      </c>
      <c r="T679" s="237">
        <f>S679*H679</f>
        <v>0</v>
      </c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R679" s="238" t="s">
        <v>145</v>
      </c>
      <c r="AT679" s="238" t="s">
        <v>141</v>
      </c>
      <c r="AU679" s="238" t="s">
        <v>85</v>
      </c>
      <c r="AY679" s="16" t="s">
        <v>138</v>
      </c>
      <c r="BE679" s="239">
        <f>IF(N679="základní",J679,0)</f>
        <v>0</v>
      </c>
      <c r="BF679" s="239">
        <f>IF(N679="snížená",J679,0)</f>
        <v>0</v>
      </c>
      <c r="BG679" s="239">
        <f>IF(N679="zákl. přenesená",J679,0)</f>
        <v>0</v>
      </c>
      <c r="BH679" s="239">
        <f>IF(N679="sníž. přenesená",J679,0)</f>
        <v>0</v>
      </c>
      <c r="BI679" s="239">
        <f>IF(N679="nulová",J679,0)</f>
        <v>0</v>
      </c>
      <c r="BJ679" s="16" t="s">
        <v>83</v>
      </c>
      <c r="BK679" s="239">
        <f>ROUND(I679*H679,2)</f>
        <v>0</v>
      </c>
      <c r="BL679" s="16" t="s">
        <v>145</v>
      </c>
      <c r="BM679" s="238" t="s">
        <v>1320</v>
      </c>
    </row>
    <row r="680" s="12" customFormat="1" ht="22.8" customHeight="1">
      <c r="A680" s="12"/>
      <c r="B680" s="210"/>
      <c r="C680" s="211"/>
      <c r="D680" s="212" t="s">
        <v>75</v>
      </c>
      <c r="E680" s="224" t="s">
        <v>902</v>
      </c>
      <c r="F680" s="224" t="s">
        <v>903</v>
      </c>
      <c r="G680" s="211"/>
      <c r="H680" s="211"/>
      <c r="I680" s="214"/>
      <c r="J680" s="225">
        <f>BK680</f>
        <v>0</v>
      </c>
      <c r="K680" s="211"/>
      <c r="L680" s="216"/>
      <c r="M680" s="217"/>
      <c r="N680" s="218"/>
      <c r="O680" s="218"/>
      <c r="P680" s="219">
        <f>P681</f>
        <v>0</v>
      </c>
      <c r="Q680" s="218"/>
      <c r="R680" s="219">
        <f>R681</f>
        <v>0</v>
      </c>
      <c r="S680" s="218"/>
      <c r="T680" s="220">
        <f>T681</f>
        <v>0</v>
      </c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R680" s="221" t="s">
        <v>83</v>
      </c>
      <c r="AT680" s="222" t="s">
        <v>75</v>
      </c>
      <c r="AU680" s="222" t="s">
        <v>83</v>
      </c>
      <c r="AY680" s="221" t="s">
        <v>138</v>
      </c>
      <c r="BK680" s="223">
        <f>BK681</f>
        <v>0</v>
      </c>
    </row>
    <row r="681" s="2" customFormat="1" ht="14.4" customHeight="1">
      <c r="A681" s="37"/>
      <c r="B681" s="38"/>
      <c r="C681" s="226" t="s">
        <v>1321</v>
      </c>
      <c r="D681" s="226" t="s">
        <v>141</v>
      </c>
      <c r="E681" s="227" t="s">
        <v>905</v>
      </c>
      <c r="F681" s="228" t="s">
        <v>906</v>
      </c>
      <c r="G681" s="229" t="s">
        <v>586</v>
      </c>
      <c r="H681" s="230">
        <v>1</v>
      </c>
      <c r="I681" s="231"/>
      <c r="J681" s="232">
        <f>ROUND(I681*H681,2)</f>
        <v>0</v>
      </c>
      <c r="K681" s="233"/>
      <c r="L681" s="43"/>
      <c r="M681" s="234" t="s">
        <v>1</v>
      </c>
      <c r="N681" s="235" t="s">
        <v>41</v>
      </c>
      <c r="O681" s="90"/>
      <c r="P681" s="236">
        <f>O681*H681</f>
        <v>0</v>
      </c>
      <c r="Q681" s="236">
        <v>0</v>
      </c>
      <c r="R681" s="236">
        <f>Q681*H681</f>
        <v>0</v>
      </c>
      <c r="S681" s="236">
        <v>0</v>
      </c>
      <c r="T681" s="237">
        <f>S681*H681</f>
        <v>0</v>
      </c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R681" s="238" t="s">
        <v>145</v>
      </c>
      <c r="AT681" s="238" t="s">
        <v>141</v>
      </c>
      <c r="AU681" s="238" t="s">
        <v>85</v>
      </c>
      <c r="AY681" s="16" t="s">
        <v>138</v>
      </c>
      <c r="BE681" s="239">
        <f>IF(N681="základní",J681,0)</f>
        <v>0</v>
      </c>
      <c r="BF681" s="239">
        <f>IF(N681="snížená",J681,0)</f>
        <v>0</v>
      </c>
      <c r="BG681" s="239">
        <f>IF(N681="zákl. přenesená",J681,0)</f>
        <v>0</v>
      </c>
      <c r="BH681" s="239">
        <f>IF(N681="sníž. přenesená",J681,0)</f>
        <v>0</v>
      </c>
      <c r="BI681" s="239">
        <f>IF(N681="nulová",J681,0)</f>
        <v>0</v>
      </c>
      <c r="BJ681" s="16" t="s">
        <v>83</v>
      </c>
      <c r="BK681" s="239">
        <f>ROUND(I681*H681,2)</f>
        <v>0</v>
      </c>
      <c r="BL681" s="16" t="s">
        <v>145</v>
      </c>
      <c r="BM681" s="238" t="s">
        <v>1322</v>
      </c>
    </row>
    <row r="682" s="12" customFormat="1" ht="22.8" customHeight="1">
      <c r="A682" s="12"/>
      <c r="B682" s="210"/>
      <c r="C682" s="211"/>
      <c r="D682" s="212" t="s">
        <v>75</v>
      </c>
      <c r="E682" s="224" t="s">
        <v>606</v>
      </c>
      <c r="F682" s="224" t="s">
        <v>607</v>
      </c>
      <c r="G682" s="211"/>
      <c r="H682" s="211"/>
      <c r="I682" s="214"/>
      <c r="J682" s="225">
        <f>BK682</f>
        <v>0</v>
      </c>
      <c r="K682" s="211"/>
      <c r="L682" s="216"/>
      <c r="M682" s="217"/>
      <c r="N682" s="218"/>
      <c r="O682" s="218"/>
      <c r="P682" s="219">
        <f>P683</f>
        <v>0</v>
      </c>
      <c r="Q682" s="218"/>
      <c r="R682" s="219">
        <f>R683</f>
        <v>0</v>
      </c>
      <c r="S682" s="218"/>
      <c r="T682" s="220">
        <f>T683</f>
        <v>0</v>
      </c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R682" s="221" t="s">
        <v>83</v>
      </c>
      <c r="AT682" s="222" t="s">
        <v>75</v>
      </c>
      <c r="AU682" s="222" t="s">
        <v>83</v>
      </c>
      <c r="AY682" s="221" t="s">
        <v>138</v>
      </c>
      <c r="BK682" s="223">
        <f>BK683</f>
        <v>0</v>
      </c>
    </row>
    <row r="683" s="2" customFormat="1" ht="24.15" customHeight="1">
      <c r="A683" s="37"/>
      <c r="B683" s="38"/>
      <c r="C683" s="226" t="s">
        <v>1323</v>
      </c>
      <c r="D683" s="226" t="s">
        <v>141</v>
      </c>
      <c r="E683" s="227" t="s">
        <v>609</v>
      </c>
      <c r="F683" s="228" t="s">
        <v>610</v>
      </c>
      <c r="G683" s="229" t="s">
        <v>328</v>
      </c>
      <c r="H683" s="230">
        <v>201.13</v>
      </c>
      <c r="I683" s="231"/>
      <c r="J683" s="232">
        <f>ROUND(I683*H683,2)</f>
        <v>0</v>
      </c>
      <c r="K683" s="233"/>
      <c r="L683" s="43"/>
      <c r="M683" s="234" t="s">
        <v>1</v>
      </c>
      <c r="N683" s="235" t="s">
        <v>41</v>
      </c>
      <c r="O683" s="90"/>
      <c r="P683" s="236">
        <f>O683*H683</f>
        <v>0</v>
      </c>
      <c r="Q683" s="236">
        <v>0</v>
      </c>
      <c r="R683" s="236">
        <f>Q683*H683</f>
        <v>0</v>
      </c>
      <c r="S683" s="236">
        <v>0</v>
      </c>
      <c r="T683" s="237">
        <f>S683*H683</f>
        <v>0</v>
      </c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R683" s="238" t="s">
        <v>145</v>
      </c>
      <c r="AT683" s="238" t="s">
        <v>141</v>
      </c>
      <c r="AU683" s="238" t="s">
        <v>85</v>
      </c>
      <c r="AY683" s="16" t="s">
        <v>138</v>
      </c>
      <c r="BE683" s="239">
        <f>IF(N683="základní",J683,0)</f>
        <v>0</v>
      </c>
      <c r="BF683" s="239">
        <f>IF(N683="snížená",J683,0)</f>
        <v>0</v>
      </c>
      <c r="BG683" s="239">
        <f>IF(N683="zákl. přenesená",J683,0)</f>
        <v>0</v>
      </c>
      <c r="BH683" s="239">
        <f>IF(N683="sníž. přenesená",J683,0)</f>
        <v>0</v>
      </c>
      <c r="BI683" s="239">
        <f>IF(N683="nulová",J683,0)</f>
        <v>0</v>
      </c>
      <c r="BJ683" s="16" t="s">
        <v>83</v>
      </c>
      <c r="BK683" s="239">
        <f>ROUND(I683*H683,2)</f>
        <v>0</v>
      </c>
      <c r="BL683" s="16" t="s">
        <v>145</v>
      </c>
      <c r="BM683" s="238" t="s">
        <v>1324</v>
      </c>
    </row>
    <row r="684" s="12" customFormat="1" ht="25.92" customHeight="1">
      <c r="A684" s="12"/>
      <c r="B684" s="210"/>
      <c r="C684" s="211"/>
      <c r="D684" s="212" t="s">
        <v>75</v>
      </c>
      <c r="E684" s="213" t="s">
        <v>1325</v>
      </c>
      <c r="F684" s="213" t="s">
        <v>1326</v>
      </c>
      <c r="G684" s="211"/>
      <c r="H684" s="211"/>
      <c r="I684" s="214"/>
      <c r="J684" s="215">
        <f>BK684</f>
        <v>0</v>
      </c>
      <c r="K684" s="211"/>
      <c r="L684" s="216"/>
      <c r="M684" s="217"/>
      <c r="N684" s="218"/>
      <c r="O684" s="218"/>
      <c r="P684" s="219">
        <f>P685+P705+P709+P724+P727</f>
        <v>0</v>
      </c>
      <c r="Q684" s="218"/>
      <c r="R684" s="219">
        <f>R685+R705+R709+R724+R727</f>
        <v>0</v>
      </c>
      <c r="S684" s="218"/>
      <c r="T684" s="220">
        <f>T685+T705+T709+T724+T727</f>
        <v>0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221" t="s">
        <v>83</v>
      </c>
      <c r="AT684" s="222" t="s">
        <v>75</v>
      </c>
      <c r="AU684" s="222" t="s">
        <v>76</v>
      </c>
      <c r="AY684" s="221" t="s">
        <v>138</v>
      </c>
      <c r="BK684" s="223">
        <f>BK685+BK705+BK709+BK724+BK727</f>
        <v>0</v>
      </c>
    </row>
    <row r="685" s="12" customFormat="1" ht="22.8" customHeight="1">
      <c r="A685" s="12"/>
      <c r="B685" s="210"/>
      <c r="C685" s="211"/>
      <c r="D685" s="212" t="s">
        <v>75</v>
      </c>
      <c r="E685" s="224" t="s">
        <v>614</v>
      </c>
      <c r="F685" s="224" t="s">
        <v>615</v>
      </c>
      <c r="G685" s="211"/>
      <c r="H685" s="211"/>
      <c r="I685" s="214"/>
      <c r="J685" s="225">
        <f>BK685</f>
        <v>0</v>
      </c>
      <c r="K685" s="211"/>
      <c r="L685" s="216"/>
      <c r="M685" s="217"/>
      <c r="N685" s="218"/>
      <c r="O685" s="218"/>
      <c r="P685" s="219">
        <f>SUM(P686:P704)</f>
        <v>0</v>
      </c>
      <c r="Q685" s="218"/>
      <c r="R685" s="219">
        <f>SUM(R686:R704)</f>
        <v>0</v>
      </c>
      <c r="S685" s="218"/>
      <c r="T685" s="220">
        <f>SUM(T686:T704)</f>
        <v>0</v>
      </c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R685" s="221" t="s">
        <v>83</v>
      </c>
      <c r="AT685" s="222" t="s">
        <v>75</v>
      </c>
      <c r="AU685" s="222" t="s">
        <v>83</v>
      </c>
      <c r="AY685" s="221" t="s">
        <v>138</v>
      </c>
      <c r="BK685" s="223">
        <f>SUM(BK686:BK704)</f>
        <v>0</v>
      </c>
    </row>
    <row r="686" s="2" customFormat="1" ht="24.15" customHeight="1">
      <c r="A686" s="37"/>
      <c r="B686" s="38"/>
      <c r="C686" s="226" t="s">
        <v>1327</v>
      </c>
      <c r="D686" s="226" t="s">
        <v>141</v>
      </c>
      <c r="E686" s="227" t="s">
        <v>1328</v>
      </c>
      <c r="F686" s="228" t="s">
        <v>1329</v>
      </c>
      <c r="G686" s="229" t="s">
        <v>281</v>
      </c>
      <c r="H686" s="230">
        <v>324</v>
      </c>
      <c r="I686" s="231"/>
      <c r="J686" s="232">
        <f>ROUND(I686*H686,2)</f>
        <v>0</v>
      </c>
      <c r="K686" s="233"/>
      <c r="L686" s="43"/>
      <c r="M686" s="234" t="s">
        <v>1</v>
      </c>
      <c r="N686" s="235" t="s">
        <v>41</v>
      </c>
      <c r="O686" s="90"/>
      <c r="P686" s="236">
        <f>O686*H686</f>
        <v>0</v>
      </c>
      <c r="Q686" s="236">
        <v>0</v>
      </c>
      <c r="R686" s="236">
        <f>Q686*H686</f>
        <v>0</v>
      </c>
      <c r="S686" s="236">
        <v>0</v>
      </c>
      <c r="T686" s="237">
        <f>S686*H686</f>
        <v>0</v>
      </c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R686" s="238" t="s">
        <v>145</v>
      </c>
      <c r="AT686" s="238" t="s">
        <v>141</v>
      </c>
      <c r="AU686" s="238" t="s">
        <v>85</v>
      </c>
      <c r="AY686" s="16" t="s">
        <v>138</v>
      </c>
      <c r="BE686" s="239">
        <f>IF(N686="základní",J686,0)</f>
        <v>0</v>
      </c>
      <c r="BF686" s="239">
        <f>IF(N686="snížená",J686,0)</f>
        <v>0</v>
      </c>
      <c r="BG686" s="239">
        <f>IF(N686="zákl. přenesená",J686,0)</f>
        <v>0</v>
      </c>
      <c r="BH686" s="239">
        <f>IF(N686="sníž. přenesená",J686,0)</f>
        <v>0</v>
      </c>
      <c r="BI686" s="239">
        <f>IF(N686="nulová",J686,0)</f>
        <v>0</v>
      </c>
      <c r="BJ686" s="16" t="s">
        <v>83</v>
      </c>
      <c r="BK686" s="239">
        <f>ROUND(I686*H686,2)</f>
        <v>0</v>
      </c>
      <c r="BL686" s="16" t="s">
        <v>145</v>
      </c>
      <c r="BM686" s="238" t="s">
        <v>1330</v>
      </c>
    </row>
    <row r="687" s="13" customFormat="1">
      <c r="A687" s="13"/>
      <c r="B687" s="246"/>
      <c r="C687" s="247"/>
      <c r="D687" s="248" t="s">
        <v>1262</v>
      </c>
      <c r="E687" s="249" t="s">
        <v>1</v>
      </c>
      <c r="F687" s="250" t="s">
        <v>1331</v>
      </c>
      <c r="G687" s="247"/>
      <c r="H687" s="251">
        <v>324</v>
      </c>
      <c r="I687" s="252"/>
      <c r="J687" s="247"/>
      <c r="K687" s="247"/>
      <c r="L687" s="253"/>
      <c r="M687" s="254"/>
      <c r="N687" s="255"/>
      <c r="O687" s="255"/>
      <c r="P687" s="255"/>
      <c r="Q687" s="255"/>
      <c r="R687" s="255"/>
      <c r="S687" s="255"/>
      <c r="T687" s="256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57" t="s">
        <v>1262</v>
      </c>
      <c r="AU687" s="257" t="s">
        <v>85</v>
      </c>
      <c r="AV687" s="13" t="s">
        <v>85</v>
      </c>
      <c r="AW687" s="13" t="s">
        <v>32</v>
      </c>
      <c r="AX687" s="13" t="s">
        <v>76</v>
      </c>
      <c r="AY687" s="257" t="s">
        <v>138</v>
      </c>
    </row>
    <row r="688" s="14" customFormat="1">
      <c r="A688" s="14"/>
      <c r="B688" s="258"/>
      <c r="C688" s="259"/>
      <c r="D688" s="248" t="s">
        <v>1262</v>
      </c>
      <c r="E688" s="260" t="s">
        <v>1</v>
      </c>
      <c r="F688" s="261" t="s">
        <v>1264</v>
      </c>
      <c r="G688" s="259"/>
      <c r="H688" s="262">
        <v>324</v>
      </c>
      <c r="I688" s="263"/>
      <c r="J688" s="259"/>
      <c r="K688" s="259"/>
      <c r="L688" s="264"/>
      <c r="M688" s="265"/>
      <c r="N688" s="266"/>
      <c r="O688" s="266"/>
      <c r="P688" s="266"/>
      <c r="Q688" s="266"/>
      <c r="R688" s="266"/>
      <c r="S688" s="266"/>
      <c r="T688" s="267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68" t="s">
        <v>1262</v>
      </c>
      <c r="AU688" s="268" t="s">
        <v>85</v>
      </c>
      <c r="AV688" s="14" t="s">
        <v>145</v>
      </c>
      <c r="AW688" s="14" t="s">
        <v>32</v>
      </c>
      <c r="AX688" s="14" t="s">
        <v>83</v>
      </c>
      <c r="AY688" s="268" t="s">
        <v>138</v>
      </c>
    </row>
    <row r="689" s="2" customFormat="1" ht="24.15" customHeight="1">
      <c r="A689" s="37"/>
      <c r="B689" s="38"/>
      <c r="C689" s="226" t="s">
        <v>1332</v>
      </c>
      <c r="D689" s="226" t="s">
        <v>141</v>
      </c>
      <c r="E689" s="227" t="s">
        <v>1333</v>
      </c>
      <c r="F689" s="228" t="s">
        <v>1334</v>
      </c>
      <c r="G689" s="229" t="s">
        <v>281</v>
      </c>
      <c r="H689" s="230">
        <v>97.200000000000003</v>
      </c>
      <c r="I689" s="231"/>
      <c r="J689" s="232">
        <f>ROUND(I689*H689,2)</f>
        <v>0</v>
      </c>
      <c r="K689" s="233"/>
      <c r="L689" s="43"/>
      <c r="M689" s="234" t="s">
        <v>1</v>
      </c>
      <c r="N689" s="235" t="s">
        <v>41</v>
      </c>
      <c r="O689" s="90"/>
      <c r="P689" s="236">
        <f>O689*H689</f>
        <v>0</v>
      </c>
      <c r="Q689" s="236">
        <v>0</v>
      </c>
      <c r="R689" s="236">
        <f>Q689*H689</f>
        <v>0</v>
      </c>
      <c r="S689" s="236">
        <v>0</v>
      </c>
      <c r="T689" s="237">
        <f>S689*H689</f>
        <v>0</v>
      </c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R689" s="238" t="s">
        <v>145</v>
      </c>
      <c r="AT689" s="238" t="s">
        <v>141</v>
      </c>
      <c r="AU689" s="238" t="s">
        <v>85</v>
      </c>
      <c r="AY689" s="16" t="s">
        <v>138</v>
      </c>
      <c r="BE689" s="239">
        <f>IF(N689="základní",J689,0)</f>
        <v>0</v>
      </c>
      <c r="BF689" s="239">
        <f>IF(N689="snížená",J689,0)</f>
        <v>0</v>
      </c>
      <c r="BG689" s="239">
        <f>IF(N689="zákl. přenesená",J689,0)</f>
        <v>0</v>
      </c>
      <c r="BH689" s="239">
        <f>IF(N689="sníž. přenesená",J689,0)</f>
        <v>0</v>
      </c>
      <c r="BI689" s="239">
        <f>IF(N689="nulová",J689,0)</f>
        <v>0</v>
      </c>
      <c r="BJ689" s="16" t="s">
        <v>83</v>
      </c>
      <c r="BK689" s="239">
        <f>ROUND(I689*H689,2)</f>
        <v>0</v>
      </c>
      <c r="BL689" s="16" t="s">
        <v>145</v>
      </c>
      <c r="BM689" s="238" t="s">
        <v>1335</v>
      </c>
    </row>
    <row r="690" s="2" customFormat="1" ht="14.4" customHeight="1">
      <c r="A690" s="37"/>
      <c r="B690" s="38"/>
      <c r="C690" s="226" t="s">
        <v>1336</v>
      </c>
      <c r="D690" s="226" t="s">
        <v>141</v>
      </c>
      <c r="E690" s="227" t="s">
        <v>1337</v>
      </c>
      <c r="F690" s="228" t="s">
        <v>1338</v>
      </c>
      <c r="G690" s="229" t="s">
        <v>269</v>
      </c>
      <c r="H690" s="230">
        <v>240</v>
      </c>
      <c r="I690" s="231"/>
      <c r="J690" s="232">
        <f>ROUND(I690*H690,2)</f>
        <v>0</v>
      </c>
      <c r="K690" s="233"/>
      <c r="L690" s="43"/>
      <c r="M690" s="234" t="s">
        <v>1</v>
      </c>
      <c r="N690" s="235" t="s">
        <v>41</v>
      </c>
      <c r="O690" s="90"/>
      <c r="P690" s="236">
        <f>O690*H690</f>
        <v>0</v>
      </c>
      <c r="Q690" s="236">
        <v>0</v>
      </c>
      <c r="R690" s="236">
        <f>Q690*H690</f>
        <v>0</v>
      </c>
      <c r="S690" s="236">
        <v>0</v>
      </c>
      <c r="T690" s="237">
        <f>S690*H690</f>
        <v>0</v>
      </c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R690" s="238" t="s">
        <v>145</v>
      </c>
      <c r="AT690" s="238" t="s">
        <v>141</v>
      </c>
      <c r="AU690" s="238" t="s">
        <v>85</v>
      </c>
      <c r="AY690" s="16" t="s">
        <v>138</v>
      </c>
      <c r="BE690" s="239">
        <f>IF(N690="základní",J690,0)</f>
        <v>0</v>
      </c>
      <c r="BF690" s="239">
        <f>IF(N690="snížená",J690,0)</f>
        <v>0</v>
      </c>
      <c r="BG690" s="239">
        <f>IF(N690="zákl. přenesená",J690,0)</f>
        <v>0</v>
      </c>
      <c r="BH690" s="239">
        <f>IF(N690="sníž. přenesená",J690,0)</f>
        <v>0</v>
      </c>
      <c r="BI690" s="239">
        <f>IF(N690="nulová",J690,0)</f>
        <v>0</v>
      </c>
      <c r="BJ690" s="16" t="s">
        <v>83</v>
      </c>
      <c r="BK690" s="239">
        <f>ROUND(I690*H690,2)</f>
        <v>0</v>
      </c>
      <c r="BL690" s="16" t="s">
        <v>145</v>
      </c>
      <c r="BM690" s="238" t="s">
        <v>1339</v>
      </c>
    </row>
    <row r="691" s="13" customFormat="1">
      <c r="A691" s="13"/>
      <c r="B691" s="246"/>
      <c r="C691" s="247"/>
      <c r="D691" s="248" t="s">
        <v>1262</v>
      </c>
      <c r="E691" s="249" t="s">
        <v>1</v>
      </c>
      <c r="F691" s="250" t="s">
        <v>1340</v>
      </c>
      <c r="G691" s="247"/>
      <c r="H691" s="251">
        <v>240</v>
      </c>
      <c r="I691" s="252"/>
      <c r="J691" s="247"/>
      <c r="K691" s="247"/>
      <c r="L691" s="253"/>
      <c r="M691" s="254"/>
      <c r="N691" s="255"/>
      <c r="O691" s="255"/>
      <c r="P691" s="255"/>
      <c r="Q691" s="255"/>
      <c r="R691" s="255"/>
      <c r="S691" s="255"/>
      <c r="T691" s="256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57" t="s">
        <v>1262</v>
      </c>
      <c r="AU691" s="257" t="s">
        <v>85</v>
      </c>
      <c r="AV691" s="13" t="s">
        <v>85</v>
      </c>
      <c r="AW691" s="13" t="s">
        <v>32</v>
      </c>
      <c r="AX691" s="13" t="s">
        <v>76</v>
      </c>
      <c r="AY691" s="257" t="s">
        <v>138</v>
      </c>
    </row>
    <row r="692" s="14" customFormat="1">
      <c r="A692" s="14"/>
      <c r="B692" s="258"/>
      <c r="C692" s="259"/>
      <c r="D692" s="248" t="s">
        <v>1262</v>
      </c>
      <c r="E692" s="260" t="s">
        <v>1</v>
      </c>
      <c r="F692" s="261" t="s">
        <v>1264</v>
      </c>
      <c r="G692" s="259"/>
      <c r="H692" s="262">
        <v>240</v>
      </c>
      <c r="I692" s="263"/>
      <c r="J692" s="259"/>
      <c r="K692" s="259"/>
      <c r="L692" s="264"/>
      <c r="M692" s="265"/>
      <c r="N692" s="266"/>
      <c r="O692" s="266"/>
      <c r="P692" s="266"/>
      <c r="Q692" s="266"/>
      <c r="R692" s="266"/>
      <c r="S692" s="266"/>
      <c r="T692" s="267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68" t="s">
        <v>1262</v>
      </c>
      <c r="AU692" s="268" t="s">
        <v>85</v>
      </c>
      <c r="AV692" s="14" t="s">
        <v>145</v>
      </c>
      <c r="AW692" s="14" t="s">
        <v>32</v>
      </c>
      <c r="AX692" s="14" t="s">
        <v>83</v>
      </c>
      <c r="AY692" s="268" t="s">
        <v>138</v>
      </c>
    </row>
    <row r="693" s="2" customFormat="1" ht="24.15" customHeight="1">
      <c r="A693" s="37"/>
      <c r="B693" s="38"/>
      <c r="C693" s="226" t="s">
        <v>1341</v>
      </c>
      <c r="D693" s="226" t="s">
        <v>141</v>
      </c>
      <c r="E693" s="227" t="s">
        <v>1342</v>
      </c>
      <c r="F693" s="228" t="s">
        <v>1343</v>
      </c>
      <c r="G693" s="229" t="s">
        <v>269</v>
      </c>
      <c r="H693" s="230">
        <v>240</v>
      </c>
      <c r="I693" s="231"/>
      <c r="J693" s="232">
        <f>ROUND(I693*H693,2)</f>
        <v>0</v>
      </c>
      <c r="K693" s="233"/>
      <c r="L693" s="43"/>
      <c r="M693" s="234" t="s">
        <v>1</v>
      </c>
      <c r="N693" s="235" t="s">
        <v>41</v>
      </c>
      <c r="O693" s="90"/>
      <c r="P693" s="236">
        <f>O693*H693</f>
        <v>0</v>
      </c>
      <c r="Q693" s="236">
        <v>0</v>
      </c>
      <c r="R693" s="236">
        <f>Q693*H693</f>
        <v>0</v>
      </c>
      <c r="S693" s="236">
        <v>0</v>
      </c>
      <c r="T693" s="237">
        <f>S693*H693</f>
        <v>0</v>
      </c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R693" s="238" t="s">
        <v>145</v>
      </c>
      <c r="AT693" s="238" t="s">
        <v>141</v>
      </c>
      <c r="AU693" s="238" t="s">
        <v>85</v>
      </c>
      <c r="AY693" s="16" t="s">
        <v>138</v>
      </c>
      <c r="BE693" s="239">
        <f>IF(N693="základní",J693,0)</f>
        <v>0</v>
      </c>
      <c r="BF693" s="239">
        <f>IF(N693="snížená",J693,0)</f>
        <v>0</v>
      </c>
      <c r="BG693" s="239">
        <f>IF(N693="zákl. přenesená",J693,0)</f>
        <v>0</v>
      </c>
      <c r="BH693" s="239">
        <f>IF(N693="sníž. přenesená",J693,0)</f>
        <v>0</v>
      </c>
      <c r="BI693" s="239">
        <f>IF(N693="nulová",J693,0)</f>
        <v>0</v>
      </c>
      <c r="BJ693" s="16" t="s">
        <v>83</v>
      </c>
      <c r="BK693" s="239">
        <f>ROUND(I693*H693,2)</f>
        <v>0</v>
      </c>
      <c r="BL693" s="16" t="s">
        <v>145</v>
      </c>
      <c r="BM693" s="238" t="s">
        <v>1344</v>
      </c>
    </row>
    <row r="694" s="2" customFormat="1" ht="24.15" customHeight="1">
      <c r="A694" s="37"/>
      <c r="B694" s="38"/>
      <c r="C694" s="226" t="s">
        <v>1345</v>
      </c>
      <c r="D694" s="226" t="s">
        <v>141</v>
      </c>
      <c r="E694" s="227" t="s">
        <v>1346</v>
      </c>
      <c r="F694" s="228" t="s">
        <v>1347</v>
      </c>
      <c r="G694" s="229" t="s">
        <v>281</v>
      </c>
      <c r="H694" s="230">
        <v>324</v>
      </c>
      <c r="I694" s="231"/>
      <c r="J694" s="232">
        <f>ROUND(I694*H694,2)</f>
        <v>0</v>
      </c>
      <c r="K694" s="233"/>
      <c r="L694" s="43"/>
      <c r="M694" s="234" t="s">
        <v>1</v>
      </c>
      <c r="N694" s="235" t="s">
        <v>41</v>
      </c>
      <c r="O694" s="90"/>
      <c r="P694" s="236">
        <f>O694*H694</f>
        <v>0</v>
      </c>
      <c r="Q694" s="236">
        <v>0</v>
      </c>
      <c r="R694" s="236">
        <f>Q694*H694</f>
        <v>0</v>
      </c>
      <c r="S694" s="236">
        <v>0</v>
      </c>
      <c r="T694" s="237">
        <f>S694*H694</f>
        <v>0</v>
      </c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R694" s="238" t="s">
        <v>145</v>
      </c>
      <c r="AT694" s="238" t="s">
        <v>141</v>
      </c>
      <c r="AU694" s="238" t="s">
        <v>85</v>
      </c>
      <c r="AY694" s="16" t="s">
        <v>138</v>
      </c>
      <c r="BE694" s="239">
        <f>IF(N694="základní",J694,0)</f>
        <v>0</v>
      </c>
      <c r="BF694" s="239">
        <f>IF(N694="snížená",J694,0)</f>
        <v>0</v>
      </c>
      <c r="BG694" s="239">
        <f>IF(N694="zákl. přenesená",J694,0)</f>
        <v>0</v>
      </c>
      <c r="BH694" s="239">
        <f>IF(N694="sníž. přenesená",J694,0)</f>
        <v>0</v>
      </c>
      <c r="BI694" s="239">
        <f>IF(N694="nulová",J694,0)</f>
        <v>0</v>
      </c>
      <c r="BJ694" s="16" t="s">
        <v>83</v>
      </c>
      <c r="BK694" s="239">
        <f>ROUND(I694*H694,2)</f>
        <v>0</v>
      </c>
      <c r="BL694" s="16" t="s">
        <v>145</v>
      </c>
      <c r="BM694" s="238" t="s">
        <v>1348</v>
      </c>
    </row>
    <row r="695" s="2" customFormat="1" ht="24.15" customHeight="1">
      <c r="A695" s="37"/>
      <c r="B695" s="38"/>
      <c r="C695" s="226" t="s">
        <v>1349</v>
      </c>
      <c r="D695" s="226" t="s">
        <v>141</v>
      </c>
      <c r="E695" s="227" t="s">
        <v>1350</v>
      </c>
      <c r="F695" s="228" t="s">
        <v>1351</v>
      </c>
      <c r="G695" s="229" t="s">
        <v>281</v>
      </c>
      <c r="H695" s="230">
        <v>458.39999999999998</v>
      </c>
      <c r="I695" s="231"/>
      <c r="J695" s="232">
        <f>ROUND(I695*H695,2)</f>
        <v>0</v>
      </c>
      <c r="K695" s="233"/>
      <c r="L695" s="43"/>
      <c r="M695" s="234" t="s">
        <v>1</v>
      </c>
      <c r="N695" s="235" t="s">
        <v>41</v>
      </c>
      <c r="O695" s="90"/>
      <c r="P695" s="236">
        <f>O695*H695</f>
        <v>0</v>
      </c>
      <c r="Q695" s="236">
        <v>0</v>
      </c>
      <c r="R695" s="236">
        <f>Q695*H695</f>
        <v>0</v>
      </c>
      <c r="S695" s="236">
        <v>0</v>
      </c>
      <c r="T695" s="237">
        <f>S695*H695</f>
        <v>0</v>
      </c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R695" s="238" t="s">
        <v>145</v>
      </c>
      <c r="AT695" s="238" t="s">
        <v>141</v>
      </c>
      <c r="AU695" s="238" t="s">
        <v>85</v>
      </c>
      <c r="AY695" s="16" t="s">
        <v>138</v>
      </c>
      <c r="BE695" s="239">
        <f>IF(N695="základní",J695,0)</f>
        <v>0</v>
      </c>
      <c r="BF695" s="239">
        <f>IF(N695="snížená",J695,0)</f>
        <v>0</v>
      </c>
      <c r="BG695" s="239">
        <f>IF(N695="zákl. přenesená",J695,0)</f>
        <v>0</v>
      </c>
      <c r="BH695" s="239">
        <f>IF(N695="sníž. přenesená",J695,0)</f>
        <v>0</v>
      </c>
      <c r="BI695" s="239">
        <f>IF(N695="nulová",J695,0)</f>
        <v>0</v>
      </c>
      <c r="BJ695" s="16" t="s">
        <v>83</v>
      </c>
      <c r="BK695" s="239">
        <f>ROUND(I695*H695,2)</f>
        <v>0</v>
      </c>
      <c r="BL695" s="16" t="s">
        <v>145</v>
      </c>
      <c r="BM695" s="238" t="s">
        <v>1352</v>
      </c>
    </row>
    <row r="696" s="2" customFormat="1" ht="24.15" customHeight="1">
      <c r="A696" s="37"/>
      <c r="B696" s="38"/>
      <c r="C696" s="226" t="s">
        <v>1353</v>
      </c>
      <c r="D696" s="226" t="s">
        <v>141</v>
      </c>
      <c r="E696" s="227" t="s">
        <v>1354</v>
      </c>
      <c r="F696" s="228" t="s">
        <v>1355</v>
      </c>
      <c r="G696" s="229" t="s">
        <v>281</v>
      </c>
      <c r="H696" s="230">
        <v>94.799999999999997</v>
      </c>
      <c r="I696" s="231"/>
      <c r="J696" s="232">
        <f>ROUND(I696*H696,2)</f>
        <v>0</v>
      </c>
      <c r="K696" s="233"/>
      <c r="L696" s="43"/>
      <c r="M696" s="234" t="s">
        <v>1</v>
      </c>
      <c r="N696" s="235" t="s">
        <v>41</v>
      </c>
      <c r="O696" s="90"/>
      <c r="P696" s="236">
        <f>O696*H696</f>
        <v>0</v>
      </c>
      <c r="Q696" s="236">
        <v>0</v>
      </c>
      <c r="R696" s="236">
        <f>Q696*H696</f>
        <v>0</v>
      </c>
      <c r="S696" s="236">
        <v>0</v>
      </c>
      <c r="T696" s="237">
        <f>S696*H696</f>
        <v>0</v>
      </c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R696" s="238" t="s">
        <v>145</v>
      </c>
      <c r="AT696" s="238" t="s">
        <v>141</v>
      </c>
      <c r="AU696" s="238" t="s">
        <v>85</v>
      </c>
      <c r="AY696" s="16" t="s">
        <v>138</v>
      </c>
      <c r="BE696" s="239">
        <f>IF(N696="základní",J696,0)</f>
        <v>0</v>
      </c>
      <c r="BF696" s="239">
        <f>IF(N696="snížená",J696,0)</f>
        <v>0</v>
      </c>
      <c r="BG696" s="239">
        <f>IF(N696="zákl. přenesená",J696,0)</f>
        <v>0</v>
      </c>
      <c r="BH696" s="239">
        <f>IF(N696="sníž. přenesená",J696,0)</f>
        <v>0</v>
      </c>
      <c r="BI696" s="239">
        <f>IF(N696="nulová",J696,0)</f>
        <v>0</v>
      </c>
      <c r="BJ696" s="16" t="s">
        <v>83</v>
      </c>
      <c r="BK696" s="239">
        <f>ROUND(I696*H696,2)</f>
        <v>0</v>
      </c>
      <c r="BL696" s="16" t="s">
        <v>145</v>
      </c>
      <c r="BM696" s="238" t="s">
        <v>1356</v>
      </c>
    </row>
    <row r="697" s="2" customFormat="1" ht="14.4" customHeight="1">
      <c r="A697" s="37"/>
      <c r="B697" s="38"/>
      <c r="C697" s="226" t="s">
        <v>1357</v>
      </c>
      <c r="D697" s="226" t="s">
        <v>141</v>
      </c>
      <c r="E697" s="227" t="s">
        <v>1358</v>
      </c>
      <c r="F697" s="228" t="s">
        <v>1359</v>
      </c>
      <c r="G697" s="229" t="s">
        <v>281</v>
      </c>
      <c r="H697" s="230">
        <v>324</v>
      </c>
      <c r="I697" s="231"/>
      <c r="J697" s="232">
        <f>ROUND(I697*H697,2)</f>
        <v>0</v>
      </c>
      <c r="K697" s="233"/>
      <c r="L697" s="43"/>
      <c r="M697" s="234" t="s">
        <v>1</v>
      </c>
      <c r="N697" s="235" t="s">
        <v>41</v>
      </c>
      <c r="O697" s="90"/>
      <c r="P697" s="236">
        <f>O697*H697</f>
        <v>0</v>
      </c>
      <c r="Q697" s="236">
        <v>0</v>
      </c>
      <c r="R697" s="236">
        <f>Q697*H697</f>
        <v>0</v>
      </c>
      <c r="S697" s="236">
        <v>0</v>
      </c>
      <c r="T697" s="237">
        <f>S697*H697</f>
        <v>0</v>
      </c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R697" s="238" t="s">
        <v>145</v>
      </c>
      <c r="AT697" s="238" t="s">
        <v>141</v>
      </c>
      <c r="AU697" s="238" t="s">
        <v>85</v>
      </c>
      <c r="AY697" s="16" t="s">
        <v>138</v>
      </c>
      <c r="BE697" s="239">
        <f>IF(N697="základní",J697,0)</f>
        <v>0</v>
      </c>
      <c r="BF697" s="239">
        <f>IF(N697="snížená",J697,0)</f>
        <v>0</v>
      </c>
      <c r="BG697" s="239">
        <f>IF(N697="zákl. přenesená",J697,0)</f>
        <v>0</v>
      </c>
      <c r="BH697" s="239">
        <f>IF(N697="sníž. přenesená",J697,0)</f>
        <v>0</v>
      </c>
      <c r="BI697" s="239">
        <f>IF(N697="nulová",J697,0)</f>
        <v>0</v>
      </c>
      <c r="BJ697" s="16" t="s">
        <v>83</v>
      </c>
      <c r="BK697" s="239">
        <f>ROUND(I697*H697,2)</f>
        <v>0</v>
      </c>
      <c r="BL697" s="16" t="s">
        <v>145</v>
      </c>
      <c r="BM697" s="238" t="s">
        <v>1360</v>
      </c>
    </row>
    <row r="698" s="2" customFormat="1" ht="14.4" customHeight="1">
      <c r="A698" s="37"/>
      <c r="B698" s="38"/>
      <c r="C698" s="226" t="s">
        <v>1361</v>
      </c>
      <c r="D698" s="226" t="s">
        <v>141</v>
      </c>
      <c r="E698" s="227" t="s">
        <v>1362</v>
      </c>
      <c r="F698" s="228" t="s">
        <v>1363</v>
      </c>
      <c r="G698" s="229" t="s">
        <v>281</v>
      </c>
      <c r="H698" s="230">
        <v>94.799999999999997</v>
      </c>
      <c r="I698" s="231"/>
      <c r="J698" s="232">
        <f>ROUND(I698*H698,2)</f>
        <v>0</v>
      </c>
      <c r="K698" s="233"/>
      <c r="L698" s="43"/>
      <c r="M698" s="234" t="s">
        <v>1</v>
      </c>
      <c r="N698" s="235" t="s">
        <v>41</v>
      </c>
      <c r="O698" s="90"/>
      <c r="P698" s="236">
        <f>O698*H698</f>
        <v>0</v>
      </c>
      <c r="Q698" s="236">
        <v>0</v>
      </c>
      <c r="R698" s="236">
        <f>Q698*H698</f>
        <v>0</v>
      </c>
      <c r="S698" s="236">
        <v>0</v>
      </c>
      <c r="T698" s="237">
        <f>S698*H698</f>
        <v>0</v>
      </c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R698" s="238" t="s">
        <v>145</v>
      </c>
      <c r="AT698" s="238" t="s">
        <v>141</v>
      </c>
      <c r="AU698" s="238" t="s">
        <v>85</v>
      </c>
      <c r="AY698" s="16" t="s">
        <v>138</v>
      </c>
      <c r="BE698" s="239">
        <f>IF(N698="základní",J698,0)</f>
        <v>0</v>
      </c>
      <c r="BF698" s="239">
        <f>IF(N698="snížená",J698,0)</f>
        <v>0</v>
      </c>
      <c r="BG698" s="239">
        <f>IF(N698="zákl. přenesená",J698,0)</f>
        <v>0</v>
      </c>
      <c r="BH698" s="239">
        <f>IF(N698="sníž. přenesená",J698,0)</f>
        <v>0</v>
      </c>
      <c r="BI698" s="239">
        <f>IF(N698="nulová",J698,0)</f>
        <v>0</v>
      </c>
      <c r="BJ698" s="16" t="s">
        <v>83</v>
      </c>
      <c r="BK698" s="239">
        <f>ROUND(I698*H698,2)</f>
        <v>0</v>
      </c>
      <c r="BL698" s="16" t="s">
        <v>145</v>
      </c>
      <c r="BM698" s="238" t="s">
        <v>1364</v>
      </c>
    </row>
    <row r="699" s="2" customFormat="1" ht="24.15" customHeight="1">
      <c r="A699" s="37"/>
      <c r="B699" s="38"/>
      <c r="C699" s="226" t="s">
        <v>1365</v>
      </c>
      <c r="D699" s="226" t="s">
        <v>141</v>
      </c>
      <c r="E699" s="227" t="s">
        <v>1366</v>
      </c>
      <c r="F699" s="228" t="s">
        <v>1367</v>
      </c>
      <c r="G699" s="229" t="s">
        <v>340</v>
      </c>
      <c r="H699" s="230">
        <v>189.59999999999999</v>
      </c>
      <c r="I699" s="231"/>
      <c r="J699" s="232">
        <f>ROUND(I699*H699,2)</f>
        <v>0</v>
      </c>
      <c r="K699" s="233"/>
      <c r="L699" s="43"/>
      <c r="M699" s="234" t="s">
        <v>1</v>
      </c>
      <c r="N699" s="235" t="s">
        <v>41</v>
      </c>
      <c r="O699" s="90"/>
      <c r="P699" s="236">
        <f>O699*H699</f>
        <v>0</v>
      </c>
      <c r="Q699" s="236">
        <v>0</v>
      </c>
      <c r="R699" s="236">
        <f>Q699*H699</f>
        <v>0</v>
      </c>
      <c r="S699" s="236">
        <v>0</v>
      </c>
      <c r="T699" s="237">
        <f>S699*H699</f>
        <v>0</v>
      </c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R699" s="238" t="s">
        <v>145</v>
      </c>
      <c r="AT699" s="238" t="s">
        <v>141</v>
      </c>
      <c r="AU699" s="238" t="s">
        <v>85</v>
      </c>
      <c r="AY699" s="16" t="s">
        <v>138</v>
      </c>
      <c r="BE699" s="239">
        <f>IF(N699="základní",J699,0)</f>
        <v>0</v>
      </c>
      <c r="BF699" s="239">
        <f>IF(N699="snížená",J699,0)</f>
        <v>0</v>
      </c>
      <c r="BG699" s="239">
        <f>IF(N699="zákl. přenesená",J699,0)</f>
        <v>0</v>
      </c>
      <c r="BH699" s="239">
        <f>IF(N699="sníž. přenesená",J699,0)</f>
        <v>0</v>
      </c>
      <c r="BI699" s="239">
        <f>IF(N699="nulová",J699,0)</f>
        <v>0</v>
      </c>
      <c r="BJ699" s="16" t="s">
        <v>83</v>
      </c>
      <c r="BK699" s="239">
        <f>ROUND(I699*H699,2)</f>
        <v>0</v>
      </c>
      <c r="BL699" s="16" t="s">
        <v>145</v>
      </c>
      <c r="BM699" s="238" t="s">
        <v>1368</v>
      </c>
    </row>
    <row r="700" s="2" customFormat="1" ht="24.15" customHeight="1">
      <c r="A700" s="37"/>
      <c r="B700" s="38"/>
      <c r="C700" s="226" t="s">
        <v>1369</v>
      </c>
      <c r="D700" s="226" t="s">
        <v>141</v>
      </c>
      <c r="E700" s="227" t="s">
        <v>1370</v>
      </c>
      <c r="F700" s="228" t="s">
        <v>1371</v>
      </c>
      <c r="G700" s="229" t="s">
        <v>281</v>
      </c>
      <c r="H700" s="230">
        <v>229.19999999999999</v>
      </c>
      <c r="I700" s="231"/>
      <c r="J700" s="232">
        <f>ROUND(I700*H700,2)</f>
        <v>0</v>
      </c>
      <c r="K700" s="233"/>
      <c r="L700" s="43"/>
      <c r="M700" s="234" t="s">
        <v>1</v>
      </c>
      <c r="N700" s="235" t="s">
        <v>41</v>
      </c>
      <c r="O700" s="90"/>
      <c r="P700" s="236">
        <f>O700*H700</f>
        <v>0</v>
      </c>
      <c r="Q700" s="236">
        <v>0</v>
      </c>
      <c r="R700" s="236">
        <f>Q700*H700</f>
        <v>0</v>
      </c>
      <c r="S700" s="236">
        <v>0</v>
      </c>
      <c r="T700" s="237">
        <f>S700*H700</f>
        <v>0</v>
      </c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R700" s="238" t="s">
        <v>145</v>
      </c>
      <c r="AT700" s="238" t="s">
        <v>141</v>
      </c>
      <c r="AU700" s="238" t="s">
        <v>85</v>
      </c>
      <c r="AY700" s="16" t="s">
        <v>138</v>
      </c>
      <c r="BE700" s="239">
        <f>IF(N700="základní",J700,0)</f>
        <v>0</v>
      </c>
      <c r="BF700" s="239">
        <f>IF(N700="snížená",J700,0)</f>
        <v>0</v>
      </c>
      <c r="BG700" s="239">
        <f>IF(N700="zákl. přenesená",J700,0)</f>
        <v>0</v>
      </c>
      <c r="BH700" s="239">
        <f>IF(N700="sníž. přenesená",J700,0)</f>
        <v>0</v>
      </c>
      <c r="BI700" s="239">
        <f>IF(N700="nulová",J700,0)</f>
        <v>0</v>
      </c>
      <c r="BJ700" s="16" t="s">
        <v>83</v>
      </c>
      <c r="BK700" s="239">
        <f>ROUND(I700*H700,2)</f>
        <v>0</v>
      </c>
      <c r="BL700" s="16" t="s">
        <v>145</v>
      </c>
      <c r="BM700" s="238" t="s">
        <v>1372</v>
      </c>
    </row>
    <row r="701" s="2" customFormat="1" ht="24.15" customHeight="1">
      <c r="A701" s="37"/>
      <c r="B701" s="38"/>
      <c r="C701" s="226" t="s">
        <v>1373</v>
      </c>
      <c r="D701" s="226" t="s">
        <v>141</v>
      </c>
      <c r="E701" s="227" t="s">
        <v>1374</v>
      </c>
      <c r="F701" s="228" t="s">
        <v>1375</v>
      </c>
      <c r="G701" s="229" t="s">
        <v>317</v>
      </c>
      <c r="H701" s="230">
        <v>78</v>
      </c>
      <c r="I701" s="231"/>
      <c r="J701" s="232">
        <f>ROUND(I701*H701,2)</f>
        <v>0</v>
      </c>
      <c r="K701" s="233"/>
      <c r="L701" s="43"/>
      <c r="M701" s="234" t="s">
        <v>1</v>
      </c>
      <c r="N701" s="235" t="s">
        <v>41</v>
      </c>
      <c r="O701" s="90"/>
      <c r="P701" s="236">
        <f>O701*H701</f>
        <v>0</v>
      </c>
      <c r="Q701" s="236">
        <v>0</v>
      </c>
      <c r="R701" s="236">
        <f>Q701*H701</f>
        <v>0</v>
      </c>
      <c r="S701" s="236">
        <v>0</v>
      </c>
      <c r="T701" s="237">
        <f>S701*H701</f>
        <v>0</v>
      </c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R701" s="238" t="s">
        <v>145</v>
      </c>
      <c r="AT701" s="238" t="s">
        <v>141</v>
      </c>
      <c r="AU701" s="238" t="s">
        <v>85</v>
      </c>
      <c r="AY701" s="16" t="s">
        <v>138</v>
      </c>
      <c r="BE701" s="239">
        <f>IF(N701="základní",J701,0)</f>
        <v>0</v>
      </c>
      <c r="BF701" s="239">
        <f>IF(N701="snížená",J701,0)</f>
        <v>0</v>
      </c>
      <c r="BG701" s="239">
        <f>IF(N701="zákl. přenesená",J701,0)</f>
        <v>0</v>
      </c>
      <c r="BH701" s="239">
        <f>IF(N701="sníž. přenesená",J701,0)</f>
        <v>0</v>
      </c>
      <c r="BI701" s="239">
        <f>IF(N701="nulová",J701,0)</f>
        <v>0</v>
      </c>
      <c r="BJ701" s="16" t="s">
        <v>83</v>
      </c>
      <c r="BK701" s="239">
        <f>ROUND(I701*H701,2)</f>
        <v>0</v>
      </c>
      <c r="BL701" s="16" t="s">
        <v>145</v>
      </c>
      <c r="BM701" s="238" t="s">
        <v>1376</v>
      </c>
    </row>
    <row r="702" s="13" customFormat="1">
      <c r="A702" s="13"/>
      <c r="B702" s="246"/>
      <c r="C702" s="247"/>
      <c r="D702" s="248" t="s">
        <v>1262</v>
      </c>
      <c r="E702" s="249" t="s">
        <v>1</v>
      </c>
      <c r="F702" s="250" t="s">
        <v>1377</v>
      </c>
      <c r="G702" s="247"/>
      <c r="H702" s="251">
        <v>78</v>
      </c>
      <c r="I702" s="252"/>
      <c r="J702" s="247"/>
      <c r="K702" s="247"/>
      <c r="L702" s="253"/>
      <c r="M702" s="254"/>
      <c r="N702" s="255"/>
      <c r="O702" s="255"/>
      <c r="P702" s="255"/>
      <c r="Q702" s="255"/>
      <c r="R702" s="255"/>
      <c r="S702" s="255"/>
      <c r="T702" s="256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57" t="s">
        <v>1262</v>
      </c>
      <c r="AU702" s="257" t="s">
        <v>85</v>
      </c>
      <c r="AV702" s="13" t="s">
        <v>85</v>
      </c>
      <c r="AW702" s="13" t="s">
        <v>32</v>
      </c>
      <c r="AX702" s="13" t="s">
        <v>76</v>
      </c>
      <c r="AY702" s="257" t="s">
        <v>138</v>
      </c>
    </row>
    <row r="703" s="14" customFormat="1">
      <c r="A703" s="14"/>
      <c r="B703" s="258"/>
      <c r="C703" s="259"/>
      <c r="D703" s="248" t="s">
        <v>1262</v>
      </c>
      <c r="E703" s="260" t="s">
        <v>1</v>
      </c>
      <c r="F703" s="261" t="s">
        <v>1264</v>
      </c>
      <c r="G703" s="259"/>
      <c r="H703" s="262">
        <v>78</v>
      </c>
      <c r="I703" s="263"/>
      <c r="J703" s="259"/>
      <c r="K703" s="259"/>
      <c r="L703" s="264"/>
      <c r="M703" s="265"/>
      <c r="N703" s="266"/>
      <c r="O703" s="266"/>
      <c r="P703" s="266"/>
      <c r="Q703" s="266"/>
      <c r="R703" s="266"/>
      <c r="S703" s="266"/>
      <c r="T703" s="267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68" t="s">
        <v>1262</v>
      </c>
      <c r="AU703" s="268" t="s">
        <v>85</v>
      </c>
      <c r="AV703" s="14" t="s">
        <v>145</v>
      </c>
      <c r="AW703" s="14" t="s">
        <v>32</v>
      </c>
      <c r="AX703" s="14" t="s">
        <v>83</v>
      </c>
      <c r="AY703" s="268" t="s">
        <v>138</v>
      </c>
    </row>
    <row r="704" s="2" customFormat="1" ht="14.4" customHeight="1">
      <c r="A704" s="37"/>
      <c r="B704" s="38"/>
      <c r="C704" s="226" t="s">
        <v>1378</v>
      </c>
      <c r="D704" s="226" t="s">
        <v>141</v>
      </c>
      <c r="E704" s="227" t="s">
        <v>1379</v>
      </c>
      <c r="F704" s="228" t="s">
        <v>1380</v>
      </c>
      <c r="G704" s="229" t="s">
        <v>328</v>
      </c>
      <c r="H704" s="230">
        <v>156</v>
      </c>
      <c r="I704" s="231"/>
      <c r="J704" s="232">
        <f>ROUND(I704*H704,2)</f>
        <v>0</v>
      </c>
      <c r="K704" s="233"/>
      <c r="L704" s="43"/>
      <c r="M704" s="234" t="s">
        <v>1</v>
      </c>
      <c r="N704" s="235" t="s">
        <v>41</v>
      </c>
      <c r="O704" s="90"/>
      <c r="P704" s="236">
        <f>O704*H704</f>
        <v>0</v>
      </c>
      <c r="Q704" s="236">
        <v>0</v>
      </c>
      <c r="R704" s="236">
        <f>Q704*H704</f>
        <v>0</v>
      </c>
      <c r="S704" s="236">
        <v>0</v>
      </c>
      <c r="T704" s="237">
        <f>S704*H704</f>
        <v>0</v>
      </c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R704" s="238" t="s">
        <v>145</v>
      </c>
      <c r="AT704" s="238" t="s">
        <v>141</v>
      </c>
      <c r="AU704" s="238" t="s">
        <v>85</v>
      </c>
      <c r="AY704" s="16" t="s">
        <v>138</v>
      </c>
      <c r="BE704" s="239">
        <f>IF(N704="základní",J704,0)</f>
        <v>0</v>
      </c>
      <c r="BF704" s="239">
        <f>IF(N704="snížená",J704,0)</f>
        <v>0</v>
      </c>
      <c r="BG704" s="239">
        <f>IF(N704="zákl. přenesená",J704,0)</f>
        <v>0</v>
      </c>
      <c r="BH704" s="239">
        <f>IF(N704="sníž. přenesená",J704,0)</f>
        <v>0</v>
      </c>
      <c r="BI704" s="239">
        <f>IF(N704="nulová",J704,0)</f>
        <v>0</v>
      </c>
      <c r="BJ704" s="16" t="s">
        <v>83</v>
      </c>
      <c r="BK704" s="239">
        <f>ROUND(I704*H704,2)</f>
        <v>0</v>
      </c>
      <c r="BL704" s="16" t="s">
        <v>145</v>
      </c>
      <c r="BM704" s="238" t="s">
        <v>1381</v>
      </c>
    </row>
    <row r="705" s="12" customFormat="1" ht="22.8" customHeight="1">
      <c r="A705" s="12"/>
      <c r="B705" s="210"/>
      <c r="C705" s="211"/>
      <c r="D705" s="212" t="s">
        <v>75</v>
      </c>
      <c r="E705" s="224" t="s">
        <v>1382</v>
      </c>
      <c r="F705" s="224" t="s">
        <v>1383</v>
      </c>
      <c r="G705" s="211"/>
      <c r="H705" s="211"/>
      <c r="I705" s="214"/>
      <c r="J705" s="225">
        <f>BK705</f>
        <v>0</v>
      </c>
      <c r="K705" s="211"/>
      <c r="L705" s="216"/>
      <c r="M705" s="217"/>
      <c r="N705" s="218"/>
      <c r="O705" s="218"/>
      <c r="P705" s="219">
        <f>SUM(P706:P708)</f>
        <v>0</v>
      </c>
      <c r="Q705" s="218"/>
      <c r="R705" s="219">
        <f>SUM(R706:R708)</f>
        <v>0</v>
      </c>
      <c r="S705" s="218"/>
      <c r="T705" s="220">
        <f>SUM(T706:T708)</f>
        <v>0</v>
      </c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R705" s="221" t="s">
        <v>83</v>
      </c>
      <c r="AT705" s="222" t="s">
        <v>75</v>
      </c>
      <c r="AU705" s="222" t="s">
        <v>83</v>
      </c>
      <c r="AY705" s="221" t="s">
        <v>138</v>
      </c>
      <c r="BK705" s="223">
        <f>SUM(BK706:BK708)</f>
        <v>0</v>
      </c>
    </row>
    <row r="706" s="2" customFormat="1" ht="14.4" customHeight="1">
      <c r="A706" s="37"/>
      <c r="B706" s="38"/>
      <c r="C706" s="226" t="s">
        <v>1384</v>
      </c>
      <c r="D706" s="226" t="s">
        <v>141</v>
      </c>
      <c r="E706" s="227" t="s">
        <v>1385</v>
      </c>
      <c r="F706" s="228" t="s">
        <v>1386</v>
      </c>
      <c r="G706" s="229" t="s">
        <v>317</v>
      </c>
      <c r="H706" s="230">
        <v>16.800000000000001</v>
      </c>
      <c r="I706" s="231"/>
      <c r="J706" s="232">
        <f>ROUND(I706*H706,2)</f>
        <v>0</v>
      </c>
      <c r="K706" s="233"/>
      <c r="L706" s="43"/>
      <c r="M706" s="234" t="s">
        <v>1</v>
      </c>
      <c r="N706" s="235" t="s">
        <v>41</v>
      </c>
      <c r="O706" s="90"/>
      <c r="P706" s="236">
        <f>O706*H706</f>
        <v>0</v>
      </c>
      <c r="Q706" s="236">
        <v>0</v>
      </c>
      <c r="R706" s="236">
        <f>Q706*H706</f>
        <v>0</v>
      </c>
      <c r="S706" s="236">
        <v>0</v>
      </c>
      <c r="T706" s="237">
        <f>S706*H706</f>
        <v>0</v>
      </c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R706" s="238" t="s">
        <v>145</v>
      </c>
      <c r="AT706" s="238" t="s">
        <v>141</v>
      </c>
      <c r="AU706" s="238" t="s">
        <v>85</v>
      </c>
      <c r="AY706" s="16" t="s">
        <v>138</v>
      </c>
      <c r="BE706" s="239">
        <f>IF(N706="základní",J706,0)</f>
        <v>0</v>
      </c>
      <c r="BF706" s="239">
        <f>IF(N706="snížená",J706,0)</f>
        <v>0</v>
      </c>
      <c r="BG706" s="239">
        <f>IF(N706="zákl. přenesená",J706,0)</f>
        <v>0</v>
      </c>
      <c r="BH706" s="239">
        <f>IF(N706="sníž. přenesená",J706,0)</f>
        <v>0</v>
      </c>
      <c r="BI706" s="239">
        <f>IF(N706="nulová",J706,0)</f>
        <v>0</v>
      </c>
      <c r="BJ706" s="16" t="s">
        <v>83</v>
      </c>
      <c r="BK706" s="239">
        <f>ROUND(I706*H706,2)</f>
        <v>0</v>
      </c>
      <c r="BL706" s="16" t="s">
        <v>145</v>
      </c>
      <c r="BM706" s="238" t="s">
        <v>1387</v>
      </c>
    </row>
    <row r="707" s="13" customFormat="1">
      <c r="A707" s="13"/>
      <c r="B707" s="246"/>
      <c r="C707" s="247"/>
      <c r="D707" s="248" t="s">
        <v>1262</v>
      </c>
      <c r="E707" s="249" t="s">
        <v>1</v>
      </c>
      <c r="F707" s="250" t="s">
        <v>1388</v>
      </c>
      <c r="G707" s="247"/>
      <c r="H707" s="251">
        <v>16.800000000000001</v>
      </c>
      <c r="I707" s="252"/>
      <c r="J707" s="247"/>
      <c r="K707" s="247"/>
      <c r="L707" s="253"/>
      <c r="M707" s="254"/>
      <c r="N707" s="255"/>
      <c r="O707" s="255"/>
      <c r="P707" s="255"/>
      <c r="Q707" s="255"/>
      <c r="R707" s="255"/>
      <c r="S707" s="255"/>
      <c r="T707" s="256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57" t="s">
        <v>1262</v>
      </c>
      <c r="AU707" s="257" t="s">
        <v>85</v>
      </c>
      <c r="AV707" s="13" t="s">
        <v>85</v>
      </c>
      <c r="AW707" s="13" t="s">
        <v>32</v>
      </c>
      <c r="AX707" s="13" t="s">
        <v>76</v>
      </c>
      <c r="AY707" s="257" t="s">
        <v>138</v>
      </c>
    </row>
    <row r="708" s="14" customFormat="1">
      <c r="A708" s="14"/>
      <c r="B708" s="258"/>
      <c r="C708" s="259"/>
      <c r="D708" s="248" t="s">
        <v>1262</v>
      </c>
      <c r="E708" s="260" t="s">
        <v>1</v>
      </c>
      <c r="F708" s="261" t="s">
        <v>1264</v>
      </c>
      <c r="G708" s="259"/>
      <c r="H708" s="262">
        <v>16.800000000000001</v>
      </c>
      <c r="I708" s="263"/>
      <c r="J708" s="259"/>
      <c r="K708" s="259"/>
      <c r="L708" s="264"/>
      <c r="M708" s="265"/>
      <c r="N708" s="266"/>
      <c r="O708" s="266"/>
      <c r="P708" s="266"/>
      <c r="Q708" s="266"/>
      <c r="R708" s="266"/>
      <c r="S708" s="266"/>
      <c r="T708" s="267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68" t="s">
        <v>1262</v>
      </c>
      <c r="AU708" s="268" t="s">
        <v>85</v>
      </c>
      <c r="AV708" s="14" t="s">
        <v>145</v>
      </c>
      <c r="AW708" s="14" t="s">
        <v>32</v>
      </c>
      <c r="AX708" s="14" t="s">
        <v>83</v>
      </c>
      <c r="AY708" s="268" t="s">
        <v>138</v>
      </c>
    </row>
    <row r="709" s="12" customFormat="1" ht="22.8" customHeight="1">
      <c r="A709" s="12"/>
      <c r="B709" s="210"/>
      <c r="C709" s="211"/>
      <c r="D709" s="212" t="s">
        <v>75</v>
      </c>
      <c r="E709" s="224" t="s">
        <v>1389</v>
      </c>
      <c r="F709" s="224" t="s">
        <v>1390</v>
      </c>
      <c r="G709" s="211"/>
      <c r="H709" s="211"/>
      <c r="I709" s="214"/>
      <c r="J709" s="225">
        <f>BK709</f>
        <v>0</v>
      </c>
      <c r="K709" s="211"/>
      <c r="L709" s="216"/>
      <c r="M709" s="217"/>
      <c r="N709" s="218"/>
      <c r="O709" s="218"/>
      <c r="P709" s="219">
        <f>SUM(P710:P723)</f>
        <v>0</v>
      </c>
      <c r="Q709" s="218"/>
      <c r="R709" s="219">
        <f>SUM(R710:R723)</f>
        <v>0</v>
      </c>
      <c r="S709" s="218"/>
      <c r="T709" s="220">
        <f>SUM(T710:T723)</f>
        <v>0</v>
      </c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R709" s="221" t="s">
        <v>83</v>
      </c>
      <c r="AT709" s="222" t="s">
        <v>75</v>
      </c>
      <c r="AU709" s="222" t="s">
        <v>83</v>
      </c>
      <c r="AY709" s="221" t="s">
        <v>138</v>
      </c>
      <c r="BK709" s="223">
        <f>SUM(BK710:BK723)</f>
        <v>0</v>
      </c>
    </row>
    <row r="710" s="2" customFormat="1" ht="24.15" customHeight="1">
      <c r="A710" s="37"/>
      <c r="B710" s="38"/>
      <c r="C710" s="226" t="s">
        <v>1391</v>
      </c>
      <c r="D710" s="226" t="s">
        <v>141</v>
      </c>
      <c r="E710" s="227" t="s">
        <v>1392</v>
      </c>
      <c r="F710" s="228" t="s">
        <v>1393</v>
      </c>
      <c r="G710" s="229" t="s">
        <v>312</v>
      </c>
      <c r="H710" s="230">
        <v>20</v>
      </c>
      <c r="I710" s="231"/>
      <c r="J710" s="232">
        <f>ROUND(I710*H710,2)</f>
        <v>0</v>
      </c>
      <c r="K710" s="233"/>
      <c r="L710" s="43"/>
      <c r="M710" s="234" t="s">
        <v>1</v>
      </c>
      <c r="N710" s="235" t="s">
        <v>41</v>
      </c>
      <c r="O710" s="90"/>
      <c r="P710" s="236">
        <f>O710*H710</f>
        <v>0</v>
      </c>
      <c r="Q710" s="236">
        <v>0</v>
      </c>
      <c r="R710" s="236">
        <f>Q710*H710</f>
        <v>0</v>
      </c>
      <c r="S710" s="236">
        <v>0</v>
      </c>
      <c r="T710" s="237">
        <f>S710*H710</f>
        <v>0</v>
      </c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R710" s="238" t="s">
        <v>145</v>
      </c>
      <c r="AT710" s="238" t="s">
        <v>141</v>
      </c>
      <c r="AU710" s="238" t="s">
        <v>85</v>
      </c>
      <c r="AY710" s="16" t="s">
        <v>138</v>
      </c>
      <c r="BE710" s="239">
        <f>IF(N710="základní",J710,0)</f>
        <v>0</v>
      </c>
      <c r="BF710" s="239">
        <f>IF(N710="snížená",J710,0)</f>
        <v>0</v>
      </c>
      <c r="BG710" s="239">
        <f>IF(N710="zákl. přenesená",J710,0)</f>
        <v>0</v>
      </c>
      <c r="BH710" s="239">
        <f>IF(N710="sníž. přenesená",J710,0)</f>
        <v>0</v>
      </c>
      <c r="BI710" s="239">
        <f>IF(N710="nulová",J710,0)</f>
        <v>0</v>
      </c>
      <c r="BJ710" s="16" t="s">
        <v>83</v>
      </c>
      <c r="BK710" s="239">
        <f>ROUND(I710*H710,2)</f>
        <v>0</v>
      </c>
      <c r="BL710" s="16" t="s">
        <v>145</v>
      </c>
      <c r="BM710" s="238" t="s">
        <v>1394</v>
      </c>
    </row>
    <row r="711" s="2" customFormat="1" ht="24.15" customHeight="1">
      <c r="A711" s="37"/>
      <c r="B711" s="38"/>
      <c r="C711" s="226" t="s">
        <v>1395</v>
      </c>
      <c r="D711" s="226" t="s">
        <v>141</v>
      </c>
      <c r="E711" s="227" t="s">
        <v>1396</v>
      </c>
      <c r="F711" s="228" t="s">
        <v>1397</v>
      </c>
      <c r="G711" s="229" t="s">
        <v>306</v>
      </c>
      <c r="H711" s="230">
        <v>20</v>
      </c>
      <c r="I711" s="231"/>
      <c r="J711" s="232">
        <f>ROUND(I711*H711,2)</f>
        <v>0</v>
      </c>
      <c r="K711" s="233"/>
      <c r="L711" s="43"/>
      <c r="M711" s="234" t="s">
        <v>1</v>
      </c>
      <c r="N711" s="235" t="s">
        <v>41</v>
      </c>
      <c r="O711" s="90"/>
      <c r="P711" s="236">
        <f>O711*H711</f>
        <v>0</v>
      </c>
      <c r="Q711" s="236">
        <v>0</v>
      </c>
      <c r="R711" s="236">
        <f>Q711*H711</f>
        <v>0</v>
      </c>
      <c r="S711" s="236">
        <v>0</v>
      </c>
      <c r="T711" s="237">
        <f>S711*H711</f>
        <v>0</v>
      </c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R711" s="238" t="s">
        <v>145</v>
      </c>
      <c r="AT711" s="238" t="s">
        <v>141</v>
      </c>
      <c r="AU711" s="238" t="s">
        <v>85</v>
      </c>
      <c r="AY711" s="16" t="s">
        <v>138</v>
      </c>
      <c r="BE711" s="239">
        <f>IF(N711="základní",J711,0)</f>
        <v>0</v>
      </c>
      <c r="BF711" s="239">
        <f>IF(N711="snížená",J711,0)</f>
        <v>0</v>
      </c>
      <c r="BG711" s="239">
        <f>IF(N711="zákl. přenesená",J711,0)</f>
        <v>0</v>
      </c>
      <c r="BH711" s="239">
        <f>IF(N711="sníž. přenesená",J711,0)</f>
        <v>0</v>
      </c>
      <c r="BI711" s="239">
        <f>IF(N711="nulová",J711,0)</f>
        <v>0</v>
      </c>
      <c r="BJ711" s="16" t="s">
        <v>83</v>
      </c>
      <c r="BK711" s="239">
        <f>ROUND(I711*H711,2)</f>
        <v>0</v>
      </c>
      <c r="BL711" s="16" t="s">
        <v>145</v>
      </c>
      <c r="BM711" s="238" t="s">
        <v>1398</v>
      </c>
    </row>
    <row r="712" s="2" customFormat="1" ht="14.4" customHeight="1">
      <c r="A712" s="37"/>
      <c r="B712" s="38"/>
      <c r="C712" s="226" t="s">
        <v>1399</v>
      </c>
      <c r="D712" s="226" t="s">
        <v>141</v>
      </c>
      <c r="E712" s="227" t="s">
        <v>1400</v>
      </c>
      <c r="F712" s="228" t="s">
        <v>1401</v>
      </c>
      <c r="G712" s="229" t="s">
        <v>312</v>
      </c>
      <c r="H712" s="230">
        <v>4</v>
      </c>
      <c r="I712" s="231"/>
      <c r="J712" s="232">
        <f>ROUND(I712*H712,2)</f>
        <v>0</v>
      </c>
      <c r="K712" s="233"/>
      <c r="L712" s="43"/>
      <c r="M712" s="234" t="s">
        <v>1</v>
      </c>
      <c r="N712" s="235" t="s">
        <v>41</v>
      </c>
      <c r="O712" s="90"/>
      <c r="P712" s="236">
        <f>O712*H712</f>
        <v>0</v>
      </c>
      <c r="Q712" s="236">
        <v>0</v>
      </c>
      <c r="R712" s="236">
        <f>Q712*H712</f>
        <v>0</v>
      </c>
      <c r="S712" s="236">
        <v>0</v>
      </c>
      <c r="T712" s="237">
        <f>S712*H712</f>
        <v>0</v>
      </c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R712" s="238" t="s">
        <v>145</v>
      </c>
      <c r="AT712" s="238" t="s">
        <v>141</v>
      </c>
      <c r="AU712" s="238" t="s">
        <v>85</v>
      </c>
      <c r="AY712" s="16" t="s">
        <v>138</v>
      </c>
      <c r="BE712" s="239">
        <f>IF(N712="základní",J712,0)</f>
        <v>0</v>
      </c>
      <c r="BF712" s="239">
        <f>IF(N712="snížená",J712,0)</f>
        <v>0</v>
      </c>
      <c r="BG712" s="239">
        <f>IF(N712="zákl. přenesená",J712,0)</f>
        <v>0</v>
      </c>
      <c r="BH712" s="239">
        <f>IF(N712="sníž. přenesená",J712,0)</f>
        <v>0</v>
      </c>
      <c r="BI712" s="239">
        <f>IF(N712="nulová",J712,0)</f>
        <v>0</v>
      </c>
      <c r="BJ712" s="16" t="s">
        <v>83</v>
      </c>
      <c r="BK712" s="239">
        <f>ROUND(I712*H712,2)</f>
        <v>0</v>
      </c>
      <c r="BL712" s="16" t="s">
        <v>145</v>
      </c>
      <c r="BM712" s="238" t="s">
        <v>1402</v>
      </c>
    </row>
    <row r="713" s="2" customFormat="1" ht="14.4" customHeight="1">
      <c r="A713" s="37"/>
      <c r="B713" s="38"/>
      <c r="C713" s="226" t="s">
        <v>1403</v>
      </c>
      <c r="D713" s="226" t="s">
        <v>141</v>
      </c>
      <c r="E713" s="227" t="s">
        <v>1404</v>
      </c>
      <c r="F713" s="228" t="s">
        <v>1405</v>
      </c>
      <c r="G713" s="229" t="s">
        <v>312</v>
      </c>
      <c r="H713" s="230">
        <v>14</v>
      </c>
      <c r="I713" s="231"/>
      <c r="J713" s="232">
        <f>ROUND(I713*H713,2)</f>
        <v>0</v>
      </c>
      <c r="K713" s="233"/>
      <c r="L713" s="43"/>
      <c r="M713" s="234" t="s">
        <v>1</v>
      </c>
      <c r="N713" s="235" t="s">
        <v>41</v>
      </c>
      <c r="O713" s="90"/>
      <c r="P713" s="236">
        <f>O713*H713</f>
        <v>0</v>
      </c>
      <c r="Q713" s="236">
        <v>0</v>
      </c>
      <c r="R713" s="236">
        <f>Q713*H713</f>
        <v>0</v>
      </c>
      <c r="S713" s="236">
        <v>0</v>
      </c>
      <c r="T713" s="237">
        <f>S713*H713</f>
        <v>0</v>
      </c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R713" s="238" t="s">
        <v>145</v>
      </c>
      <c r="AT713" s="238" t="s">
        <v>141</v>
      </c>
      <c r="AU713" s="238" t="s">
        <v>85</v>
      </c>
      <c r="AY713" s="16" t="s">
        <v>138</v>
      </c>
      <c r="BE713" s="239">
        <f>IF(N713="základní",J713,0)</f>
        <v>0</v>
      </c>
      <c r="BF713" s="239">
        <f>IF(N713="snížená",J713,0)</f>
        <v>0</v>
      </c>
      <c r="BG713" s="239">
        <f>IF(N713="zákl. přenesená",J713,0)</f>
        <v>0</v>
      </c>
      <c r="BH713" s="239">
        <f>IF(N713="sníž. přenesená",J713,0)</f>
        <v>0</v>
      </c>
      <c r="BI713" s="239">
        <f>IF(N713="nulová",J713,0)</f>
        <v>0</v>
      </c>
      <c r="BJ713" s="16" t="s">
        <v>83</v>
      </c>
      <c r="BK713" s="239">
        <f>ROUND(I713*H713,2)</f>
        <v>0</v>
      </c>
      <c r="BL713" s="16" t="s">
        <v>145</v>
      </c>
      <c r="BM713" s="238" t="s">
        <v>1406</v>
      </c>
    </row>
    <row r="714" s="2" customFormat="1" ht="14.4" customHeight="1">
      <c r="A714" s="37"/>
      <c r="B714" s="38"/>
      <c r="C714" s="226" t="s">
        <v>1407</v>
      </c>
      <c r="D714" s="226" t="s">
        <v>141</v>
      </c>
      <c r="E714" s="227" t="s">
        <v>1408</v>
      </c>
      <c r="F714" s="228" t="s">
        <v>1409</v>
      </c>
      <c r="G714" s="229" t="s">
        <v>312</v>
      </c>
      <c r="H714" s="230">
        <v>24</v>
      </c>
      <c r="I714" s="231"/>
      <c r="J714" s="232">
        <f>ROUND(I714*H714,2)</f>
        <v>0</v>
      </c>
      <c r="K714" s="233"/>
      <c r="L714" s="43"/>
      <c r="M714" s="234" t="s">
        <v>1</v>
      </c>
      <c r="N714" s="235" t="s">
        <v>41</v>
      </c>
      <c r="O714" s="90"/>
      <c r="P714" s="236">
        <f>O714*H714</f>
        <v>0</v>
      </c>
      <c r="Q714" s="236">
        <v>0</v>
      </c>
      <c r="R714" s="236">
        <f>Q714*H714</f>
        <v>0</v>
      </c>
      <c r="S714" s="236">
        <v>0</v>
      </c>
      <c r="T714" s="237">
        <f>S714*H714</f>
        <v>0</v>
      </c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R714" s="238" t="s">
        <v>145</v>
      </c>
      <c r="AT714" s="238" t="s">
        <v>141</v>
      </c>
      <c r="AU714" s="238" t="s">
        <v>85</v>
      </c>
      <c r="AY714" s="16" t="s">
        <v>138</v>
      </c>
      <c r="BE714" s="239">
        <f>IF(N714="základní",J714,0)</f>
        <v>0</v>
      </c>
      <c r="BF714" s="239">
        <f>IF(N714="snížená",J714,0)</f>
        <v>0</v>
      </c>
      <c r="BG714" s="239">
        <f>IF(N714="zákl. přenesená",J714,0)</f>
        <v>0</v>
      </c>
      <c r="BH714" s="239">
        <f>IF(N714="sníž. přenesená",J714,0)</f>
        <v>0</v>
      </c>
      <c r="BI714" s="239">
        <f>IF(N714="nulová",J714,0)</f>
        <v>0</v>
      </c>
      <c r="BJ714" s="16" t="s">
        <v>83</v>
      </c>
      <c r="BK714" s="239">
        <f>ROUND(I714*H714,2)</f>
        <v>0</v>
      </c>
      <c r="BL714" s="16" t="s">
        <v>145</v>
      </c>
      <c r="BM714" s="238" t="s">
        <v>1410</v>
      </c>
    </row>
    <row r="715" s="2" customFormat="1" ht="14.4" customHeight="1">
      <c r="A715" s="37"/>
      <c r="B715" s="38"/>
      <c r="C715" s="226" t="s">
        <v>1411</v>
      </c>
      <c r="D715" s="226" t="s">
        <v>141</v>
      </c>
      <c r="E715" s="227" t="s">
        <v>1412</v>
      </c>
      <c r="F715" s="228" t="s">
        <v>1413</v>
      </c>
      <c r="G715" s="229" t="s">
        <v>312</v>
      </c>
      <c r="H715" s="230">
        <v>98</v>
      </c>
      <c r="I715" s="231"/>
      <c r="J715" s="232">
        <f>ROUND(I715*H715,2)</f>
        <v>0</v>
      </c>
      <c r="K715" s="233"/>
      <c r="L715" s="43"/>
      <c r="M715" s="234" t="s">
        <v>1</v>
      </c>
      <c r="N715" s="235" t="s">
        <v>41</v>
      </c>
      <c r="O715" s="90"/>
      <c r="P715" s="236">
        <f>O715*H715</f>
        <v>0</v>
      </c>
      <c r="Q715" s="236">
        <v>0</v>
      </c>
      <c r="R715" s="236">
        <f>Q715*H715</f>
        <v>0</v>
      </c>
      <c r="S715" s="236">
        <v>0</v>
      </c>
      <c r="T715" s="237">
        <f>S715*H715</f>
        <v>0</v>
      </c>
      <c r="U715" s="37"/>
      <c r="V715" s="37"/>
      <c r="W715" s="37"/>
      <c r="X715" s="37"/>
      <c r="Y715" s="37"/>
      <c r="Z715" s="37"/>
      <c r="AA715" s="37"/>
      <c r="AB715" s="37"/>
      <c r="AC715" s="37"/>
      <c r="AD715" s="37"/>
      <c r="AE715" s="37"/>
      <c r="AR715" s="238" t="s">
        <v>145</v>
      </c>
      <c r="AT715" s="238" t="s">
        <v>141</v>
      </c>
      <c r="AU715" s="238" t="s">
        <v>85</v>
      </c>
      <c r="AY715" s="16" t="s">
        <v>138</v>
      </c>
      <c r="BE715" s="239">
        <f>IF(N715="základní",J715,0)</f>
        <v>0</v>
      </c>
      <c r="BF715" s="239">
        <f>IF(N715="snížená",J715,0)</f>
        <v>0</v>
      </c>
      <c r="BG715" s="239">
        <f>IF(N715="zákl. přenesená",J715,0)</f>
        <v>0</v>
      </c>
      <c r="BH715" s="239">
        <f>IF(N715="sníž. přenesená",J715,0)</f>
        <v>0</v>
      </c>
      <c r="BI715" s="239">
        <f>IF(N715="nulová",J715,0)</f>
        <v>0</v>
      </c>
      <c r="BJ715" s="16" t="s">
        <v>83</v>
      </c>
      <c r="BK715" s="239">
        <f>ROUND(I715*H715,2)</f>
        <v>0</v>
      </c>
      <c r="BL715" s="16" t="s">
        <v>145</v>
      </c>
      <c r="BM715" s="238" t="s">
        <v>1414</v>
      </c>
    </row>
    <row r="716" s="2" customFormat="1" ht="24.15" customHeight="1">
      <c r="A716" s="37"/>
      <c r="B716" s="38"/>
      <c r="C716" s="226" t="s">
        <v>1415</v>
      </c>
      <c r="D716" s="226" t="s">
        <v>141</v>
      </c>
      <c r="E716" s="227" t="s">
        <v>1416</v>
      </c>
      <c r="F716" s="228" t="s">
        <v>1417</v>
      </c>
      <c r="G716" s="229" t="s">
        <v>261</v>
      </c>
      <c r="H716" s="230">
        <v>2</v>
      </c>
      <c r="I716" s="231"/>
      <c r="J716" s="232">
        <f>ROUND(I716*H716,2)</f>
        <v>0</v>
      </c>
      <c r="K716" s="233"/>
      <c r="L716" s="43"/>
      <c r="M716" s="234" t="s">
        <v>1</v>
      </c>
      <c r="N716" s="235" t="s">
        <v>41</v>
      </c>
      <c r="O716" s="90"/>
      <c r="P716" s="236">
        <f>O716*H716</f>
        <v>0</v>
      </c>
      <c r="Q716" s="236">
        <v>0</v>
      </c>
      <c r="R716" s="236">
        <f>Q716*H716</f>
        <v>0</v>
      </c>
      <c r="S716" s="236">
        <v>0</v>
      </c>
      <c r="T716" s="237">
        <f>S716*H716</f>
        <v>0</v>
      </c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R716" s="238" t="s">
        <v>145</v>
      </c>
      <c r="AT716" s="238" t="s">
        <v>141</v>
      </c>
      <c r="AU716" s="238" t="s">
        <v>85</v>
      </c>
      <c r="AY716" s="16" t="s">
        <v>138</v>
      </c>
      <c r="BE716" s="239">
        <f>IF(N716="základní",J716,0)</f>
        <v>0</v>
      </c>
      <c r="BF716" s="239">
        <f>IF(N716="snížená",J716,0)</f>
        <v>0</v>
      </c>
      <c r="BG716" s="239">
        <f>IF(N716="zákl. přenesená",J716,0)</f>
        <v>0</v>
      </c>
      <c r="BH716" s="239">
        <f>IF(N716="sníž. přenesená",J716,0)</f>
        <v>0</v>
      </c>
      <c r="BI716" s="239">
        <f>IF(N716="nulová",J716,0)</f>
        <v>0</v>
      </c>
      <c r="BJ716" s="16" t="s">
        <v>83</v>
      </c>
      <c r="BK716" s="239">
        <f>ROUND(I716*H716,2)</f>
        <v>0</v>
      </c>
      <c r="BL716" s="16" t="s">
        <v>145</v>
      </c>
      <c r="BM716" s="238" t="s">
        <v>1418</v>
      </c>
    </row>
    <row r="717" s="2" customFormat="1" ht="24.15" customHeight="1">
      <c r="A717" s="37"/>
      <c r="B717" s="38"/>
      <c r="C717" s="226" t="s">
        <v>1419</v>
      </c>
      <c r="D717" s="226" t="s">
        <v>141</v>
      </c>
      <c r="E717" s="227" t="s">
        <v>1420</v>
      </c>
      <c r="F717" s="228" t="s">
        <v>1421</v>
      </c>
      <c r="G717" s="229" t="s">
        <v>261</v>
      </c>
      <c r="H717" s="230">
        <v>1</v>
      </c>
      <c r="I717" s="231"/>
      <c r="J717" s="232">
        <f>ROUND(I717*H717,2)</f>
        <v>0</v>
      </c>
      <c r="K717" s="233"/>
      <c r="L717" s="43"/>
      <c r="M717" s="234" t="s">
        <v>1</v>
      </c>
      <c r="N717" s="235" t="s">
        <v>41</v>
      </c>
      <c r="O717" s="90"/>
      <c r="P717" s="236">
        <f>O717*H717</f>
        <v>0</v>
      </c>
      <c r="Q717" s="236">
        <v>0</v>
      </c>
      <c r="R717" s="236">
        <f>Q717*H717</f>
        <v>0</v>
      </c>
      <c r="S717" s="236">
        <v>0</v>
      </c>
      <c r="T717" s="237">
        <f>S717*H717</f>
        <v>0</v>
      </c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R717" s="238" t="s">
        <v>145</v>
      </c>
      <c r="AT717" s="238" t="s">
        <v>141</v>
      </c>
      <c r="AU717" s="238" t="s">
        <v>85</v>
      </c>
      <c r="AY717" s="16" t="s">
        <v>138</v>
      </c>
      <c r="BE717" s="239">
        <f>IF(N717="základní",J717,0)</f>
        <v>0</v>
      </c>
      <c r="BF717" s="239">
        <f>IF(N717="snížená",J717,0)</f>
        <v>0</v>
      </c>
      <c r="BG717" s="239">
        <f>IF(N717="zákl. přenesená",J717,0)</f>
        <v>0</v>
      </c>
      <c r="BH717" s="239">
        <f>IF(N717="sníž. přenesená",J717,0)</f>
        <v>0</v>
      </c>
      <c r="BI717" s="239">
        <f>IF(N717="nulová",J717,0)</f>
        <v>0</v>
      </c>
      <c r="BJ717" s="16" t="s">
        <v>83</v>
      </c>
      <c r="BK717" s="239">
        <f>ROUND(I717*H717,2)</f>
        <v>0</v>
      </c>
      <c r="BL717" s="16" t="s">
        <v>145</v>
      </c>
      <c r="BM717" s="238" t="s">
        <v>1422</v>
      </c>
    </row>
    <row r="718" s="2" customFormat="1" ht="24.15" customHeight="1">
      <c r="A718" s="37"/>
      <c r="B718" s="38"/>
      <c r="C718" s="226" t="s">
        <v>1423</v>
      </c>
      <c r="D718" s="226" t="s">
        <v>141</v>
      </c>
      <c r="E718" s="227" t="s">
        <v>1424</v>
      </c>
      <c r="F718" s="228" t="s">
        <v>1425</v>
      </c>
      <c r="G718" s="229" t="s">
        <v>261</v>
      </c>
      <c r="H718" s="230">
        <v>1</v>
      </c>
      <c r="I718" s="231"/>
      <c r="J718" s="232">
        <f>ROUND(I718*H718,2)</f>
        <v>0</v>
      </c>
      <c r="K718" s="233"/>
      <c r="L718" s="43"/>
      <c r="M718" s="234" t="s">
        <v>1</v>
      </c>
      <c r="N718" s="235" t="s">
        <v>41</v>
      </c>
      <c r="O718" s="90"/>
      <c r="P718" s="236">
        <f>O718*H718</f>
        <v>0</v>
      </c>
      <c r="Q718" s="236">
        <v>0</v>
      </c>
      <c r="R718" s="236">
        <f>Q718*H718</f>
        <v>0</v>
      </c>
      <c r="S718" s="236">
        <v>0</v>
      </c>
      <c r="T718" s="237">
        <f>S718*H718</f>
        <v>0</v>
      </c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R718" s="238" t="s">
        <v>145</v>
      </c>
      <c r="AT718" s="238" t="s">
        <v>141</v>
      </c>
      <c r="AU718" s="238" t="s">
        <v>85</v>
      </c>
      <c r="AY718" s="16" t="s">
        <v>138</v>
      </c>
      <c r="BE718" s="239">
        <f>IF(N718="základní",J718,0)</f>
        <v>0</v>
      </c>
      <c r="BF718" s="239">
        <f>IF(N718="snížená",J718,0)</f>
        <v>0</v>
      </c>
      <c r="BG718" s="239">
        <f>IF(N718="zákl. přenesená",J718,0)</f>
        <v>0</v>
      </c>
      <c r="BH718" s="239">
        <f>IF(N718="sníž. přenesená",J718,0)</f>
        <v>0</v>
      </c>
      <c r="BI718" s="239">
        <f>IF(N718="nulová",J718,0)</f>
        <v>0</v>
      </c>
      <c r="BJ718" s="16" t="s">
        <v>83</v>
      </c>
      <c r="BK718" s="239">
        <f>ROUND(I718*H718,2)</f>
        <v>0</v>
      </c>
      <c r="BL718" s="16" t="s">
        <v>145</v>
      </c>
      <c r="BM718" s="238" t="s">
        <v>1426</v>
      </c>
    </row>
    <row r="719" s="2" customFormat="1" ht="24.15" customHeight="1">
      <c r="A719" s="37"/>
      <c r="B719" s="38"/>
      <c r="C719" s="226" t="s">
        <v>1427</v>
      </c>
      <c r="D719" s="226" t="s">
        <v>141</v>
      </c>
      <c r="E719" s="227" t="s">
        <v>1428</v>
      </c>
      <c r="F719" s="228" t="s">
        <v>1429</v>
      </c>
      <c r="G719" s="229" t="s">
        <v>261</v>
      </c>
      <c r="H719" s="230">
        <v>2</v>
      </c>
      <c r="I719" s="231"/>
      <c r="J719" s="232">
        <f>ROUND(I719*H719,2)</f>
        <v>0</v>
      </c>
      <c r="K719" s="233"/>
      <c r="L719" s="43"/>
      <c r="M719" s="234" t="s">
        <v>1</v>
      </c>
      <c r="N719" s="235" t="s">
        <v>41</v>
      </c>
      <c r="O719" s="90"/>
      <c r="P719" s="236">
        <f>O719*H719</f>
        <v>0</v>
      </c>
      <c r="Q719" s="236">
        <v>0</v>
      </c>
      <c r="R719" s="236">
        <f>Q719*H719</f>
        <v>0</v>
      </c>
      <c r="S719" s="236">
        <v>0</v>
      </c>
      <c r="T719" s="237">
        <f>S719*H719</f>
        <v>0</v>
      </c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R719" s="238" t="s">
        <v>145</v>
      </c>
      <c r="AT719" s="238" t="s">
        <v>141</v>
      </c>
      <c r="AU719" s="238" t="s">
        <v>85</v>
      </c>
      <c r="AY719" s="16" t="s">
        <v>138</v>
      </c>
      <c r="BE719" s="239">
        <f>IF(N719="základní",J719,0)</f>
        <v>0</v>
      </c>
      <c r="BF719" s="239">
        <f>IF(N719="snížená",J719,0)</f>
        <v>0</v>
      </c>
      <c r="BG719" s="239">
        <f>IF(N719="zákl. přenesená",J719,0)</f>
        <v>0</v>
      </c>
      <c r="BH719" s="239">
        <f>IF(N719="sníž. přenesená",J719,0)</f>
        <v>0</v>
      </c>
      <c r="BI719" s="239">
        <f>IF(N719="nulová",J719,0)</f>
        <v>0</v>
      </c>
      <c r="BJ719" s="16" t="s">
        <v>83</v>
      </c>
      <c r="BK719" s="239">
        <f>ROUND(I719*H719,2)</f>
        <v>0</v>
      </c>
      <c r="BL719" s="16" t="s">
        <v>145</v>
      </c>
      <c r="BM719" s="238" t="s">
        <v>1430</v>
      </c>
    </row>
    <row r="720" s="2" customFormat="1" ht="24.15" customHeight="1">
      <c r="A720" s="37"/>
      <c r="B720" s="38"/>
      <c r="C720" s="226" t="s">
        <v>1431</v>
      </c>
      <c r="D720" s="226" t="s">
        <v>141</v>
      </c>
      <c r="E720" s="227" t="s">
        <v>1432</v>
      </c>
      <c r="F720" s="228" t="s">
        <v>1433</v>
      </c>
      <c r="G720" s="229" t="s">
        <v>261</v>
      </c>
      <c r="H720" s="230">
        <v>3</v>
      </c>
      <c r="I720" s="231"/>
      <c r="J720" s="232">
        <f>ROUND(I720*H720,2)</f>
        <v>0</v>
      </c>
      <c r="K720" s="233"/>
      <c r="L720" s="43"/>
      <c r="M720" s="234" t="s">
        <v>1</v>
      </c>
      <c r="N720" s="235" t="s">
        <v>41</v>
      </c>
      <c r="O720" s="90"/>
      <c r="P720" s="236">
        <f>O720*H720</f>
        <v>0</v>
      </c>
      <c r="Q720" s="236">
        <v>0</v>
      </c>
      <c r="R720" s="236">
        <f>Q720*H720</f>
        <v>0</v>
      </c>
      <c r="S720" s="236">
        <v>0</v>
      </c>
      <c r="T720" s="237">
        <f>S720*H720</f>
        <v>0</v>
      </c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R720" s="238" t="s">
        <v>145</v>
      </c>
      <c r="AT720" s="238" t="s">
        <v>141</v>
      </c>
      <c r="AU720" s="238" t="s">
        <v>85</v>
      </c>
      <c r="AY720" s="16" t="s">
        <v>138</v>
      </c>
      <c r="BE720" s="239">
        <f>IF(N720="základní",J720,0)</f>
        <v>0</v>
      </c>
      <c r="BF720" s="239">
        <f>IF(N720="snížená",J720,0)</f>
        <v>0</v>
      </c>
      <c r="BG720" s="239">
        <f>IF(N720="zákl. přenesená",J720,0)</f>
        <v>0</v>
      </c>
      <c r="BH720" s="239">
        <f>IF(N720="sníž. přenesená",J720,0)</f>
        <v>0</v>
      </c>
      <c r="BI720" s="239">
        <f>IF(N720="nulová",J720,0)</f>
        <v>0</v>
      </c>
      <c r="BJ720" s="16" t="s">
        <v>83</v>
      </c>
      <c r="BK720" s="239">
        <f>ROUND(I720*H720,2)</f>
        <v>0</v>
      </c>
      <c r="BL720" s="16" t="s">
        <v>145</v>
      </c>
      <c r="BM720" s="238" t="s">
        <v>1434</v>
      </c>
    </row>
    <row r="721" s="2" customFormat="1" ht="24.15" customHeight="1">
      <c r="A721" s="37"/>
      <c r="B721" s="38"/>
      <c r="C721" s="226" t="s">
        <v>1435</v>
      </c>
      <c r="D721" s="226" t="s">
        <v>141</v>
      </c>
      <c r="E721" s="227" t="s">
        <v>1436</v>
      </c>
      <c r="F721" s="228" t="s">
        <v>1437</v>
      </c>
      <c r="G721" s="229" t="s">
        <v>261</v>
      </c>
      <c r="H721" s="230">
        <v>3</v>
      </c>
      <c r="I721" s="231"/>
      <c r="J721" s="232">
        <f>ROUND(I721*H721,2)</f>
        <v>0</v>
      </c>
      <c r="K721" s="233"/>
      <c r="L721" s="43"/>
      <c r="M721" s="234" t="s">
        <v>1</v>
      </c>
      <c r="N721" s="235" t="s">
        <v>41</v>
      </c>
      <c r="O721" s="90"/>
      <c r="P721" s="236">
        <f>O721*H721</f>
        <v>0</v>
      </c>
      <c r="Q721" s="236">
        <v>0</v>
      </c>
      <c r="R721" s="236">
        <f>Q721*H721</f>
        <v>0</v>
      </c>
      <c r="S721" s="236">
        <v>0</v>
      </c>
      <c r="T721" s="237">
        <f>S721*H721</f>
        <v>0</v>
      </c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R721" s="238" t="s">
        <v>145</v>
      </c>
      <c r="AT721" s="238" t="s">
        <v>141</v>
      </c>
      <c r="AU721" s="238" t="s">
        <v>85</v>
      </c>
      <c r="AY721" s="16" t="s">
        <v>138</v>
      </c>
      <c r="BE721" s="239">
        <f>IF(N721="základní",J721,0)</f>
        <v>0</v>
      </c>
      <c r="BF721" s="239">
        <f>IF(N721="snížená",J721,0)</f>
        <v>0</v>
      </c>
      <c r="BG721" s="239">
        <f>IF(N721="zákl. přenesená",J721,0)</f>
        <v>0</v>
      </c>
      <c r="BH721" s="239">
        <f>IF(N721="sníž. přenesená",J721,0)</f>
        <v>0</v>
      </c>
      <c r="BI721" s="239">
        <f>IF(N721="nulová",J721,0)</f>
        <v>0</v>
      </c>
      <c r="BJ721" s="16" t="s">
        <v>83</v>
      </c>
      <c r="BK721" s="239">
        <f>ROUND(I721*H721,2)</f>
        <v>0</v>
      </c>
      <c r="BL721" s="16" t="s">
        <v>145</v>
      </c>
      <c r="BM721" s="238" t="s">
        <v>1438</v>
      </c>
    </row>
    <row r="722" s="2" customFormat="1" ht="14.4" customHeight="1">
      <c r="A722" s="37"/>
      <c r="B722" s="38"/>
      <c r="C722" s="226" t="s">
        <v>1439</v>
      </c>
      <c r="D722" s="226" t="s">
        <v>141</v>
      </c>
      <c r="E722" s="227" t="s">
        <v>1440</v>
      </c>
      <c r="F722" s="228" t="s">
        <v>1441</v>
      </c>
      <c r="G722" s="229" t="s">
        <v>312</v>
      </c>
      <c r="H722" s="230">
        <v>20</v>
      </c>
      <c r="I722" s="231"/>
      <c r="J722" s="232">
        <f>ROUND(I722*H722,2)</f>
        <v>0</v>
      </c>
      <c r="K722" s="233"/>
      <c r="L722" s="43"/>
      <c r="M722" s="234" t="s">
        <v>1</v>
      </c>
      <c r="N722" s="235" t="s">
        <v>41</v>
      </c>
      <c r="O722" s="90"/>
      <c r="P722" s="236">
        <f>O722*H722</f>
        <v>0</v>
      </c>
      <c r="Q722" s="236">
        <v>0</v>
      </c>
      <c r="R722" s="236">
        <f>Q722*H722</f>
        <v>0</v>
      </c>
      <c r="S722" s="236">
        <v>0</v>
      </c>
      <c r="T722" s="237">
        <f>S722*H722</f>
        <v>0</v>
      </c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R722" s="238" t="s">
        <v>145</v>
      </c>
      <c r="AT722" s="238" t="s">
        <v>141</v>
      </c>
      <c r="AU722" s="238" t="s">
        <v>85</v>
      </c>
      <c r="AY722" s="16" t="s">
        <v>138</v>
      </c>
      <c r="BE722" s="239">
        <f>IF(N722="základní",J722,0)</f>
        <v>0</v>
      </c>
      <c r="BF722" s="239">
        <f>IF(N722="snížená",J722,0)</f>
        <v>0</v>
      </c>
      <c r="BG722" s="239">
        <f>IF(N722="zákl. přenesená",J722,0)</f>
        <v>0</v>
      </c>
      <c r="BH722" s="239">
        <f>IF(N722="sníž. přenesená",J722,0)</f>
        <v>0</v>
      </c>
      <c r="BI722" s="239">
        <f>IF(N722="nulová",J722,0)</f>
        <v>0</v>
      </c>
      <c r="BJ722" s="16" t="s">
        <v>83</v>
      </c>
      <c r="BK722" s="239">
        <f>ROUND(I722*H722,2)</f>
        <v>0</v>
      </c>
      <c r="BL722" s="16" t="s">
        <v>145</v>
      </c>
      <c r="BM722" s="238" t="s">
        <v>1442</v>
      </c>
    </row>
    <row r="723" s="2" customFormat="1" ht="14.4" customHeight="1">
      <c r="A723" s="37"/>
      <c r="B723" s="38"/>
      <c r="C723" s="226" t="s">
        <v>1443</v>
      </c>
      <c r="D723" s="226" t="s">
        <v>141</v>
      </c>
      <c r="E723" s="227" t="s">
        <v>1444</v>
      </c>
      <c r="F723" s="228" t="s">
        <v>1445</v>
      </c>
      <c r="G723" s="229" t="s">
        <v>312</v>
      </c>
      <c r="H723" s="230">
        <v>20</v>
      </c>
      <c r="I723" s="231"/>
      <c r="J723" s="232">
        <f>ROUND(I723*H723,2)</f>
        <v>0</v>
      </c>
      <c r="K723" s="233"/>
      <c r="L723" s="43"/>
      <c r="M723" s="234" t="s">
        <v>1</v>
      </c>
      <c r="N723" s="235" t="s">
        <v>41</v>
      </c>
      <c r="O723" s="90"/>
      <c r="P723" s="236">
        <f>O723*H723</f>
        <v>0</v>
      </c>
      <c r="Q723" s="236">
        <v>0</v>
      </c>
      <c r="R723" s="236">
        <f>Q723*H723</f>
        <v>0</v>
      </c>
      <c r="S723" s="236">
        <v>0</v>
      </c>
      <c r="T723" s="237">
        <f>S723*H723</f>
        <v>0</v>
      </c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R723" s="238" t="s">
        <v>145</v>
      </c>
      <c r="AT723" s="238" t="s">
        <v>141</v>
      </c>
      <c r="AU723" s="238" t="s">
        <v>85</v>
      </c>
      <c r="AY723" s="16" t="s">
        <v>138</v>
      </c>
      <c r="BE723" s="239">
        <f>IF(N723="základní",J723,0)</f>
        <v>0</v>
      </c>
      <c r="BF723" s="239">
        <f>IF(N723="snížená",J723,0)</f>
        <v>0</v>
      </c>
      <c r="BG723" s="239">
        <f>IF(N723="zákl. přenesená",J723,0)</f>
        <v>0</v>
      </c>
      <c r="BH723" s="239">
        <f>IF(N723="sníž. přenesená",J723,0)</f>
        <v>0</v>
      </c>
      <c r="BI723" s="239">
        <f>IF(N723="nulová",J723,0)</f>
        <v>0</v>
      </c>
      <c r="BJ723" s="16" t="s">
        <v>83</v>
      </c>
      <c r="BK723" s="239">
        <f>ROUND(I723*H723,2)</f>
        <v>0</v>
      </c>
      <c r="BL723" s="16" t="s">
        <v>145</v>
      </c>
      <c r="BM723" s="238" t="s">
        <v>1446</v>
      </c>
    </row>
    <row r="724" s="12" customFormat="1" ht="22.8" customHeight="1">
      <c r="A724" s="12"/>
      <c r="B724" s="210"/>
      <c r="C724" s="211"/>
      <c r="D724" s="212" t="s">
        <v>75</v>
      </c>
      <c r="E724" s="224" t="s">
        <v>1447</v>
      </c>
      <c r="F724" s="224" t="s">
        <v>1448</v>
      </c>
      <c r="G724" s="211"/>
      <c r="H724" s="211"/>
      <c r="I724" s="214"/>
      <c r="J724" s="225">
        <f>BK724</f>
        <v>0</v>
      </c>
      <c r="K724" s="211"/>
      <c r="L724" s="216"/>
      <c r="M724" s="217"/>
      <c r="N724" s="218"/>
      <c r="O724" s="218"/>
      <c r="P724" s="219">
        <f>SUM(P725:P726)</f>
        <v>0</v>
      </c>
      <c r="Q724" s="218"/>
      <c r="R724" s="219">
        <f>SUM(R725:R726)</f>
        <v>0</v>
      </c>
      <c r="S724" s="218"/>
      <c r="T724" s="220">
        <f>SUM(T725:T726)</f>
        <v>0</v>
      </c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R724" s="221" t="s">
        <v>83</v>
      </c>
      <c r="AT724" s="222" t="s">
        <v>75</v>
      </c>
      <c r="AU724" s="222" t="s">
        <v>83</v>
      </c>
      <c r="AY724" s="221" t="s">
        <v>138</v>
      </c>
      <c r="BK724" s="223">
        <f>SUM(BK725:BK726)</f>
        <v>0</v>
      </c>
    </row>
    <row r="725" s="2" customFormat="1" ht="24.15" customHeight="1">
      <c r="A725" s="37"/>
      <c r="B725" s="38"/>
      <c r="C725" s="226" t="s">
        <v>1449</v>
      </c>
      <c r="D725" s="226" t="s">
        <v>141</v>
      </c>
      <c r="E725" s="227" t="s">
        <v>1450</v>
      </c>
      <c r="F725" s="228" t="s">
        <v>1451</v>
      </c>
      <c r="G725" s="229" t="s">
        <v>328</v>
      </c>
      <c r="H725" s="230">
        <v>1.1559999999999999</v>
      </c>
      <c r="I725" s="231"/>
      <c r="J725" s="232">
        <f>ROUND(I725*H725,2)</f>
        <v>0</v>
      </c>
      <c r="K725" s="233"/>
      <c r="L725" s="43"/>
      <c r="M725" s="234" t="s">
        <v>1</v>
      </c>
      <c r="N725" s="235" t="s">
        <v>41</v>
      </c>
      <c r="O725" s="90"/>
      <c r="P725" s="236">
        <f>O725*H725</f>
        <v>0</v>
      </c>
      <c r="Q725" s="236">
        <v>0</v>
      </c>
      <c r="R725" s="236">
        <f>Q725*H725</f>
        <v>0</v>
      </c>
      <c r="S725" s="236">
        <v>0</v>
      </c>
      <c r="T725" s="237">
        <f>S725*H725</f>
        <v>0</v>
      </c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R725" s="238" t="s">
        <v>145</v>
      </c>
      <c r="AT725" s="238" t="s">
        <v>141</v>
      </c>
      <c r="AU725" s="238" t="s">
        <v>85</v>
      </c>
      <c r="AY725" s="16" t="s">
        <v>138</v>
      </c>
      <c r="BE725" s="239">
        <f>IF(N725="základní",J725,0)</f>
        <v>0</v>
      </c>
      <c r="BF725" s="239">
        <f>IF(N725="snížená",J725,0)</f>
        <v>0</v>
      </c>
      <c r="BG725" s="239">
        <f>IF(N725="zákl. přenesená",J725,0)</f>
        <v>0</v>
      </c>
      <c r="BH725" s="239">
        <f>IF(N725="sníž. přenesená",J725,0)</f>
        <v>0</v>
      </c>
      <c r="BI725" s="239">
        <f>IF(N725="nulová",J725,0)</f>
        <v>0</v>
      </c>
      <c r="BJ725" s="16" t="s">
        <v>83</v>
      </c>
      <c r="BK725" s="239">
        <f>ROUND(I725*H725,2)</f>
        <v>0</v>
      </c>
      <c r="BL725" s="16" t="s">
        <v>145</v>
      </c>
      <c r="BM725" s="238" t="s">
        <v>1452</v>
      </c>
    </row>
    <row r="726" s="2" customFormat="1" ht="24.15" customHeight="1">
      <c r="A726" s="37"/>
      <c r="B726" s="38"/>
      <c r="C726" s="226" t="s">
        <v>1453</v>
      </c>
      <c r="D726" s="226" t="s">
        <v>141</v>
      </c>
      <c r="E726" s="227" t="s">
        <v>1454</v>
      </c>
      <c r="F726" s="228" t="s">
        <v>1455</v>
      </c>
      <c r="G726" s="229" t="s">
        <v>328</v>
      </c>
      <c r="H726" s="230">
        <v>1.1559999999999999</v>
      </c>
      <c r="I726" s="231"/>
      <c r="J726" s="232">
        <f>ROUND(I726*H726,2)</f>
        <v>0</v>
      </c>
      <c r="K726" s="233"/>
      <c r="L726" s="43"/>
      <c r="M726" s="234" t="s">
        <v>1</v>
      </c>
      <c r="N726" s="235" t="s">
        <v>41</v>
      </c>
      <c r="O726" s="90"/>
      <c r="P726" s="236">
        <f>O726*H726</f>
        <v>0</v>
      </c>
      <c r="Q726" s="236">
        <v>0</v>
      </c>
      <c r="R726" s="236">
        <f>Q726*H726</f>
        <v>0</v>
      </c>
      <c r="S726" s="236">
        <v>0</v>
      </c>
      <c r="T726" s="237">
        <f>S726*H726</f>
        <v>0</v>
      </c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R726" s="238" t="s">
        <v>145</v>
      </c>
      <c r="AT726" s="238" t="s">
        <v>141</v>
      </c>
      <c r="AU726" s="238" t="s">
        <v>85</v>
      </c>
      <c r="AY726" s="16" t="s">
        <v>138</v>
      </c>
      <c r="BE726" s="239">
        <f>IF(N726="základní",J726,0)</f>
        <v>0</v>
      </c>
      <c r="BF726" s="239">
        <f>IF(N726="snížená",J726,0)</f>
        <v>0</v>
      </c>
      <c r="BG726" s="239">
        <f>IF(N726="zákl. přenesená",J726,0)</f>
        <v>0</v>
      </c>
      <c r="BH726" s="239">
        <f>IF(N726="sníž. přenesená",J726,0)</f>
        <v>0</v>
      </c>
      <c r="BI726" s="239">
        <f>IF(N726="nulová",J726,0)</f>
        <v>0</v>
      </c>
      <c r="BJ726" s="16" t="s">
        <v>83</v>
      </c>
      <c r="BK726" s="239">
        <f>ROUND(I726*H726,2)</f>
        <v>0</v>
      </c>
      <c r="BL726" s="16" t="s">
        <v>145</v>
      </c>
      <c r="BM726" s="238" t="s">
        <v>1456</v>
      </c>
    </row>
    <row r="727" s="12" customFormat="1" ht="22.8" customHeight="1">
      <c r="A727" s="12"/>
      <c r="B727" s="210"/>
      <c r="C727" s="211"/>
      <c r="D727" s="212" t="s">
        <v>75</v>
      </c>
      <c r="E727" s="224" t="s">
        <v>166</v>
      </c>
      <c r="F727" s="224" t="s">
        <v>1457</v>
      </c>
      <c r="G727" s="211"/>
      <c r="H727" s="211"/>
      <c r="I727" s="214"/>
      <c r="J727" s="225">
        <f>BK727</f>
        <v>0</v>
      </c>
      <c r="K727" s="211"/>
      <c r="L727" s="216"/>
      <c r="M727" s="217"/>
      <c r="N727" s="218"/>
      <c r="O727" s="218"/>
      <c r="P727" s="219">
        <f>SUM(P728:P729)</f>
        <v>0</v>
      </c>
      <c r="Q727" s="218"/>
      <c r="R727" s="219">
        <f>SUM(R728:R729)</f>
        <v>0</v>
      </c>
      <c r="S727" s="218"/>
      <c r="T727" s="220">
        <f>SUM(T728:T729)</f>
        <v>0</v>
      </c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R727" s="221" t="s">
        <v>83</v>
      </c>
      <c r="AT727" s="222" t="s">
        <v>75</v>
      </c>
      <c r="AU727" s="222" t="s">
        <v>83</v>
      </c>
      <c r="AY727" s="221" t="s">
        <v>138</v>
      </c>
      <c r="BK727" s="223">
        <f>SUM(BK728:BK729)</f>
        <v>0</v>
      </c>
    </row>
    <row r="728" s="2" customFormat="1" ht="24.15" customHeight="1">
      <c r="A728" s="37"/>
      <c r="B728" s="38"/>
      <c r="C728" s="226" t="s">
        <v>1458</v>
      </c>
      <c r="D728" s="226" t="s">
        <v>141</v>
      </c>
      <c r="E728" s="227" t="s">
        <v>1459</v>
      </c>
      <c r="F728" s="228" t="s">
        <v>1460</v>
      </c>
      <c r="G728" s="229" t="s">
        <v>1461</v>
      </c>
      <c r="H728" s="230">
        <v>1</v>
      </c>
      <c r="I728" s="231"/>
      <c r="J728" s="232">
        <f>ROUND(I728*H728,2)</f>
        <v>0</v>
      </c>
      <c r="K728" s="233"/>
      <c r="L728" s="43"/>
      <c r="M728" s="234" t="s">
        <v>1</v>
      </c>
      <c r="N728" s="235" t="s">
        <v>41</v>
      </c>
      <c r="O728" s="90"/>
      <c r="P728" s="236">
        <f>O728*H728</f>
        <v>0</v>
      </c>
      <c r="Q728" s="236">
        <v>0</v>
      </c>
      <c r="R728" s="236">
        <f>Q728*H728</f>
        <v>0</v>
      </c>
      <c r="S728" s="236">
        <v>0</v>
      </c>
      <c r="T728" s="237">
        <f>S728*H728</f>
        <v>0</v>
      </c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R728" s="238" t="s">
        <v>145</v>
      </c>
      <c r="AT728" s="238" t="s">
        <v>141</v>
      </c>
      <c r="AU728" s="238" t="s">
        <v>85</v>
      </c>
      <c r="AY728" s="16" t="s">
        <v>138</v>
      </c>
      <c r="BE728" s="239">
        <f>IF(N728="základní",J728,0)</f>
        <v>0</v>
      </c>
      <c r="BF728" s="239">
        <f>IF(N728="snížená",J728,0)</f>
        <v>0</v>
      </c>
      <c r="BG728" s="239">
        <f>IF(N728="zákl. přenesená",J728,0)</f>
        <v>0</v>
      </c>
      <c r="BH728" s="239">
        <f>IF(N728="sníž. přenesená",J728,0)</f>
        <v>0</v>
      </c>
      <c r="BI728" s="239">
        <f>IF(N728="nulová",J728,0)</f>
        <v>0</v>
      </c>
      <c r="BJ728" s="16" t="s">
        <v>83</v>
      </c>
      <c r="BK728" s="239">
        <f>ROUND(I728*H728,2)</f>
        <v>0</v>
      </c>
      <c r="BL728" s="16" t="s">
        <v>145</v>
      </c>
      <c r="BM728" s="238" t="s">
        <v>1462</v>
      </c>
    </row>
    <row r="729" s="2" customFormat="1" ht="14.4" customHeight="1">
      <c r="A729" s="37"/>
      <c r="B729" s="38"/>
      <c r="C729" s="226" t="s">
        <v>1463</v>
      </c>
      <c r="D729" s="226" t="s">
        <v>141</v>
      </c>
      <c r="E729" s="227" t="s">
        <v>1464</v>
      </c>
      <c r="F729" s="228" t="s">
        <v>1465</v>
      </c>
      <c r="G729" s="229" t="s">
        <v>1461</v>
      </c>
      <c r="H729" s="230">
        <v>1</v>
      </c>
      <c r="I729" s="231"/>
      <c r="J729" s="232">
        <f>ROUND(I729*H729,2)</f>
        <v>0</v>
      </c>
      <c r="K729" s="233"/>
      <c r="L729" s="43"/>
      <c r="M729" s="234" t="s">
        <v>1</v>
      </c>
      <c r="N729" s="235" t="s">
        <v>41</v>
      </c>
      <c r="O729" s="90"/>
      <c r="P729" s="236">
        <f>O729*H729</f>
        <v>0</v>
      </c>
      <c r="Q729" s="236">
        <v>0</v>
      </c>
      <c r="R729" s="236">
        <f>Q729*H729</f>
        <v>0</v>
      </c>
      <c r="S729" s="236">
        <v>0</v>
      </c>
      <c r="T729" s="237">
        <f>S729*H729</f>
        <v>0</v>
      </c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R729" s="238" t="s">
        <v>145</v>
      </c>
      <c r="AT729" s="238" t="s">
        <v>141</v>
      </c>
      <c r="AU729" s="238" t="s">
        <v>85</v>
      </c>
      <c r="AY729" s="16" t="s">
        <v>138</v>
      </c>
      <c r="BE729" s="239">
        <f>IF(N729="základní",J729,0)</f>
        <v>0</v>
      </c>
      <c r="BF729" s="239">
        <f>IF(N729="snížená",J729,0)</f>
        <v>0</v>
      </c>
      <c r="BG729" s="239">
        <f>IF(N729="zákl. přenesená",J729,0)</f>
        <v>0</v>
      </c>
      <c r="BH729" s="239">
        <f>IF(N729="sníž. přenesená",J729,0)</f>
        <v>0</v>
      </c>
      <c r="BI729" s="239">
        <f>IF(N729="nulová",J729,0)</f>
        <v>0</v>
      </c>
      <c r="BJ729" s="16" t="s">
        <v>83</v>
      </c>
      <c r="BK729" s="239">
        <f>ROUND(I729*H729,2)</f>
        <v>0</v>
      </c>
      <c r="BL729" s="16" t="s">
        <v>145</v>
      </c>
      <c r="BM729" s="238" t="s">
        <v>1466</v>
      </c>
    </row>
    <row r="730" s="12" customFormat="1" ht="25.92" customHeight="1">
      <c r="A730" s="12"/>
      <c r="B730" s="210"/>
      <c r="C730" s="211"/>
      <c r="D730" s="212" t="s">
        <v>75</v>
      </c>
      <c r="E730" s="213" t="s">
        <v>1467</v>
      </c>
      <c r="F730" s="213" t="s">
        <v>1468</v>
      </c>
      <c r="G730" s="211"/>
      <c r="H730" s="211"/>
      <c r="I730" s="214"/>
      <c r="J730" s="215">
        <f>BK730</f>
        <v>0</v>
      </c>
      <c r="K730" s="211"/>
      <c r="L730" s="216"/>
      <c r="M730" s="217"/>
      <c r="N730" s="218"/>
      <c r="O730" s="218"/>
      <c r="P730" s="219">
        <f>P731+P740+P748+P754+P763</f>
        <v>0</v>
      </c>
      <c r="Q730" s="218"/>
      <c r="R730" s="219">
        <f>R731+R740+R748+R754+R763</f>
        <v>0</v>
      </c>
      <c r="S730" s="218"/>
      <c r="T730" s="220">
        <f>T731+T740+T748+T754+T763</f>
        <v>0</v>
      </c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R730" s="221" t="s">
        <v>83</v>
      </c>
      <c r="AT730" s="222" t="s">
        <v>75</v>
      </c>
      <c r="AU730" s="222" t="s">
        <v>76</v>
      </c>
      <c r="AY730" s="221" t="s">
        <v>138</v>
      </c>
      <c r="BK730" s="223">
        <f>BK731+BK740+BK748+BK754+BK763</f>
        <v>0</v>
      </c>
    </row>
    <row r="731" s="12" customFormat="1" ht="22.8" customHeight="1">
      <c r="A731" s="12"/>
      <c r="B731" s="210"/>
      <c r="C731" s="211"/>
      <c r="D731" s="212" t="s">
        <v>75</v>
      </c>
      <c r="E731" s="224" t="s">
        <v>1469</v>
      </c>
      <c r="F731" s="224" t="s">
        <v>1470</v>
      </c>
      <c r="G731" s="211"/>
      <c r="H731" s="211"/>
      <c r="I731" s="214"/>
      <c r="J731" s="225">
        <f>BK731</f>
        <v>0</v>
      </c>
      <c r="K731" s="211"/>
      <c r="L731" s="216"/>
      <c r="M731" s="217"/>
      <c r="N731" s="218"/>
      <c r="O731" s="218"/>
      <c r="P731" s="219">
        <f>SUM(P732:P739)</f>
        <v>0</v>
      </c>
      <c r="Q731" s="218"/>
      <c r="R731" s="219">
        <f>SUM(R732:R739)</f>
        <v>0</v>
      </c>
      <c r="S731" s="218"/>
      <c r="T731" s="220">
        <f>SUM(T732:T739)</f>
        <v>0</v>
      </c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R731" s="221" t="s">
        <v>83</v>
      </c>
      <c r="AT731" s="222" t="s">
        <v>75</v>
      </c>
      <c r="AU731" s="222" t="s">
        <v>83</v>
      </c>
      <c r="AY731" s="221" t="s">
        <v>138</v>
      </c>
      <c r="BK731" s="223">
        <f>SUM(BK732:BK739)</f>
        <v>0</v>
      </c>
    </row>
    <row r="732" s="2" customFormat="1" ht="14.4" customHeight="1">
      <c r="A732" s="37"/>
      <c r="B732" s="38"/>
      <c r="C732" s="226" t="s">
        <v>1471</v>
      </c>
      <c r="D732" s="226" t="s">
        <v>141</v>
      </c>
      <c r="E732" s="227" t="s">
        <v>1472</v>
      </c>
      <c r="F732" s="228" t="s">
        <v>1473</v>
      </c>
      <c r="G732" s="229" t="s">
        <v>312</v>
      </c>
      <c r="H732" s="230">
        <v>150</v>
      </c>
      <c r="I732" s="231"/>
      <c r="J732" s="232">
        <f>ROUND(I732*H732,2)</f>
        <v>0</v>
      </c>
      <c r="K732" s="233"/>
      <c r="L732" s="43"/>
      <c r="M732" s="234" t="s">
        <v>1</v>
      </c>
      <c r="N732" s="235" t="s">
        <v>41</v>
      </c>
      <c r="O732" s="90"/>
      <c r="P732" s="236">
        <f>O732*H732</f>
        <v>0</v>
      </c>
      <c r="Q732" s="236">
        <v>0</v>
      </c>
      <c r="R732" s="236">
        <f>Q732*H732</f>
        <v>0</v>
      </c>
      <c r="S732" s="236">
        <v>0</v>
      </c>
      <c r="T732" s="237">
        <f>S732*H732</f>
        <v>0</v>
      </c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R732" s="238" t="s">
        <v>145</v>
      </c>
      <c r="AT732" s="238" t="s">
        <v>141</v>
      </c>
      <c r="AU732" s="238" t="s">
        <v>85</v>
      </c>
      <c r="AY732" s="16" t="s">
        <v>138</v>
      </c>
      <c r="BE732" s="239">
        <f>IF(N732="základní",J732,0)</f>
        <v>0</v>
      </c>
      <c r="BF732" s="239">
        <f>IF(N732="snížená",J732,0)</f>
        <v>0</v>
      </c>
      <c r="BG732" s="239">
        <f>IF(N732="zákl. přenesená",J732,0)</f>
        <v>0</v>
      </c>
      <c r="BH732" s="239">
        <f>IF(N732="sníž. přenesená",J732,0)</f>
        <v>0</v>
      </c>
      <c r="BI732" s="239">
        <f>IF(N732="nulová",J732,0)</f>
        <v>0</v>
      </c>
      <c r="BJ732" s="16" t="s">
        <v>83</v>
      </c>
      <c r="BK732" s="239">
        <f>ROUND(I732*H732,2)</f>
        <v>0</v>
      </c>
      <c r="BL732" s="16" t="s">
        <v>145</v>
      </c>
      <c r="BM732" s="238" t="s">
        <v>1474</v>
      </c>
    </row>
    <row r="733" s="2" customFormat="1" ht="14.4" customHeight="1">
      <c r="A733" s="37"/>
      <c r="B733" s="38"/>
      <c r="C733" s="226" t="s">
        <v>1475</v>
      </c>
      <c r="D733" s="226" t="s">
        <v>141</v>
      </c>
      <c r="E733" s="227" t="s">
        <v>1476</v>
      </c>
      <c r="F733" s="228" t="s">
        <v>1477</v>
      </c>
      <c r="G733" s="229" t="s">
        <v>312</v>
      </c>
      <c r="H733" s="230">
        <v>70</v>
      </c>
      <c r="I733" s="231"/>
      <c r="J733" s="232">
        <f>ROUND(I733*H733,2)</f>
        <v>0</v>
      </c>
      <c r="K733" s="233"/>
      <c r="L733" s="43"/>
      <c r="M733" s="234" t="s">
        <v>1</v>
      </c>
      <c r="N733" s="235" t="s">
        <v>41</v>
      </c>
      <c r="O733" s="90"/>
      <c r="P733" s="236">
        <f>O733*H733</f>
        <v>0</v>
      </c>
      <c r="Q733" s="236">
        <v>0</v>
      </c>
      <c r="R733" s="236">
        <f>Q733*H733</f>
        <v>0</v>
      </c>
      <c r="S733" s="236">
        <v>0</v>
      </c>
      <c r="T733" s="237">
        <f>S733*H733</f>
        <v>0</v>
      </c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R733" s="238" t="s">
        <v>145</v>
      </c>
      <c r="AT733" s="238" t="s">
        <v>141</v>
      </c>
      <c r="AU733" s="238" t="s">
        <v>85</v>
      </c>
      <c r="AY733" s="16" t="s">
        <v>138</v>
      </c>
      <c r="BE733" s="239">
        <f>IF(N733="základní",J733,0)</f>
        <v>0</v>
      </c>
      <c r="BF733" s="239">
        <f>IF(N733="snížená",J733,0)</f>
        <v>0</v>
      </c>
      <c r="BG733" s="239">
        <f>IF(N733="zákl. přenesená",J733,0)</f>
        <v>0</v>
      </c>
      <c r="BH733" s="239">
        <f>IF(N733="sníž. přenesená",J733,0)</f>
        <v>0</v>
      </c>
      <c r="BI733" s="239">
        <f>IF(N733="nulová",J733,0)</f>
        <v>0</v>
      </c>
      <c r="BJ733" s="16" t="s">
        <v>83</v>
      </c>
      <c r="BK733" s="239">
        <f>ROUND(I733*H733,2)</f>
        <v>0</v>
      </c>
      <c r="BL733" s="16" t="s">
        <v>145</v>
      </c>
      <c r="BM733" s="238" t="s">
        <v>1478</v>
      </c>
    </row>
    <row r="734" s="2" customFormat="1" ht="14.4" customHeight="1">
      <c r="A734" s="37"/>
      <c r="B734" s="38"/>
      <c r="C734" s="226" t="s">
        <v>1479</v>
      </c>
      <c r="D734" s="226" t="s">
        <v>141</v>
      </c>
      <c r="E734" s="227" t="s">
        <v>1480</v>
      </c>
      <c r="F734" s="228" t="s">
        <v>1481</v>
      </c>
      <c r="G734" s="229" t="s">
        <v>312</v>
      </c>
      <c r="H734" s="230">
        <v>290</v>
      </c>
      <c r="I734" s="231"/>
      <c r="J734" s="232">
        <f>ROUND(I734*H734,2)</f>
        <v>0</v>
      </c>
      <c r="K734" s="233"/>
      <c r="L734" s="43"/>
      <c r="M734" s="234" t="s">
        <v>1</v>
      </c>
      <c r="N734" s="235" t="s">
        <v>41</v>
      </c>
      <c r="O734" s="90"/>
      <c r="P734" s="236">
        <f>O734*H734</f>
        <v>0</v>
      </c>
      <c r="Q734" s="236">
        <v>0</v>
      </c>
      <c r="R734" s="236">
        <f>Q734*H734</f>
        <v>0</v>
      </c>
      <c r="S734" s="236">
        <v>0</v>
      </c>
      <c r="T734" s="237">
        <f>S734*H734</f>
        <v>0</v>
      </c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R734" s="238" t="s">
        <v>145</v>
      </c>
      <c r="AT734" s="238" t="s">
        <v>141</v>
      </c>
      <c r="AU734" s="238" t="s">
        <v>85</v>
      </c>
      <c r="AY734" s="16" t="s">
        <v>138</v>
      </c>
      <c r="BE734" s="239">
        <f>IF(N734="základní",J734,0)</f>
        <v>0</v>
      </c>
      <c r="BF734" s="239">
        <f>IF(N734="snížená",J734,0)</f>
        <v>0</v>
      </c>
      <c r="BG734" s="239">
        <f>IF(N734="zákl. přenesená",J734,0)</f>
        <v>0</v>
      </c>
      <c r="BH734" s="239">
        <f>IF(N734="sníž. přenesená",J734,0)</f>
        <v>0</v>
      </c>
      <c r="BI734" s="239">
        <f>IF(N734="nulová",J734,0)</f>
        <v>0</v>
      </c>
      <c r="BJ734" s="16" t="s">
        <v>83</v>
      </c>
      <c r="BK734" s="239">
        <f>ROUND(I734*H734,2)</f>
        <v>0</v>
      </c>
      <c r="BL734" s="16" t="s">
        <v>145</v>
      </c>
      <c r="BM734" s="238" t="s">
        <v>1482</v>
      </c>
    </row>
    <row r="735" s="2" customFormat="1" ht="24.15" customHeight="1">
      <c r="A735" s="37"/>
      <c r="B735" s="38"/>
      <c r="C735" s="226" t="s">
        <v>1483</v>
      </c>
      <c r="D735" s="226" t="s">
        <v>141</v>
      </c>
      <c r="E735" s="227" t="s">
        <v>1484</v>
      </c>
      <c r="F735" s="228" t="s">
        <v>1485</v>
      </c>
      <c r="G735" s="229" t="s">
        <v>1486</v>
      </c>
      <c r="H735" s="230">
        <v>250</v>
      </c>
      <c r="I735" s="231"/>
      <c r="J735" s="232">
        <f>ROUND(I735*H735,2)</f>
        <v>0</v>
      </c>
      <c r="K735" s="233"/>
      <c r="L735" s="43"/>
      <c r="M735" s="234" t="s">
        <v>1</v>
      </c>
      <c r="N735" s="235" t="s">
        <v>41</v>
      </c>
      <c r="O735" s="90"/>
      <c r="P735" s="236">
        <f>O735*H735</f>
        <v>0</v>
      </c>
      <c r="Q735" s="236">
        <v>0</v>
      </c>
      <c r="R735" s="236">
        <f>Q735*H735</f>
        <v>0</v>
      </c>
      <c r="S735" s="236">
        <v>0</v>
      </c>
      <c r="T735" s="237">
        <f>S735*H735</f>
        <v>0</v>
      </c>
      <c r="U735" s="37"/>
      <c r="V735" s="37"/>
      <c r="W735" s="37"/>
      <c r="X735" s="37"/>
      <c r="Y735" s="37"/>
      <c r="Z735" s="37"/>
      <c r="AA735" s="37"/>
      <c r="AB735" s="37"/>
      <c r="AC735" s="37"/>
      <c r="AD735" s="37"/>
      <c r="AE735" s="37"/>
      <c r="AR735" s="238" t="s">
        <v>145</v>
      </c>
      <c r="AT735" s="238" t="s">
        <v>141</v>
      </c>
      <c r="AU735" s="238" t="s">
        <v>85</v>
      </c>
      <c r="AY735" s="16" t="s">
        <v>138</v>
      </c>
      <c r="BE735" s="239">
        <f>IF(N735="základní",J735,0)</f>
        <v>0</v>
      </c>
      <c r="BF735" s="239">
        <f>IF(N735="snížená",J735,0)</f>
        <v>0</v>
      </c>
      <c r="BG735" s="239">
        <f>IF(N735="zákl. přenesená",J735,0)</f>
        <v>0</v>
      </c>
      <c r="BH735" s="239">
        <f>IF(N735="sníž. přenesená",J735,0)</f>
        <v>0</v>
      </c>
      <c r="BI735" s="239">
        <f>IF(N735="nulová",J735,0)</f>
        <v>0</v>
      </c>
      <c r="BJ735" s="16" t="s">
        <v>83</v>
      </c>
      <c r="BK735" s="239">
        <f>ROUND(I735*H735,2)</f>
        <v>0</v>
      </c>
      <c r="BL735" s="16" t="s">
        <v>145</v>
      </c>
      <c r="BM735" s="238" t="s">
        <v>1487</v>
      </c>
    </row>
    <row r="736" s="2" customFormat="1" ht="14.4" customHeight="1">
      <c r="A736" s="37"/>
      <c r="B736" s="38"/>
      <c r="C736" s="226" t="s">
        <v>1488</v>
      </c>
      <c r="D736" s="226" t="s">
        <v>141</v>
      </c>
      <c r="E736" s="227" t="s">
        <v>1489</v>
      </c>
      <c r="F736" s="228" t="s">
        <v>1490</v>
      </c>
      <c r="G736" s="229" t="s">
        <v>312</v>
      </c>
      <c r="H736" s="230">
        <v>310</v>
      </c>
      <c r="I736" s="231"/>
      <c r="J736" s="232">
        <f>ROUND(I736*H736,2)</f>
        <v>0</v>
      </c>
      <c r="K736" s="233"/>
      <c r="L736" s="43"/>
      <c r="M736" s="234" t="s">
        <v>1</v>
      </c>
      <c r="N736" s="235" t="s">
        <v>41</v>
      </c>
      <c r="O736" s="90"/>
      <c r="P736" s="236">
        <f>O736*H736</f>
        <v>0</v>
      </c>
      <c r="Q736" s="236">
        <v>0</v>
      </c>
      <c r="R736" s="236">
        <f>Q736*H736</f>
        <v>0</v>
      </c>
      <c r="S736" s="236">
        <v>0</v>
      </c>
      <c r="T736" s="237">
        <f>S736*H736</f>
        <v>0</v>
      </c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R736" s="238" t="s">
        <v>145</v>
      </c>
      <c r="AT736" s="238" t="s">
        <v>141</v>
      </c>
      <c r="AU736" s="238" t="s">
        <v>85</v>
      </c>
      <c r="AY736" s="16" t="s">
        <v>138</v>
      </c>
      <c r="BE736" s="239">
        <f>IF(N736="základní",J736,0)</f>
        <v>0</v>
      </c>
      <c r="BF736" s="239">
        <f>IF(N736="snížená",J736,0)</f>
        <v>0</v>
      </c>
      <c r="BG736" s="239">
        <f>IF(N736="zákl. přenesená",J736,0)</f>
        <v>0</v>
      </c>
      <c r="BH736" s="239">
        <f>IF(N736="sníž. přenesená",J736,0)</f>
        <v>0</v>
      </c>
      <c r="BI736" s="239">
        <f>IF(N736="nulová",J736,0)</f>
        <v>0</v>
      </c>
      <c r="BJ736" s="16" t="s">
        <v>83</v>
      </c>
      <c r="BK736" s="239">
        <f>ROUND(I736*H736,2)</f>
        <v>0</v>
      </c>
      <c r="BL736" s="16" t="s">
        <v>145</v>
      </c>
      <c r="BM736" s="238" t="s">
        <v>1491</v>
      </c>
    </row>
    <row r="737" s="2" customFormat="1" ht="14.4" customHeight="1">
      <c r="A737" s="37"/>
      <c r="B737" s="38"/>
      <c r="C737" s="226" t="s">
        <v>1492</v>
      </c>
      <c r="D737" s="226" t="s">
        <v>141</v>
      </c>
      <c r="E737" s="227" t="s">
        <v>1493</v>
      </c>
      <c r="F737" s="228" t="s">
        <v>1494</v>
      </c>
      <c r="G737" s="229" t="s">
        <v>312</v>
      </c>
      <c r="H737" s="230">
        <v>440</v>
      </c>
      <c r="I737" s="231"/>
      <c r="J737" s="232">
        <f>ROUND(I737*H737,2)</f>
        <v>0</v>
      </c>
      <c r="K737" s="233"/>
      <c r="L737" s="43"/>
      <c r="M737" s="234" t="s">
        <v>1</v>
      </c>
      <c r="N737" s="235" t="s">
        <v>41</v>
      </c>
      <c r="O737" s="90"/>
      <c r="P737" s="236">
        <f>O737*H737</f>
        <v>0</v>
      </c>
      <c r="Q737" s="236">
        <v>0</v>
      </c>
      <c r="R737" s="236">
        <f>Q737*H737</f>
        <v>0</v>
      </c>
      <c r="S737" s="236">
        <v>0</v>
      </c>
      <c r="T737" s="237">
        <f>S737*H737</f>
        <v>0</v>
      </c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R737" s="238" t="s">
        <v>145</v>
      </c>
      <c r="AT737" s="238" t="s">
        <v>141</v>
      </c>
      <c r="AU737" s="238" t="s">
        <v>85</v>
      </c>
      <c r="AY737" s="16" t="s">
        <v>138</v>
      </c>
      <c r="BE737" s="239">
        <f>IF(N737="základní",J737,0)</f>
        <v>0</v>
      </c>
      <c r="BF737" s="239">
        <f>IF(N737="snížená",J737,0)</f>
        <v>0</v>
      </c>
      <c r="BG737" s="239">
        <f>IF(N737="zákl. přenesená",J737,0)</f>
        <v>0</v>
      </c>
      <c r="BH737" s="239">
        <f>IF(N737="sníž. přenesená",J737,0)</f>
        <v>0</v>
      </c>
      <c r="BI737" s="239">
        <f>IF(N737="nulová",J737,0)</f>
        <v>0</v>
      </c>
      <c r="BJ737" s="16" t="s">
        <v>83</v>
      </c>
      <c r="BK737" s="239">
        <f>ROUND(I737*H737,2)</f>
        <v>0</v>
      </c>
      <c r="BL737" s="16" t="s">
        <v>145</v>
      </c>
      <c r="BM737" s="238" t="s">
        <v>1495</v>
      </c>
    </row>
    <row r="738" s="2" customFormat="1" ht="14.4" customHeight="1">
      <c r="A738" s="37"/>
      <c r="B738" s="38"/>
      <c r="C738" s="226" t="s">
        <v>1496</v>
      </c>
      <c r="D738" s="226" t="s">
        <v>141</v>
      </c>
      <c r="E738" s="227" t="s">
        <v>1497</v>
      </c>
      <c r="F738" s="228" t="s">
        <v>1498</v>
      </c>
      <c r="G738" s="229" t="s">
        <v>312</v>
      </c>
      <c r="H738" s="230">
        <v>70</v>
      </c>
      <c r="I738" s="231"/>
      <c r="J738" s="232">
        <f>ROUND(I738*H738,2)</f>
        <v>0</v>
      </c>
      <c r="K738" s="233"/>
      <c r="L738" s="43"/>
      <c r="M738" s="234" t="s">
        <v>1</v>
      </c>
      <c r="N738" s="235" t="s">
        <v>41</v>
      </c>
      <c r="O738" s="90"/>
      <c r="P738" s="236">
        <f>O738*H738</f>
        <v>0</v>
      </c>
      <c r="Q738" s="236">
        <v>0</v>
      </c>
      <c r="R738" s="236">
        <f>Q738*H738</f>
        <v>0</v>
      </c>
      <c r="S738" s="236">
        <v>0</v>
      </c>
      <c r="T738" s="237">
        <f>S738*H738</f>
        <v>0</v>
      </c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R738" s="238" t="s">
        <v>145</v>
      </c>
      <c r="AT738" s="238" t="s">
        <v>141</v>
      </c>
      <c r="AU738" s="238" t="s">
        <v>85</v>
      </c>
      <c r="AY738" s="16" t="s">
        <v>138</v>
      </c>
      <c r="BE738" s="239">
        <f>IF(N738="základní",J738,0)</f>
        <v>0</v>
      </c>
      <c r="BF738" s="239">
        <f>IF(N738="snížená",J738,0)</f>
        <v>0</v>
      </c>
      <c r="BG738" s="239">
        <f>IF(N738="zákl. přenesená",J738,0)</f>
        <v>0</v>
      </c>
      <c r="BH738" s="239">
        <f>IF(N738="sníž. přenesená",J738,0)</f>
        <v>0</v>
      </c>
      <c r="BI738" s="239">
        <f>IF(N738="nulová",J738,0)</f>
        <v>0</v>
      </c>
      <c r="BJ738" s="16" t="s">
        <v>83</v>
      </c>
      <c r="BK738" s="239">
        <f>ROUND(I738*H738,2)</f>
        <v>0</v>
      </c>
      <c r="BL738" s="16" t="s">
        <v>145</v>
      </c>
      <c r="BM738" s="238" t="s">
        <v>1499</v>
      </c>
    </row>
    <row r="739" s="2" customFormat="1" ht="14.4" customHeight="1">
      <c r="A739" s="37"/>
      <c r="B739" s="38"/>
      <c r="C739" s="226" t="s">
        <v>1500</v>
      </c>
      <c r="D739" s="226" t="s">
        <v>141</v>
      </c>
      <c r="E739" s="227" t="s">
        <v>1501</v>
      </c>
      <c r="F739" s="228" t="s">
        <v>1502</v>
      </c>
      <c r="G739" s="229" t="s">
        <v>1503</v>
      </c>
      <c r="H739" s="230">
        <v>1</v>
      </c>
      <c r="I739" s="231"/>
      <c r="J739" s="232">
        <f>ROUND(I739*H739,2)</f>
        <v>0</v>
      </c>
      <c r="K739" s="233"/>
      <c r="L739" s="43"/>
      <c r="M739" s="234" t="s">
        <v>1</v>
      </c>
      <c r="N739" s="235" t="s">
        <v>41</v>
      </c>
      <c r="O739" s="90"/>
      <c r="P739" s="236">
        <f>O739*H739</f>
        <v>0</v>
      </c>
      <c r="Q739" s="236">
        <v>0</v>
      </c>
      <c r="R739" s="236">
        <f>Q739*H739</f>
        <v>0</v>
      </c>
      <c r="S739" s="236">
        <v>0</v>
      </c>
      <c r="T739" s="237">
        <f>S739*H739</f>
        <v>0</v>
      </c>
      <c r="U739" s="37"/>
      <c r="V739" s="37"/>
      <c r="W739" s="37"/>
      <c r="X739" s="37"/>
      <c r="Y739" s="37"/>
      <c r="Z739" s="37"/>
      <c r="AA739" s="37"/>
      <c r="AB739" s="37"/>
      <c r="AC739" s="37"/>
      <c r="AD739" s="37"/>
      <c r="AE739" s="37"/>
      <c r="AR739" s="238" t="s">
        <v>145</v>
      </c>
      <c r="AT739" s="238" t="s">
        <v>141</v>
      </c>
      <c r="AU739" s="238" t="s">
        <v>85</v>
      </c>
      <c r="AY739" s="16" t="s">
        <v>138</v>
      </c>
      <c r="BE739" s="239">
        <f>IF(N739="základní",J739,0)</f>
        <v>0</v>
      </c>
      <c r="BF739" s="239">
        <f>IF(N739="snížená",J739,0)</f>
        <v>0</v>
      </c>
      <c r="BG739" s="239">
        <f>IF(N739="zákl. přenesená",J739,0)</f>
        <v>0</v>
      </c>
      <c r="BH739" s="239">
        <f>IF(N739="sníž. přenesená",J739,0)</f>
        <v>0</v>
      </c>
      <c r="BI739" s="239">
        <f>IF(N739="nulová",J739,0)</f>
        <v>0</v>
      </c>
      <c r="BJ739" s="16" t="s">
        <v>83</v>
      </c>
      <c r="BK739" s="239">
        <f>ROUND(I739*H739,2)</f>
        <v>0</v>
      </c>
      <c r="BL739" s="16" t="s">
        <v>145</v>
      </c>
      <c r="BM739" s="238" t="s">
        <v>1504</v>
      </c>
    </row>
    <row r="740" s="12" customFormat="1" ht="22.8" customHeight="1">
      <c r="A740" s="12"/>
      <c r="B740" s="210"/>
      <c r="C740" s="211"/>
      <c r="D740" s="212" t="s">
        <v>75</v>
      </c>
      <c r="E740" s="224" t="s">
        <v>1505</v>
      </c>
      <c r="F740" s="224" t="s">
        <v>1506</v>
      </c>
      <c r="G740" s="211"/>
      <c r="H740" s="211"/>
      <c r="I740" s="214"/>
      <c r="J740" s="225">
        <f>BK740</f>
        <v>0</v>
      </c>
      <c r="K740" s="211"/>
      <c r="L740" s="216"/>
      <c r="M740" s="217"/>
      <c r="N740" s="218"/>
      <c r="O740" s="218"/>
      <c r="P740" s="219">
        <f>SUM(P741:P747)</f>
        <v>0</v>
      </c>
      <c r="Q740" s="218"/>
      <c r="R740" s="219">
        <f>SUM(R741:R747)</f>
        <v>0</v>
      </c>
      <c r="S740" s="218"/>
      <c r="T740" s="220">
        <f>SUM(T741:T747)</f>
        <v>0</v>
      </c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R740" s="221" t="s">
        <v>83</v>
      </c>
      <c r="AT740" s="222" t="s">
        <v>75</v>
      </c>
      <c r="AU740" s="222" t="s">
        <v>83</v>
      </c>
      <c r="AY740" s="221" t="s">
        <v>138</v>
      </c>
      <c r="BK740" s="223">
        <f>SUM(BK741:BK747)</f>
        <v>0</v>
      </c>
    </row>
    <row r="741" s="2" customFormat="1" ht="14.4" customHeight="1">
      <c r="A741" s="37"/>
      <c r="B741" s="38"/>
      <c r="C741" s="226" t="s">
        <v>1507</v>
      </c>
      <c r="D741" s="226" t="s">
        <v>141</v>
      </c>
      <c r="E741" s="227" t="s">
        <v>1508</v>
      </c>
      <c r="F741" s="228" t="s">
        <v>1509</v>
      </c>
      <c r="G741" s="229" t="s">
        <v>1503</v>
      </c>
      <c r="H741" s="230">
        <v>1</v>
      </c>
      <c r="I741" s="231"/>
      <c r="J741" s="232">
        <f>ROUND(I741*H741,2)</f>
        <v>0</v>
      </c>
      <c r="K741" s="233"/>
      <c r="L741" s="43"/>
      <c r="M741" s="234" t="s">
        <v>1</v>
      </c>
      <c r="N741" s="235" t="s">
        <v>41</v>
      </c>
      <c r="O741" s="90"/>
      <c r="P741" s="236">
        <f>O741*H741</f>
        <v>0</v>
      </c>
      <c r="Q741" s="236">
        <v>0</v>
      </c>
      <c r="R741" s="236">
        <f>Q741*H741</f>
        <v>0</v>
      </c>
      <c r="S741" s="236">
        <v>0</v>
      </c>
      <c r="T741" s="237">
        <f>S741*H741</f>
        <v>0</v>
      </c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R741" s="238" t="s">
        <v>145</v>
      </c>
      <c r="AT741" s="238" t="s">
        <v>141</v>
      </c>
      <c r="AU741" s="238" t="s">
        <v>85</v>
      </c>
      <c r="AY741" s="16" t="s">
        <v>138</v>
      </c>
      <c r="BE741" s="239">
        <f>IF(N741="základní",J741,0)</f>
        <v>0</v>
      </c>
      <c r="BF741" s="239">
        <f>IF(N741="snížená",J741,0)</f>
        <v>0</v>
      </c>
      <c r="BG741" s="239">
        <f>IF(N741="zákl. přenesená",J741,0)</f>
        <v>0</v>
      </c>
      <c r="BH741" s="239">
        <f>IF(N741="sníž. přenesená",J741,0)</f>
        <v>0</v>
      </c>
      <c r="BI741" s="239">
        <f>IF(N741="nulová",J741,0)</f>
        <v>0</v>
      </c>
      <c r="BJ741" s="16" t="s">
        <v>83</v>
      </c>
      <c r="BK741" s="239">
        <f>ROUND(I741*H741,2)</f>
        <v>0</v>
      </c>
      <c r="BL741" s="16" t="s">
        <v>145</v>
      </c>
      <c r="BM741" s="238" t="s">
        <v>1510</v>
      </c>
    </row>
    <row r="742" s="2" customFormat="1" ht="14.4" customHeight="1">
      <c r="A742" s="37"/>
      <c r="B742" s="38"/>
      <c r="C742" s="226" t="s">
        <v>1511</v>
      </c>
      <c r="D742" s="226" t="s">
        <v>141</v>
      </c>
      <c r="E742" s="227" t="s">
        <v>1512</v>
      </c>
      <c r="F742" s="228" t="s">
        <v>1513</v>
      </c>
      <c r="G742" s="229" t="s">
        <v>1503</v>
      </c>
      <c r="H742" s="230">
        <v>1</v>
      </c>
      <c r="I742" s="231"/>
      <c r="J742" s="232">
        <f>ROUND(I742*H742,2)</f>
        <v>0</v>
      </c>
      <c r="K742" s="233"/>
      <c r="L742" s="43"/>
      <c r="M742" s="234" t="s">
        <v>1</v>
      </c>
      <c r="N742" s="235" t="s">
        <v>41</v>
      </c>
      <c r="O742" s="90"/>
      <c r="P742" s="236">
        <f>O742*H742</f>
        <v>0</v>
      </c>
      <c r="Q742" s="236">
        <v>0</v>
      </c>
      <c r="R742" s="236">
        <f>Q742*H742</f>
        <v>0</v>
      </c>
      <c r="S742" s="236">
        <v>0</v>
      </c>
      <c r="T742" s="237">
        <f>S742*H742</f>
        <v>0</v>
      </c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R742" s="238" t="s">
        <v>145</v>
      </c>
      <c r="AT742" s="238" t="s">
        <v>141</v>
      </c>
      <c r="AU742" s="238" t="s">
        <v>85</v>
      </c>
      <c r="AY742" s="16" t="s">
        <v>138</v>
      </c>
      <c r="BE742" s="239">
        <f>IF(N742="základní",J742,0)</f>
        <v>0</v>
      </c>
      <c r="BF742" s="239">
        <f>IF(N742="snížená",J742,0)</f>
        <v>0</v>
      </c>
      <c r="BG742" s="239">
        <f>IF(N742="zákl. přenesená",J742,0)</f>
        <v>0</v>
      </c>
      <c r="BH742" s="239">
        <f>IF(N742="sníž. přenesená",J742,0)</f>
        <v>0</v>
      </c>
      <c r="BI742" s="239">
        <f>IF(N742="nulová",J742,0)</f>
        <v>0</v>
      </c>
      <c r="BJ742" s="16" t="s">
        <v>83</v>
      </c>
      <c r="BK742" s="239">
        <f>ROUND(I742*H742,2)</f>
        <v>0</v>
      </c>
      <c r="BL742" s="16" t="s">
        <v>145</v>
      </c>
      <c r="BM742" s="238" t="s">
        <v>1514</v>
      </c>
    </row>
    <row r="743" s="2" customFormat="1" ht="14.4" customHeight="1">
      <c r="A743" s="37"/>
      <c r="B743" s="38"/>
      <c r="C743" s="226" t="s">
        <v>1515</v>
      </c>
      <c r="D743" s="226" t="s">
        <v>141</v>
      </c>
      <c r="E743" s="227" t="s">
        <v>1516</v>
      </c>
      <c r="F743" s="228" t="s">
        <v>1517</v>
      </c>
      <c r="G743" s="229" t="s">
        <v>1503</v>
      </c>
      <c r="H743" s="230">
        <v>1</v>
      </c>
      <c r="I743" s="231"/>
      <c r="J743" s="232">
        <f>ROUND(I743*H743,2)</f>
        <v>0</v>
      </c>
      <c r="K743" s="233"/>
      <c r="L743" s="43"/>
      <c r="M743" s="234" t="s">
        <v>1</v>
      </c>
      <c r="N743" s="235" t="s">
        <v>41</v>
      </c>
      <c r="O743" s="90"/>
      <c r="P743" s="236">
        <f>O743*H743</f>
        <v>0</v>
      </c>
      <c r="Q743" s="236">
        <v>0</v>
      </c>
      <c r="R743" s="236">
        <f>Q743*H743</f>
        <v>0</v>
      </c>
      <c r="S743" s="236">
        <v>0</v>
      </c>
      <c r="T743" s="237">
        <f>S743*H743</f>
        <v>0</v>
      </c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R743" s="238" t="s">
        <v>145</v>
      </c>
      <c r="AT743" s="238" t="s">
        <v>141</v>
      </c>
      <c r="AU743" s="238" t="s">
        <v>85</v>
      </c>
      <c r="AY743" s="16" t="s">
        <v>138</v>
      </c>
      <c r="BE743" s="239">
        <f>IF(N743="základní",J743,0)</f>
        <v>0</v>
      </c>
      <c r="BF743" s="239">
        <f>IF(N743="snížená",J743,0)</f>
        <v>0</v>
      </c>
      <c r="BG743" s="239">
        <f>IF(N743="zákl. přenesená",J743,0)</f>
        <v>0</v>
      </c>
      <c r="BH743" s="239">
        <f>IF(N743="sníž. přenesená",J743,0)</f>
        <v>0</v>
      </c>
      <c r="BI743" s="239">
        <f>IF(N743="nulová",J743,0)</f>
        <v>0</v>
      </c>
      <c r="BJ743" s="16" t="s">
        <v>83</v>
      </c>
      <c r="BK743" s="239">
        <f>ROUND(I743*H743,2)</f>
        <v>0</v>
      </c>
      <c r="BL743" s="16" t="s">
        <v>145</v>
      </c>
      <c r="BM743" s="238" t="s">
        <v>1518</v>
      </c>
    </row>
    <row r="744" s="2" customFormat="1" ht="14.4" customHeight="1">
      <c r="A744" s="37"/>
      <c r="B744" s="38"/>
      <c r="C744" s="226" t="s">
        <v>1519</v>
      </c>
      <c r="D744" s="226" t="s">
        <v>141</v>
      </c>
      <c r="E744" s="227" t="s">
        <v>1520</v>
      </c>
      <c r="F744" s="228" t="s">
        <v>1521</v>
      </c>
      <c r="G744" s="229" t="s">
        <v>1503</v>
      </c>
      <c r="H744" s="230">
        <v>1</v>
      </c>
      <c r="I744" s="231"/>
      <c r="J744" s="232">
        <f>ROUND(I744*H744,2)</f>
        <v>0</v>
      </c>
      <c r="K744" s="233"/>
      <c r="L744" s="43"/>
      <c r="M744" s="234" t="s">
        <v>1</v>
      </c>
      <c r="N744" s="235" t="s">
        <v>41</v>
      </c>
      <c r="O744" s="90"/>
      <c r="P744" s="236">
        <f>O744*H744</f>
        <v>0</v>
      </c>
      <c r="Q744" s="236">
        <v>0</v>
      </c>
      <c r="R744" s="236">
        <f>Q744*H744</f>
        <v>0</v>
      </c>
      <c r="S744" s="236">
        <v>0</v>
      </c>
      <c r="T744" s="237">
        <f>S744*H744</f>
        <v>0</v>
      </c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R744" s="238" t="s">
        <v>145</v>
      </c>
      <c r="AT744" s="238" t="s">
        <v>141</v>
      </c>
      <c r="AU744" s="238" t="s">
        <v>85</v>
      </c>
      <c r="AY744" s="16" t="s">
        <v>138</v>
      </c>
      <c r="BE744" s="239">
        <f>IF(N744="základní",J744,0)</f>
        <v>0</v>
      </c>
      <c r="BF744" s="239">
        <f>IF(N744="snížená",J744,0)</f>
        <v>0</v>
      </c>
      <c r="BG744" s="239">
        <f>IF(N744="zákl. přenesená",J744,0)</f>
        <v>0</v>
      </c>
      <c r="BH744" s="239">
        <f>IF(N744="sníž. přenesená",J744,0)</f>
        <v>0</v>
      </c>
      <c r="BI744" s="239">
        <f>IF(N744="nulová",J744,0)</f>
        <v>0</v>
      </c>
      <c r="BJ744" s="16" t="s">
        <v>83</v>
      </c>
      <c r="BK744" s="239">
        <f>ROUND(I744*H744,2)</f>
        <v>0</v>
      </c>
      <c r="BL744" s="16" t="s">
        <v>145</v>
      </c>
      <c r="BM744" s="238" t="s">
        <v>1522</v>
      </c>
    </row>
    <row r="745" s="2" customFormat="1" ht="24.15" customHeight="1">
      <c r="A745" s="37"/>
      <c r="B745" s="38"/>
      <c r="C745" s="226" t="s">
        <v>1523</v>
      </c>
      <c r="D745" s="226" t="s">
        <v>141</v>
      </c>
      <c r="E745" s="227" t="s">
        <v>1524</v>
      </c>
      <c r="F745" s="228" t="s">
        <v>1525</v>
      </c>
      <c r="G745" s="229" t="s">
        <v>1503</v>
      </c>
      <c r="H745" s="230">
        <v>1</v>
      </c>
      <c r="I745" s="231"/>
      <c r="J745" s="232">
        <f>ROUND(I745*H745,2)</f>
        <v>0</v>
      </c>
      <c r="K745" s="233"/>
      <c r="L745" s="43"/>
      <c r="M745" s="234" t="s">
        <v>1</v>
      </c>
      <c r="N745" s="235" t="s">
        <v>41</v>
      </c>
      <c r="O745" s="90"/>
      <c r="P745" s="236">
        <f>O745*H745</f>
        <v>0</v>
      </c>
      <c r="Q745" s="236">
        <v>0</v>
      </c>
      <c r="R745" s="236">
        <f>Q745*H745</f>
        <v>0</v>
      </c>
      <c r="S745" s="236">
        <v>0</v>
      </c>
      <c r="T745" s="237">
        <f>S745*H745</f>
        <v>0</v>
      </c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R745" s="238" t="s">
        <v>145</v>
      </c>
      <c r="AT745" s="238" t="s">
        <v>141</v>
      </c>
      <c r="AU745" s="238" t="s">
        <v>85</v>
      </c>
      <c r="AY745" s="16" t="s">
        <v>138</v>
      </c>
      <c r="BE745" s="239">
        <f>IF(N745="základní",J745,0)</f>
        <v>0</v>
      </c>
      <c r="BF745" s="239">
        <f>IF(N745="snížená",J745,0)</f>
        <v>0</v>
      </c>
      <c r="BG745" s="239">
        <f>IF(N745="zákl. přenesená",J745,0)</f>
        <v>0</v>
      </c>
      <c r="BH745" s="239">
        <f>IF(N745="sníž. přenesená",J745,0)</f>
        <v>0</v>
      </c>
      <c r="BI745" s="239">
        <f>IF(N745="nulová",J745,0)</f>
        <v>0</v>
      </c>
      <c r="BJ745" s="16" t="s">
        <v>83</v>
      </c>
      <c r="BK745" s="239">
        <f>ROUND(I745*H745,2)</f>
        <v>0</v>
      </c>
      <c r="BL745" s="16" t="s">
        <v>145</v>
      </c>
      <c r="BM745" s="238" t="s">
        <v>1526</v>
      </c>
    </row>
    <row r="746" s="2" customFormat="1" ht="14.4" customHeight="1">
      <c r="A746" s="37"/>
      <c r="B746" s="38"/>
      <c r="C746" s="226" t="s">
        <v>1527</v>
      </c>
      <c r="D746" s="226" t="s">
        <v>141</v>
      </c>
      <c r="E746" s="227" t="s">
        <v>1528</v>
      </c>
      <c r="F746" s="228" t="s">
        <v>1529</v>
      </c>
      <c r="G746" s="229" t="s">
        <v>1503</v>
      </c>
      <c r="H746" s="230">
        <v>1</v>
      </c>
      <c r="I746" s="231"/>
      <c r="J746" s="232">
        <f>ROUND(I746*H746,2)</f>
        <v>0</v>
      </c>
      <c r="K746" s="233"/>
      <c r="L746" s="43"/>
      <c r="M746" s="234" t="s">
        <v>1</v>
      </c>
      <c r="N746" s="235" t="s">
        <v>41</v>
      </c>
      <c r="O746" s="90"/>
      <c r="P746" s="236">
        <f>O746*H746</f>
        <v>0</v>
      </c>
      <c r="Q746" s="236">
        <v>0</v>
      </c>
      <c r="R746" s="236">
        <f>Q746*H746</f>
        <v>0</v>
      </c>
      <c r="S746" s="236">
        <v>0</v>
      </c>
      <c r="T746" s="237">
        <f>S746*H746</f>
        <v>0</v>
      </c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R746" s="238" t="s">
        <v>145</v>
      </c>
      <c r="AT746" s="238" t="s">
        <v>141</v>
      </c>
      <c r="AU746" s="238" t="s">
        <v>85</v>
      </c>
      <c r="AY746" s="16" t="s">
        <v>138</v>
      </c>
      <c r="BE746" s="239">
        <f>IF(N746="základní",J746,0)</f>
        <v>0</v>
      </c>
      <c r="BF746" s="239">
        <f>IF(N746="snížená",J746,0)</f>
        <v>0</v>
      </c>
      <c r="BG746" s="239">
        <f>IF(N746="zákl. přenesená",J746,0)</f>
        <v>0</v>
      </c>
      <c r="BH746" s="239">
        <f>IF(N746="sníž. přenesená",J746,0)</f>
        <v>0</v>
      </c>
      <c r="BI746" s="239">
        <f>IF(N746="nulová",J746,0)</f>
        <v>0</v>
      </c>
      <c r="BJ746" s="16" t="s">
        <v>83</v>
      </c>
      <c r="BK746" s="239">
        <f>ROUND(I746*H746,2)</f>
        <v>0</v>
      </c>
      <c r="BL746" s="16" t="s">
        <v>145</v>
      </c>
      <c r="BM746" s="238" t="s">
        <v>1530</v>
      </c>
    </row>
    <row r="747" s="2" customFormat="1" ht="14.4" customHeight="1">
      <c r="A747" s="37"/>
      <c r="B747" s="38"/>
      <c r="C747" s="226" t="s">
        <v>1531</v>
      </c>
      <c r="D747" s="226" t="s">
        <v>141</v>
      </c>
      <c r="E747" s="227" t="s">
        <v>1532</v>
      </c>
      <c r="F747" s="228" t="s">
        <v>1533</v>
      </c>
      <c r="G747" s="229" t="s">
        <v>1503</v>
      </c>
      <c r="H747" s="230">
        <v>1</v>
      </c>
      <c r="I747" s="231"/>
      <c r="J747" s="232">
        <f>ROUND(I747*H747,2)</f>
        <v>0</v>
      </c>
      <c r="K747" s="233"/>
      <c r="L747" s="43"/>
      <c r="M747" s="234" t="s">
        <v>1</v>
      </c>
      <c r="N747" s="235" t="s">
        <v>41</v>
      </c>
      <c r="O747" s="90"/>
      <c r="P747" s="236">
        <f>O747*H747</f>
        <v>0</v>
      </c>
      <c r="Q747" s="236">
        <v>0</v>
      </c>
      <c r="R747" s="236">
        <f>Q747*H747</f>
        <v>0</v>
      </c>
      <c r="S747" s="236">
        <v>0</v>
      </c>
      <c r="T747" s="237">
        <f>S747*H747</f>
        <v>0</v>
      </c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R747" s="238" t="s">
        <v>145</v>
      </c>
      <c r="AT747" s="238" t="s">
        <v>141</v>
      </c>
      <c r="AU747" s="238" t="s">
        <v>85</v>
      </c>
      <c r="AY747" s="16" t="s">
        <v>138</v>
      </c>
      <c r="BE747" s="239">
        <f>IF(N747="základní",J747,0)</f>
        <v>0</v>
      </c>
      <c r="BF747" s="239">
        <f>IF(N747="snížená",J747,0)</f>
        <v>0</v>
      </c>
      <c r="BG747" s="239">
        <f>IF(N747="zákl. přenesená",J747,0)</f>
        <v>0</v>
      </c>
      <c r="BH747" s="239">
        <f>IF(N747="sníž. přenesená",J747,0)</f>
        <v>0</v>
      </c>
      <c r="BI747" s="239">
        <f>IF(N747="nulová",J747,0)</f>
        <v>0</v>
      </c>
      <c r="BJ747" s="16" t="s">
        <v>83</v>
      </c>
      <c r="BK747" s="239">
        <f>ROUND(I747*H747,2)</f>
        <v>0</v>
      </c>
      <c r="BL747" s="16" t="s">
        <v>145</v>
      </c>
      <c r="BM747" s="238" t="s">
        <v>1534</v>
      </c>
    </row>
    <row r="748" s="12" customFormat="1" ht="22.8" customHeight="1">
      <c r="A748" s="12"/>
      <c r="B748" s="210"/>
      <c r="C748" s="211"/>
      <c r="D748" s="212" t="s">
        <v>75</v>
      </c>
      <c r="E748" s="224" t="s">
        <v>1535</v>
      </c>
      <c r="F748" s="224" t="s">
        <v>1536</v>
      </c>
      <c r="G748" s="211"/>
      <c r="H748" s="211"/>
      <c r="I748" s="214"/>
      <c r="J748" s="225">
        <f>BK748</f>
        <v>0</v>
      </c>
      <c r="K748" s="211"/>
      <c r="L748" s="216"/>
      <c r="M748" s="217"/>
      <c r="N748" s="218"/>
      <c r="O748" s="218"/>
      <c r="P748" s="219">
        <f>SUM(P749:P753)</f>
        <v>0</v>
      </c>
      <c r="Q748" s="218"/>
      <c r="R748" s="219">
        <f>SUM(R749:R753)</f>
        <v>0</v>
      </c>
      <c r="S748" s="218"/>
      <c r="T748" s="220">
        <f>SUM(T749:T753)</f>
        <v>0</v>
      </c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R748" s="221" t="s">
        <v>83</v>
      </c>
      <c r="AT748" s="222" t="s">
        <v>75</v>
      </c>
      <c r="AU748" s="222" t="s">
        <v>83</v>
      </c>
      <c r="AY748" s="221" t="s">
        <v>138</v>
      </c>
      <c r="BK748" s="223">
        <f>SUM(BK749:BK753)</f>
        <v>0</v>
      </c>
    </row>
    <row r="749" s="2" customFormat="1" ht="14.4" customHeight="1">
      <c r="A749" s="37"/>
      <c r="B749" s="38"/>
      <c r="C749" s="226" t="s">
        <v>1537</v>
      </c>
      <c r="D749" s="226" t="s">
        <v>141</v>
      </c>
      <c r="E749" s="227" t="s">
        <v>1538</v>
      </c>
      <c r="F749" s="228" t="s">
        <v>1539</v>
      </c>
      <c r="G749" s="229" t="s">
        <v>1540</v>
      </c>
      <c r="H749" s="230">
        <v>1</v>
      </c>
      <c r="I749" s="231"/>
      <c r="J749" s="232">
        <f>ROUND(I749*H749,2)</f>
        <v>0</v>
      </c>
      <c r="K749" s="233"/>
      <c r="L749" s="43"/>
      <c r="M749" s="234" t="s">
        <v>1</v>
      </c>
      <c r="N749" s="235" t="s">
        <v>41</v>
      </c>
      <c r="O749" s="90"/>
      <c r="P749" s="236">
        <f>O749*H749</f>
        <v>0</v>
      </c>
      <c r="Q749" s="236">
        <v>0</v>
      </c>
      <c r="R749" s="236">
        <f>Q749*H749</f>
        <v>0</v>
      </c>
      <c r="S749" s="236">
        <v>0</v>
      </c>
      <c r="T749" s="237">
        <f>S749*H749</f>
        <v>0</v>
      </c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R749" s="238" t="s">
        <v>145</v>
      </c>
      <c r="AT749" s="238" t="s">
        <v>141</v>
      </c>
      <c r="AU749" s="238" t="s">
        <v>85</v>
      </c>
      <c r="AY749" s="16" t="s">
        <v>138</v>
      </c>
      <c r="BE749" s="239">
        <f>IF(N749="základní",J749,0)</f>
        <v>0</v>
      </c>
      <c r="BF749" s="239">
        <f>IF(N749="snížená",J749,0)</f>
        <v>0</v>
      </c>
      <c r="BG749" s="239">
        <f>IF(N749="zákl. přenesená",J749,0)</f>
        <v>0</v>
      </c>
      <c r="BH749" s="239">
        <f>IF(N749="sníž. přenesená",J749,0)</f>
        <v>0</v>
      </c>
      <c r="BI749" s="239">
        <f>IF(N749="nulová",J749,0)</f>
        <v>0</v>
      </c>
      <c r="BJ749" s="16" t="s">
        <v>83</v>
      </c>
      <c r="BK749" s="239">
        <f>ROUND(I749*H749,2)</f>
        <v>0</v>
      </c>
      <c r="BL749" s="16" t="s">
        <v>145</v>
      </c>
      <c r="BM749" s="238" t="s">
        <v>1541</v>
      </c>
    </row>
    <row r="750" s="2" customFormat="1" ht="14.4" customHeight="1">
      <c r="A750" s="37"/>
      <c r="B750" s="38"/>
      <c r="C750" s="226" t="s">
        <v>1542</v>
      </c>
      <c r="D750" s="226" t="s">
        <v>141</v>
      </c>
      <c r="E750" s="227" t="s">
        <v>1543</v>
      </c>
      <c r="F750" s="228" t="s">
        <v>1544</v>
      </c>
      <c r="G750" s="229" t="s">
        <v>1540</v>
      </c>
      <c r="H750" s="230">
        <v>1</v>
      </c>
      <c r="I750" s="231"/>
      <c r="J750" s="232">
        <f>ROUND(I750*H750,2)</f>
        <v>0</v>
      </c>
      <c r="K750" s="233"/>
      <c r="L750" s="43"/>
      <c r="M750" s="234" t="s">
        <v>1</v>
      </c>
      <c r="N750" s="235" t="s">
        <v>41</v>
      </c>
      <c r="O750" s="90"/>
      <c r="P750" s="236">
        <f>O750*H750</f>
        <v>0</v>
      </c>
      <c r="Q750" s="236">
        <v>0</v>
      </c>
      <c r="R750" s="236">
        <f>Q750*H750</f>
        <v>0</v>
      </c>
      <c r="S750" s="236">
        <v>0</v>
      </c>
      <c r="T750" s="237">
        <f>S750*H750</f>
        <v>0</v>
      </c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R750" s="238" t="s">
        <v>145</v>
      </c>
      <c r="AT750" s="238" t="s">
        <v>141</v>
      </c>
      <c r="AU750" s="238" t="s">
        <v>85</v>
      </c>
      <c r="AY750" s="16" t="s">
        <v>138</v>
      </c>
      <c r="BE750" s="239">
        <f>IF(N750="základní",J750,0)</f>
        <v>0</v>
      </c>
      <c r="BF750" s="239">
        <f>IF(N750="snížená",J750,0)</f>
        <v>0</v>
      </c>
      <c r="BG750" s="239">
        <f>IF(N750="zákl. přenesená",J750,0)</f>
        <v>0</v>
      </c>
      <c r="BH750" s="239">
        <f>IF(N750="sníž. přenesená",J750,0)</f>
        <v>0</v>
      </c>
      <c r="BI750" s="239">
        <f>IF(N750="nulová",J750,0)</f>
        <v>0</v>
      </c>
      <c r="BJ750" s="16" t="s">
        <v>83</v>
      </c>
      <c r="BK750" s="239">
        <f>ROUND(I750*H750,2)</f>
        <v>0</v>
      </c>
      <c r="BL750" s="16" t="s">
        <v>145</v>
      </c>
      <c r="BM750" s="238" t="s">
        <v>1545</v>
      </c>
    </row>
    <row r="751" s="2" customFormat="1" ht="14.4" customHeight="1">
      <c r="A751" s="37"/>
      <c r="B751" s="38"/>
      <c r="C751" s="226" t="s">
        <v>1546</v>
      </c>
      <c r="D751" s="226" t="s">
        <v>141</v>
      </c>
      <c r="E751" s="227" t="s">
        <v>1547</v>
      </c>
      <c r="F751" s="228" t="s">
        <v>1548</v>
      </c>
      <c r="G751" s="229" t="s">
        <v>1540</v>
      </c>
      <c r="H751" s="230">
        <v>1</v>
      </c>
      <c r="I751" s="231"/>
      <c r="J751" s="232">
        <f>ROUND(I751*H751,2)</f>
        <v>0</v>
      </c>
      <c r="K751" s="233"/>
      <c r="L751" s="43"/>
      <c r="M751" s="234" t="s">
        <v>1</v>
      </c>
      <c r="N751" s="235" t="s">
        <v>41</v>
      </c>
      <c r="O751" s="90"/>
      <c r="P751" s="236">
        <f>O751*H751</f>
        <v>0</v>
      </c>
      <c r="Q751" s="236">
        <v>0</v>
      </c>
      <c r="R751" s="236">
        <f>Q751*H751</f>
        <v>0</v>
      </c>
      <c r="S751" s="236">
        <v>0</v>
      </c>
      <c r="T751" s="237">
        <f>S751*H751</f>
        <v>0</v>
      </c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R751" s="238" t="s">
        <v>145</v>
      </c>
      <c r="AT751" s="238" t="s">
        <v>141</v>
      </c>
      <c r="AU751" s="238" t="s">
        <v>85</v>
      </c>
      <c r="AY751" s="16" t="s">
        <v>138</v>
      </c>
      <c r="BE751" s="239">
        <f>IF(N751="základní",J751,0)</f>
        <v>0</v>
      </c>
      <c r="BF751" s="239">
        <f>IF(N751="snížená",J751,0)</f>
        <v>0</v>
      </c>
      <c r="BG751" s="239">
        <f>IF(N751="zákl. přenesená",J751,0)</f>
        <v>0</v>
      </c>
      <c r="BH751" s="239">
        <f>IF(N751="sníž. přenesená",J751,0)</f>
        <v>0</v>
      </c>
      <c r="BI751" s="239">
        <f>IF(N751="nulová",J751,0)</f>
        <v>0</v>
      </c>
      <c r="BJ751" s="16" t="s">
        <v>83</v>
      </c>
      <c r="BK751" s="239">
        <f>ROUND(I751*H751,2)</f>
        <v>0</v>
      </c>
      <c r="BL751" s="16" t="s">
        <v>145</v>
      </c>
      <c r="BM751" s="238" t="s">
        <v>1549</v>
      </c>
    </row>
    <row r="752" s="2" customFormat="1" ht="24.15" customHeight="1">
      <c r="A752" s="37"/>
      <c r="B752" s="38"/>
      <c r="C752" s="226" t="s">
        <v>1550</v>
      </c>
      <c r="D752" s="226" t="s">
        <v>141</v>
      </c>
      <c r="E752" s="227" t="s">
        <v>1551</v>
      </c>
      <c r="F752" s="228" t="s">
        <v>1552</v>
      </c>
      <c r="G752" s="229" t="s">
        <v>1540</v>
      </c>
      <c r="H752" s="230">
        <v>1</v>
      </c>
      <c r="I752" s="231"/>
      <c r="J752" s="232">
        <f>ROUND(I752*H752,2)</f>
        <v>0</v>
      </c>
      <c r="K752" s="233"/>
      <c r="L752" s="43"/>
      <c r="M752" s="234" t="s">
        <v>1</v>
      </c>
      <c r="N752" s="235" t="s">
        <v>41</v>
      </c>
      <c r="O752" s="90"/>
      <c r="P752" s="236">
        <f>O752*H752</f>
        <v>0</v>
      </c>
      <c r="Q752" s="236">
        <v>0</v>
      </c>
      <c r="R752" s="236">
        <f>Q752*H752</f>
        <v>0</v>
      </c>
      <c r="S752" s="236">
        <v>0</v>
      </c>
      <c r="T752" s="237">
        <f>S752*H752</f>
        <v>0</v>
      </c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R752" s="238" t="s">
        <v>145</v>
      </c>
      <c r="AT752" s="238" t="s">
        <v>141</v>
      </c>
      <c r="AU752" s="238" t="s">
        <v>85</v>
      </c>
      <c r="AY752" s="16" t="s">
        <v>138</v>
      </c>
      <c r="BE752" s="239">
        <f>IF(N752="základní",J752,0)</f>
        <v>0</v>
      </c>
      <c r="BF752" s="239">
        <f>IF(N752="snížená",J752,0)</f>
        <v>0</v>
      </c>
      <c r="BG752" s="239">
        <f>IF(N752="zákl. přenesená",J752,0)</f>
        <v>0</v>
      </c>
      <c r="BH752" s="239">
        <f>IF(N752="sníž. přenesená",J752,0)</f>
        <v>0</v>
      </c>
      <c r="BI752" s="239">
        <f>IF(N752="nulová",J752,0)</f>
        <v>0</v>
      </c>
      <c r="BJ752" s="16" t="s">
        <v>83</v>
      </c>
      <c r="BK752" s="239">
        <f>ROUND(I752*H752,2)</f>
        <v>0</v>
      </c>
      <c r="BL752" s="16" t="s">
        <v>145</v>
      </c>
      <c r="BM752" s="238" t="s">
        <v>1553</v>
      </c>
    </row>
    <row r="753" s="2" customFormat="1" ht="14.4" customHeight="1">
      <c r="A753" s="37"/>
      <c r="B753" s="38"/>
      <c r="C753" s="226" t="s">
        <v>1554</v>
      </c>
      <c r="D753" s="226" t="s">
        <v>141</v>
      </c>
      <c r="E753" s="227" t="s">
        <v>1555</v>
      </c>
      <c r="F753" s="228" t="s">
        <v>1556</v>
      </c>
      <c r="G753" s="229" t="s">
        <v>1503</v>
      </c>
      <c r="H753" s="230">
        <v>1</v>
      </c>
      <c r="I753" s="231"/>
      <c r="J753" s="232">
        <f>ROUND(I753*H753,2)</f>
        <v>0</v>
      </c>
      <c r="K753" s="233"/>
      <c r="L753" s="43"/>
      <c r="M753" s="234" t="s">
        <v>1</v>
      </c>
      <c r="N753" s="235" t="s">
        <v>41</v>
      </c>
      <c r="O753" s="90"/>
      <c r="P753" s="236">
        <f>O753*H753</f>
        <v>0</v>
      </c>
      <c r="Q753" s="236">
        <v>0</v>
      </c>
      <c r="R753" s="236">
        <f>Q753*H753</f>
        <v>0</v>
      </c>
      <c r="S753" s="236">
        <v>0</v>
      </c>
      <c r="T753" s="237">
        <f>S753*H753</f>
        <v>0</v>
      </c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R753" s="238" t="s">
        <v>145</v>
      </c>
      <c r="AT753" s="238" t="s">
        <v>141</v>
      </c>
      <c r="AU753" s="238" t="s">
        <v>85</v>
      </c>
      <c r="AY753" s="16" t="s">
        <v>138</v>
      </c>
      <c r="BE753" s="239">
        <f>IF(N753="základní",J753,0)</f>
        <v>0</v>
      </c>
      <c r="BF753" s="239">
        <f>IF(N753="snížená",J753,0)</f>
        <v>0</v>
      </c>
      <c r="BG753" s="239">
        <f>IF(N753="zákl. přenesená",J753,0)</f>
        <v>0</v>
      </c>
      <c r="BH753" s="239">
        <f>IF(N753="sníž. přenesená",J753,0)</f>
        <v>0</v>
      </c>
      <c r="BI753" s="239">
        <f>IF(N753="nulová",J753,0)</f>
        <v>0</v>
      </c>
      <c r="BJ753" s="16" t="s">
        <v>83</v>
      </c>
      <c r="BK753" s="239">
        <f>ROUND(I753*H753,2)</f>
        <v>0</v>
      </c>
      <c r="BL753" s="16" t="s">
        <v>145</v>
      </c>
      <c r="BM753" s="238" t="s">
        <v>1557</v>
      </c>
    </row>
    <row r="754" s="12" customFormat="1" ht="22.8" customHeight="1">
      <c r="A754" s="12"/>
      <c r="B754" s="210"/>
      <c r="C754" s="211"/>
      <c r="D754" s="212" t="s">
        <v>75</v>
      </c>
      <c r="E754" s="224" t="s">
        <v>1558</v>
      </c>
      <c r="F754" s="224" t="s">
        <v>1559</v>
      </c>
      <c r="G754" s="211"/>
      <c r="H754" s="211"/>
      <c r="I754" s="214"/>
      <c r="J754" s="225">
        <f>BK754</f>
        <v>0</v>
      </c>
      <c r="K754" s="211"/>
      <c r="L754" s="216"/>
      <c r="M754" s="217"/>
      <c r="N754" s="218"/>
      <c r="O754" s="218"/>
      <c r="P754" s="219">
        <f>SUM(P755:P762)</f>
        <v>0</v>
      </c>
      <c r="Q754" s="218"/>
      <c r="R754" s="219">
        <f>SUM(R755:R762)</f>
        <v>0</v>
      </c>
      <c r="S754" s="218"/>
      <c r="T754" s="220">
        <f>SUM(T755:T762)</f>
        <v>0</v>
      </c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R754" s="221" t="s">
        <v>83</v>
      </c>
      <c r="AT754" s="222" t="s">
        <v>75</v>
      </c>
      <c r="AU754" s="222" t="s">
        <v>83</v>
      </c>
      <c r="AY754" s="221" t="s">
        <v>138</v>
      </c>
      <c r="BK754" s="223">
        <f>SUM(BK755:BK762)</f>
        <v>0</v>
      </c>
    </row>
    <row r="755" s="2" customFormat="1" ht="24.15" customHeight="1">
      <c r="A755" s="37"/>
      <c r="B755" s="38"/>
      <c r="C755" s="226" t="s">
        <v>1560</v>
      </c>
      <c r="D755" s="226" t="s">
        <v>141</v>
      </c>
      <c r="E755" s="227" t="s">
        <v>1561</v>
      </c>
      <c r="F755" s="228" t="s">
        <v>1562</v>
      </c>
      <c r="G755" s="229" t="s">
        <v>1540</v>
      </c>
      <c r="H755" s="230">
        <v>2</v>
      </c>
      <c r="I755" s="231"/>
      <c r="J755" s="232">
        <f>ROUND(I755*H755,2)</f>
        <v>0</v>
      </c>
      <c r="K755" s="233"/>
      <c r="L755" s="43"/>
      <c r="M755" s="234" t="s">
        <v>1</v>
      </c>
      <c r="N755" s="235" t="s">
        <v>41</v>
      </c>
      <c r="O755" s="90"/>
      <c r="P755" s="236">
        <f>O755*H755</f>
        <v>0</v>
      </c>
      <c r="Q755" s="236">
        <v>0</v>
      </c>
      <c r="R755" s="236">
        <f>Q755*H755</f>
        <v>0</v>
      </c>
      <c r="S755" s="236">
        <v>0</v>
      </c>
      <c r="T755" s="237">
        <f>S755*H755</f>
        <v>0</v>
      </c>
      <c r="U755" s="37"/>
      <c r="V755" s="37"/>
      <c r="W755" s="37"/>
      <c r="X755" s="37"/>
      <c r="Y755" s="37"/>
      <c r="Z755" s="37"/>
      <c r="AA755" s="37"/>
      <c r="AB755" s="37"/>
      <c r="AC755" s="37"/>
      <c r="AD755" s="37"/>
      <c r="AE755" s="37"/>
      <c r="AR755" s="238" t="s">
        <v>145</v>
      </c>
      <c r="AT755" s="238" t="s">
        <v>141</v>
      </c>
      <c r="AU755" s="238" t="s">
        <v>85</v>
      </c>
      <c r="AY755" s="16" t="s">
        <v>138</v>
      </c>
      <c r="BE755" s="239">
        <f>IF(N755="základní",J755,0)</f>
        <v>0</v>
      </c>
      <c r="BF755" s="239">
        <f>IF(N755="snížená",J755,0)</f>
        <v>0</v>
      </c>
      <c r="BG755" s="239">
        <f>IF(N755="zákl. přenesená",J755,0)</f>
        <v>0</v>
      </c>
      <c r="BH755" s="239">
        <f>IF(N755="sníž. přenesená",J755,0)</f>
        <v>0</v>
      </c>
      <c r="BI755" s="239">
        <f>IF(N755="nulová",J755,0)</f>
        <v>0</v>
      </c>
      <c r="BJ755" s="16" t="s">
        <v>83</v>
      </c>
      <c r="BK755" s="239">
        <f>ROUND(I755*H755,2)</f>
        <v>0</v>
      </c>
      <c r="BL755" s="16" t="s">
        <v>145</v>
      </c>
      <c r="BM755" s="238" t="s">
        <v>1563</v>
      </c>
    </row>
    <row r="756" s="2" customFormat="1" ht="24.15" customHeight="1">
      <c r="A756" s="37"/>
      <c r="B756" s="38"/>
      <c r="C756" s="226" t="s">
        <v>1564</v>
      </c>
      <c r="D756" s="226" t="s">
        <v>141</v>
      </c>
      <c r="E756" s="227" t="s">
        <v>1565</v>
      </c>
      <c r="F756" s="228" t="s">
        <v>1566</v>
      </c>
      <c r="G756" s="229" t="s">
        <v>1540</v>
      </c>
      <c r="H756" s="230">
        <v>1</v>
      </c>
      <c r="I756" s="231"/>
      <c r="J756" s="232">
        <f>ROUND(I756*H756,2)</f>
        <v>0</v>
      </c>
      <c r="K756" s="233"/>
      <c r="L756" s="43"/>
      <c r="M756" s="234" t="s">
        <v>1</v>
      </c>
      <c r="N756" s="235" t="s">
        <v>41</v>
      </c>
      <c r="O756" s="90"/>
      <c r="P756" s="236">
        <f>O756*H756</f>
        <v>0</v>
      </c>
      <c r="Q756" s="236">
        <v>0</v>
      </c>
      <c r="R756" s="236">
        <f>Q756*H756</f>
        <v>0</v>
      </c>
      <c r="S756" s="236">
        <v>0</v>
      </c>
      <c r="T756" s="237">
        <f>S756*H756</f>
        <v>0</v>
      </c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R756" s="238" t="s">
        <v>145</v>
      </c>
      <c r="AT756" s="238" t="s">
        <v>141</v>
      </c>
      <c r="AU756" s="238" t="s">
        <v>85</v>
      </c>
      <c r="AY756" s="16" t="s">
        <v>138</v>
      </c>
      <c r="BE756" s="239">
        <f>IF(N756="základní",J756,0)</f>
        <v>0</v>
      </c>
      <c r="BF756" s="239">
        <f>IF(N756="snížená",J756,0)</f>
        <v>0</v>
      </c>
      <c r="BG756" s="239">
        <f>IF(N756="zákl. přenesená",J756,0)</f>
        <v>0</v>
      </c>
      <c r="BH756" s="239">
        <f>IF(N756="sníž. přenesená",J756,0)</f>
        <v>0</v>
      </c>
      <c r="BI756" s="239">
        <f>IF(N756="nulová",J756,0)</f>
        <v>0</v>
      </c>
      <c r="BJ756" s="16" t="s">
        <v>83</v>
      </c>
      <c r="BK756" s="239">
        <f>ROUND(I756*H756,2)</f>
        <v>0</v>
      </c>
      <c r="BL756" s="16" t="s">
        <v>145</v>
      </c>
      <c r="BM756" s="238" t="s">
        <v>1567</v>
      </c>
    </row>
    <row r="757" s="2" customFormat="1" ht="24.15" customHeight="1">
      <c r="A757" s="37"/>
      <c r="B757" s="38"/>
      <c r="C757" s="226" t="s">
        <v>1568</v>
      </c>
      <c r="D757" s="226" t="s">
        <v>141</v>
      </c>
      <c r="E757" s="227" t="s">
        <v>1569</v>
      </c>
      <c r="F757" s="228" t="s">
        <v>1570</v>
      </c>
      <c r="G757" s="229" t="s">
        <v>1540</v>
      </c>
      <c r="H757" s="230">
        <v>2</v>
      </c>
      <c r="I757" s="231"/>
      <c r="J757" s="232">
        <f>ROUND(I757*H757,2)</f>
        <v>0</v>
      </c>
      <c r="K757" s="233"/>
      <c r="L757" s="43"/>
      <c r="M757" s="234" t="s">
        <v>1</v>
      </c>
      <c r="N757" s="235" t="s">
        <v>41</v>
      </c>
      <c r="O757" s="90"/>
      <c r="P757" s="236">
        <f>O757*H757</f>
        <v>0</v>
      </c>
      <c r="Q757" s="236">
        <v>0</v>
      </c>
      <c r="R757" s="236">
        <f>Q757*H757</f>
        <v>0</v>
      </c>
      <c r="S757" s="236">
        <v>0</v>
      </c>
      <c r="T757" s="237">
        <f>S757*H757</f>
        <v>0</v>
      </c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R757" s="238" t="s">
        <v>145</v>
      </c>
      <c r="AT757" s="238" t="s">
        <v>141</v>
      </c>
      <c r="AU757" s="238" t="s">
        <v>85</v>
      </c>
      <c r="AY757" s="16" t="s">
        <v>138</v>
      </c>
      <c r="BE757" s="239">
        <f>IF(N757="základní",J757,0)</f>
        <v>0</v>
      </c>
      <c r="BF757" s="239">
        <f>IF(N757="snížená",J757,0)</f>
        <v>0</v>
      </c>
      <c r="BG757" s="239">
        <f>IF(N757="zákl. přenesená",J757,0)</f>
        <v>0</v>
      </c>
      <c r="BH757" s="239">
        <f>IF(N757="sníž. přenesená",J757,0)</f>
        <v>0</v>
      </c>
      <c r="BI757" s="239">
        <f>IF(N757="nulová",J757,0)</f>
        <v>0</v>
      </c>
      <c r="BJ757" s="16" t="s">
        <v>83</v>
      </c>
      <c r="BK757" s="239">
        <f>ROUND(I757*H757,2)</f>
        <v>0</v>
      </c>
      <c r="BL757" s="16" t="s">
        <v>145</v>
      </c>
      <c r="BM757" s="238" t="s">
        <v>1571</v>
      </c>
    </row>
    <row r="758" s="2" customFormat="1" ht="24.15" customHeight="1">
      <c r="A758" s="37"/>
      <c r="B758" s="38"/>
      <c r="C758" s="226" t="s">
        <v>1572</v>
      </c>
      <c r="D758" s="226" t="s">
        <v>141</v>
      </c>
      <c r="E758" s="227" t="s">
        <v>1573</v>
      </c>
      <c r="F758" s="228" t="s">
        <v>1574</v>
      </c>
      <c r="G758" s="229" t="s">
        <v>1540</v>
      </c>
      <c r="H758" s="230">
        <v>3</v>
      </c>
      <c r="I758" s="231"/>
      <c r="J758" s="232">
        <f>ROUND(I758*H758,2)</f>
        <v>0</v>
      </c>
      <c r="K758" s="233"/>
      <c r="L758" s="43"/>
      <c r="M758" s="234" t="s">
        <v>1</v>
      </c>
      <c r="N758" s="235" t="s">
        <v>41</v>
      </c>
      <c r="O758" s="90"/>
      <c r="P758" s="236">
        <f>O758*H758</f>
        <v>0</v>
      </c>
      <c r="Q758" s="236">
        <v>0</v>
      </c>
      <c r="R758" s="236">
        <f>Q758*H758</f>
        <v>0</v>
      </c>
      <c r="S758" s="236">
        <v>0</v>
      </c>
      <c r="T758" s="237">
        <f>S758*H758</f>
        <v>0</v>
      </c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R758" s="238" t="s">
        <v>145</v>
      </c>
      <c r="AT758" s="238" t="s">
        <v>141</v>
      </c>
      <c r="AU758" s="238" t="s">
        <v>85</v>
      </c>
      <c r="AY758" s="16" t="s">
        <v>138</v>
      </c>
      <c r="BE758" s="239">
        <f>IF(N758="základní",J758,0)</f>
        <v>0</v>
      </c>
      <c r="BF758" s="239">
        <f>IF(N758="snížená",J758,0)</f>
        <v>0</v>
      </c>
      <c r="BG758" s="239">
        <f>IF(N758="zákl. přenesená",J758,0)</f>
        <v>0</v>
      </c>
      <c r="BH758" s="239">
        <f>IF(N758="sníž. přenesená",J758,0)</f>
        <v>0</v>
      </c>
      <c r="BI758" s="239">
        <f>IF(N758="nulová",J758,0)</f>
        <v>0</v>
      </c>
      <c r="BJ758" s="16" t="s">
        <v>83</v>
      </c>
      <c r="BK758" s="239">
        <f>ROUND(I758*H758,2)</f>
        <v>0</v>
      </c>
      <c r="BL758" s="16" t="s">
        <v>145</v>
      </c>
      <c r="BM758" s="238" t="s">
        <v>1575</v>
      </c>
    </row>
    <row r="759" s="2" customFormat="1" ht="24.15" customHeight="1">
      <c r="A759" s="37"/>
      <c r="B759" s="38"/>
      <c r="C759" s="226" t="s">
        <v>1576</v>
      </c>
      <c r="D759" s="226" t="s">
        <v>141</v>
      </c>
      <c r="E759" s="227" t="s">
        <v>1577</v>
      </c>
      <c r="F759" s="228" t="s">
        <v>1578</v>
      </c>
      <c r="G759" s="229" t="s">
        <v>1540</v>
      </c>
      <c r="H759" s="230">
        <v>25</v>
      </c>
      <c r="I759" s="231"/>
      <c r="J759" s="232">
        <f>ROUND(I759*H759,2)</f>
        <v>0</v>
      </c>
      <c r="K759" s="233"/>
      <c r="L759" s="43"/>
      <c r="M759" s="234" t="s">
        <v>1</v>
      </c>
      <c r="N759" s="235" t="s">
        <v>41</v>
      </c>
      <c r="O759" s="90"/>
      <c r="P759" s="236">
        <f>O759*H759</f>
        <v>0</v>
      </c>
      <c r="Q759" s="236">
        <v>0</v>
      </c>
      <c r="R759" s="236">
        <f>Q759*H759</f>
        <v>0</v>
      </c>
      <c r="S759" s="236">
        <v>0</v>
      </c>
      <c r="T759" s="237">
        <f>S759*H759</f>
        <v>0</v>
      </c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R759" s="238" t="s">
        <v>145</v>
      </c>
      <c r="AT759" s="238" t="s">
        <v>141</v>
      </c>
      <c r="AU759" s="238" t="s">
        <v>85</v>
      </c>
      <c r="AY759" s="16" t="s">
        <v>138</v>
      </c>
      <c r="BE759" s="239">
        <f>IF(N759="základní",J759,0)</f>
        <v>0</v>
      </c>
      <c r="BF759" s="239">
        <f>IF(N759="snížená",J759,0)</f>
        <v>0</v>
      </c>
      <c r="BG759" s="239">
        <f>IF(N759="zákl. přenesená",J759,0)</f>
        <v>0</v>
      </c>
      <c r="BH759" s="239">
        <f>IF(N759="sníž. přenesená",J759,0)</f>
        <v>0</v>
      </c>
      <c r="BI759" s="239">
        <f>IF(N759="nulová",J759,0)</f>
        <v>0</v>
      </c>
      <c r="BJ759" s="16" t="s">
        <v>83</v>
      </c>
      <c r="BK759" s="239">
        <f>ROUND(I759*H759,2)</f>
        <v>0</v>
      </c>
      <c r="BL759" s="16" t="s">
        <v>145</v>
      </c>
      <c r="BM759" s="238" t="s">
        <v>1579</v>
      </c>
    </row>
    <row r="760" s="2" customFormat="1" ht="24.15" customHeight="1">
      <c r="A760" s="37"/>
      <c r="B760" s="38"/>
      <c r="C760" s="226" t="s">
        <v>1580</v>
      </c>
      <c r="D760" s="226" t="s">
        <v>141</v>
      </c>
      <c r="E760" s="227" t="s">
        <v>1581</v>
      </c>
      <c r="F760" s="228" t="s">
        <v>1582</v>
      </c>
      <c r="G760" s="229" t="s">
        <v>1540</v>
      </c>
      <c r="H760" s="230">
        <v>5</v>
      </c>
      <c r="I760" s="231"/>
      <c r="J760" s="232">
        <f>ROUND(I760*H760,2)</f>
        <v>0</v>
      </c>
      <c r="K760" s="233"/>
      <c r="L760" s="43"/>
      <c r="M760" s="234" t="s">
        <v>1</v>
      </c>
      <c r="N760" s="235" t="s">
        <v>41</v>
      </c>
      <c r="O760" s="90"/>
      <c r="P760" s="236">
        <f>O760*H760</f>
        <v>0</v>
      </c>
      <c r="Q760" s="236">
        <v>0</v>
      </c>
      <c r="R760" s="236">
        <f>Q760*H760</f>
        <v>0</v>
      </c>
      <c r="S760" s="236">
        <v>0</v>
      </c>
      <c r="T760" s="237">
        <f>S760*H760</f>
        <v>0</v>
      </c>
      <c r="U760" s="37"/>
      <c r="V760" s="37"/>
      <c r="W760" s="37"/>
      <c r="X760" s="37"/>
      <c r="Y760" s="37"/>
      <c r="Z760" s="37"/>
      <c r="AA760" s="37"/>
      <c r="AB760" s="37"/>
      <c r="AC760" s="37"/>
      <c r="AD760" s="37"/>
      <c r="AE760" s="37"/>
      <c r="AR760" s="238" t="s">
        <v>145</v>
      </c>
      <c r="AT760" s="238" t="s">
        <v>141</v>
      </c>
      <c r="AU760" s="238" t="s">
        <v>85</v>
      </c>
      <c r="AY760" s="16" t="s">
        <v>138</v>
      </c>
      <c r="BE760" s="239">
        <f>IF(N760="základní",J760,0)</f>
        <v>0</v>
      </c>
      <c r="BF760" s="239">
        <f>IF(N760="snížená",J760,0)</f>
        <v>0</v>
      </c>
      <c r="BG760" s="239">
        <f>IF(N760="zákl. přenesená",J760,0)</f>
        <v>0</v>
      </c>
      <c r="BH760" s="239">
        <f>IF(N760="sníž. přenesená",J760,0)</f>
        <v>0</v>
      </c>
      <c r="BI760" s="239">
        <f>IF(N760="nulová",J760,0)</f>
        <v>0</v>
      </c>
      <c r="BJ760" s="16" t="s">
        <v>83</v>
      </c>
      <c r="BK760" s="239">
        <f>ROUND(I760*H760,2)</f>
        <v>0</v>
      </c>
      <c r="BL760" s="16" t="s">
        <v>145</v>
      </c>
      <c r="BM760" s="238" t="s">
        <v>1583</v>
      </c>
    </row>
    <row r="761" s="2" customFormat="1" ht="24.15" customHeight="1">
      <c r="A761" s="37"/>
      <c r="B761" s="38"/>
      <c r="C761" s="226" t="s">
        <v>1584</v>
      </c>
      <c r="D761" s="226" t="s">
        <v>141</v>
      </c>
      <c r="E761" s="227" t="s">
        <v>1585</v>
      </c>
      <c r="F761" s="228" t="s">
        <v>1586</v>
      </c>
      <c r="G761" s="229" t="s">
        <v>1540</v>
      </c>
      <c r="H761" s="230">
        <v>5</v>
      </c>
      <c r="I761" s="231"/>
      <c r="J761" s="232">
        <f>ROUND(I761*H761,2)</f>
        <v>0</v>
      </c>
      <c r="K761" s="233"/>
      <c r="L761" s="43"/>
      <c r="M761" s="234" t="s">
        <v>1</v>
      </c>
      <c r="N761" s="235" t="s">
        <v>41</v>
      </c>
      <c r="O761" s="90"/>
      <c r="P761" s="236">
        <f>O761*H761</f>
        <v>0</v>
      </c>
      <c r="Q761" s="236">
        <v>0</v>
      </c>
      <c r="R761" s="236">
        <f>Q761*H761</f>
        <v>0</v>
      </c>
      <c r="S761" s="236">
        <v>0</v>
      </c>
      <c r="T761" s="237">
        <f>S761*H761</f>
        <v>0</v>
      </c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R761" s="238" t="s">
        <v>145</v>
      </c>
      <c r="AT761" s="238" t="s">
        <v>141</v>
      </c>
      <c r="AU761" s="238" t="s">
        <v>85</v>
      </c>
      <c r="AY761" s="16" t="s">
        <v>138</v>
      </c>
      <c r="BE761" s="239">
        <f>IF(N761="základní",J761,0)</f>
        <v>0</v>
      </c>
      <c r="BF761" s="239">
        <f>IF(N761="snížená",J761,0)</f>
        <v>0</v>
      </c>
      <c r="BG761" s="239">
        <f>IF(N761="zákl. přenesená",J761,0)</f>
        <v>0</v>
      </c>
      <c r="BH761" s="239">
        <f>IF(N761="sníž. přenesená",J761,0)</f>
        <v>0</v>
      </c>
      <c r="BI761" s="239">
        <f>IF(N761="nulová",J761,0)</f>
        <v>0</v>
      </c>
      <c r="BJ761" s="16" t="s">
        <v>83</v>
      </c>
      <c r="BK761" s="239">
        <f>ROUND(I761*H761,2)</f>
        <v>0</v>
      </c>
      <c r="BL761" s="16" t="s">
        <v>145</v>
      </c>
      <c r="BM761" s="238" t="s">
        <v>1587</v>
      </c>
    </row>
    <row r="762" s="2" customFormat="1" ht="14.4" customHeight="1">
      <c r="A762" s="37"/>
      <c r="B762" s="38"/>
      <c r="C762" s="226" t="s">
        <v>1588</v>
      </c>
      <c r="D762" s="226" t="s">
        <v>141</v>
      </c>
      <c r="E762" s="227" t="s">
        <v>1589</v>
      </c>
      <c r="F762" s="228" t="s">
        <v>1590</v>
      </c>
      <c r="G762" s="229" t="s">
        <v>1503</v>
      </c>
      <c r="H762" s="230">
        <v>1</v>
      </c>
      <c r="I762" s="231"/>
      <c r="J762" s="232">
        <f>ROUND(I762*H762,2)</f>
        <v>0</v>
      </c>
      <c r="K762" s="233"/>
      <c r="L762" s="43"/>
      <c r="M762" s="234" t="s">
        <v>1</v>
      </c>
      <c r="N762" s="235" t="s">
        <v>41</v>
      </c>
      <c r="O762" s="90"/>
      <c r="P762" s="236">
        <f>O762*H762</f>
        <v>0</v>
      </c>
      <c r="Q762" s="236">
        <v>0</v>
      </c>
      <c r="R762" s="236">
        <f>Q762*H762</f>
        <v>0</v>
      </c>
      <c r="S762" s="236">
        <v>0</v>
      </c>
      <c r="T762" s="237">
        <f>S762*H762</f>
        <v>0</v>
      </c>
      <c r="U762" s="37"/>
      <c r="V762" s="37"/>
      <c r="W762" s="37"/>
      <c r="X762" s="37"/>
      <c r="Y762" s="37"/>
      <c r="Z762" s="37"/>
      <c r="AA762" s="37"/>
      <c r="AB762" s="37"/>
      <c r="AC762" s="37"/>
      <c r="AD762" s="37"/>
      <c r="AE762" s="37"/>
      <c r="AR762" s="238" t="s">
        <v>145</v>
      </c>
      <c r="AT762" s="238" t="s">
        <v>141</v>
      </c>
      <c r="AU762" s="238" t="s">
        <v>85</v>
      </c>
      <c r="AY762" s="16" t="s">
        <v>138</v>
      </c>
      <c r="BE762" s="239">
        <f>IF(N762="základní",J762,0)</f>
        <v>0</v>
      </c>
      <c r="BF762" s="239">
        <f>IF(N762="snížená",J762,0)</f>
        <v>0</v>
      </c>
      <c r="BG762" s="239">
        <f>IF(N762="zákl. přenesená",J762,0)</f>
        <v>0</v>
      </c>
      <c r="BH762" s="239">
        <f>IF(N762="sníž. přenesená",J762,0)</f>
        <v>0</v>
      </c>
      <c r="BI762" s="239">
        <f>IF(N762="nulová",J762,0)</f>
        <v>0</v>
      </c>
      <c r="BJ762" s="16" t="s">
        <v>83</v>
      </c>
      <c r="BK762" s="239">
        <f>ROUND(I762*H762,2)</f>
        <v>0</v>
      </c>
      <c r="BL762" s="16" t="s">
        <v>145</v>
      </c>
      <c r="BM762" s="238" t="s">
        <v>1591</v>
      </c>
    </row>
    <row r="763" s="12" customFormat="1" ht="22.8" customHeight="1">
      <c r="A763" s="12"/>
      <c r="B763" s="210"/>
      <c r="C763" s="211"/>
      <c r="D763" s="212" t="s">
        <v>75</v>
      </c>
      <c r="E763" s="224" t="s">
        <v>1592</v>
      </c>
      <c r="F763" s="224" t="s">
        <v>1593</v>
      </c>
      <c r="G763" s="211"/>
      <c r="H763" s="211"/>
      <c r="I763" s="214"/>
      <c r="J763" s="225">
        <f>BK763</f>
        <v>0</v>
      </c>
      <c r="K763" s="211"/>
      <c r="L763" s="216"/>
      <c r="M763" s="217"/>
      <c r="N763" s="218"/>
      <c r="O763" s="218"/>
      <c r="P763" s="219">
        <f>SUM(P764:P765)</f>
        <v>0</v>
      </c>
      <c r="Q763" s="218"/>
      <c r="R763" s="219">
        <f>SUM(R764:R765)</f>
        <v>0</v>
      </c>
      <c r="S763" s="218"/>
      <c r="T763" s="220">
        <f>SUM(T764:T765)</f>
        <v>0</v>
      </c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R763" s="221" t="s">
        <v>83</v>
      </c>
      <c r="AT763" s="222" t="s">
        <v>75</v>
      </c>
      <c r="AU763" s="222" t="s">
        <v>83</v>
      </c>
      <c r="AY763" s="221" t="s">
        <v>138</v>
      </c>
      <c r="BK763" s="223">
        <f>SUM(BK764:BK765)</f>
        <v>0</v>
      </c>
    </row>
    <row r="764" s="2" customFormat="1" ht="24.15" customHeight="1">
      <c r="A764" s="37"/>
      <c r="B764" s="38"/>
      <c r="C764" s="226" t="s">
        <v>1594</v>
      </c>
      <c r="D764" s="226" t="s">
        <v>141</v>
      </c>
      <c r="E764" s="227" t="s">
        <v>1595</v>
      </c>
      <c r="F764" s="228" t="s">
        <v>1552</v>
      </c>
      <c r="G764" s="229" t="s">
        <v>1540</v>
      </c>
      <c r="H764" s="230">
        <v>1</v>
      </c>
      <c r="I764" s="231"/>
      <c r="J764" s="232">
        <f>ROUND(I764*H764,2)</f>
        <v>0</v>
      </c>
      <c r="K764" s="233"/>
      <c r="L764" s="43"/>
      <c r="M764" s="234" t="s">
        <v>1</v>
      </c>
      <c r="N764" s="235" t="s">
        <v>41</v>
      </c>
      <c r="O764" s="90"/>
      <c r="P764" s="236">
        <f>O764*H764</f>
        <v>0</v>
      </c>
      <c r="Q764" s="236">
        <v>0</v>
      </c>
      <c r="R764" s="236">
        <f>Q764*H764</f>
        <v>0</v>
      </c>
      <c r="S764" s="236">
        <v>0</v>
      </c>
      <c r="T764" s="237">
        <f>S764*H764</f>
        <v>0</v>
      </c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R764" s="238" t="s">
        <v>145</v>
      </c>
      <c r="AT764" s="238" t="s">
        <v>141</v>
      </c>
      <c r="AU764" s="238" t="s">
        <v>85</v>
      </c>
      <c r="AY764" s="16" t="s">
        <v>138</v>
      </c>
      <c r="BE764" s="239">
        <f>IF(N764="základní",J764,0)</f>
        <v>0</v>
      </c>
      <c r="BF764" s="239">
        <f>IF(N764="snížená",J764,0)</f>
        <v>0</v>
      </c>
      <c r="BG764" s="239">
        <f>IF(N764="zákl. přenesená",J764,0)</f>
        <v>0</v>
      </c>
      <c r="BH764" s="239">
        <f>IF(N764="sníž. přenesená",J764,0)</f>
        <v>0</v>
      </c>
      <c r="BI764" s="239">
        <f>IF(N764="nulová",J764,0)</f>
        <v>0</v>
      </c>
      <c r="BJ764" s="16" t="s">
        <v>83</v>
      </c>
      <c r="BK764" s="239">
        <f>ROUND(I764*H764,2)</f>
        <v>0</v>
      </c>
      <c r="BL764" s="16" t="s">
        <v>145</v>
      </c>
      <c r="BM764" s="238" t="s">
        <v>1596</v>
      </c>
    </row>
    <row r="765" s="2" customFormat="1" ht="14.4" customHeight="1">
      <c r="A765" s="37"/>
      <c r="B765" s="38"/>
      <c r="C765" s="226" t="s">
        <v>1597</v>
      </c>
      <c r="D765" s="226" t="s">
        <v>141</v>
      </c>
      <c r="E765" s="227" t="s">
        <v>1598</v>
      </c>
      <c r="F765" s="228" t="s">
        <v>1590</v>
      </c>
      <c r="G765" s="229" t="s">
        <v>1503</v>
      </c>
      <c r="H765" s="230">
        <v>1</v>
      </c>
      <c r="I765" s="231"/>
      <c r="J765" s="232">
        <f>ROUND(I765*H765,2)</f>
        <v>0</v>
      </c>
      <c r="K765" s="233"/>
      <c r="L765" s="43"/>
      <c r="M765" s="234" t="s">
        <v>1</v>
      </c>
      <c r="N765" s="235" t="s">
        <v>41</v>
      </c>
      <c r="O765" s="90"/>
      <c r="P765" s="236">
        <f>O765*H765</f>
        <v>0</v>
      </c>
      <c r="Q765" s="236">
        <v>0</v>
      </c>
      <c r="R765" s="236">
        <f>Q765*H765</f>
        <v>0</v>
      </c>
      <c r="S765" s="236">
        <v>0</v>
      </c>
      <c r="T765" s="237">
        <f>S765*H765</f>
        <v>0</v>
      </c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R765" s="238" t="s">
        <v>145</v>
      </c>
      <c r="AT765" s="238" t="s">
        <v>141</v>
      </c>
      <c r="AU765" s="238" t="s">
        <v>85</v>
      </c>
      <c r="AY765" s="16" t="s">
        <v>138</v>
      </c>
      <c r="BE765" s="239">
        <f>IF(N765="základní",J765,0)</f>
        <v>0</v>
      </c>
      <c r="BF765" s="239">
        <f>IF(N765="snížená",J765,0)</f>
        <v>0</v>
      </c>
      <c r="BG765" s="239">
        <f>IF(N765="zákl. přenesená",J765,0)</f>
        <v>0</v>
      </c>
      <c r="BH765" s="239">
        <f>IF(N765="sníž. přenesená",J765,0)</f>
        <v>0</v>
      </c>
      <c r="BI765" s="239">
        <f>IF(N765="nulová",J765,0)</f>
        <v>0</v>
      </c>
      <c r="BJ765" s="16" t="s">
        <v>83</v>
      </c>
      <c r="BK765" s="239">
        <f>ROUND(I765*H765,2)</f>
        <v>0</v>
      </c>
      <c r="BL765" s="16" t="s">
        <v>145</v>
      </c>
      <c r="BM765" s="238" t="s">
        <v>1599</v>
      </c>
    </row>
    <row r="766" s="12" customFormat="1" ht="25.92" customHeight="1">
      <c r="A766" s="12"/>
      <c r="B766" s="210"/>
      <c r="C766" s="211"/>
      <c r="D766" s="212" t="s">
        <v>75</v>
      </c>
      <c r="E766" s="213" t="s">
        <v>1600</v>
      </c>
      <c r="F766" s="213" t="s">
        <v>1601</v>
      </c>
      <c r="G766" s="211"/>
      <c r="H766" s="211"/>
      <c r="I766" s="214"/>
      <c r="J766" s="215">
        <f>BK766</f>
        <v>0</v>
      </c>
      <c r="K766" s="211"/>
      <c r="L766" s="216"/>
      <c r="M766" s="217"/>
      <c r="N766" s="218"/>
      <c r="O766" s="218"/>
      <c r="P766" s="219">
        <f>P767+P787+P791+P793+P815+P818+P820</f>
        <v>0</v>
      </c>
      <c r="Q766" s="218"/>
      <c r="R766" s="219">
        <f>R767+R787+R791+R793+R815+R818+R820</f>
        <v>0</v>
      </c>
      <c r="S766" s="218"/>
      <c r="T766" s="220">
        <f>T767+T787+T791+T793+T815+T818+T820</f>
        <v>0</v>
      </c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R766" s="221" t="s">
        <v>83</v>
      </c>
      <c r="AT766" s="222" t="s">
        <v>75</v>
      </c>
      <c r="AU766" s="222" t="s">
        <v>76</v>
      </c>
      <c r="AY766" s="221" t="s">
        <v>138</v>
      </c>
      <c r="BK766" s="223">
        <f>BK767+BK787+BK791+BK793+BK815+BK818+BK820</f>
        <v>0</v>
      </c>
    </row>
    <row r="767" s="12" customFormat="1" ht="22.8" customHeight="1">
      <c r="A767" s="12"/>
      <c r="B767" s="210"/>
      <c r="C767" s="211"/>
      <c r="D767" s="212" t="s">
        <v>75</v>
      </c>
      <c r="E767" s="224" t="s">
        <v>614</v>
      </c>
      <c r="F767" s="224" t="s">
        <v>615</v>
      </c>
      <c r="G767" s="211"/>
      <c r="H767" s="211"/>
      <c r="I767" s="214"/>
      <c r="J767" s="225">
        <f>BK767</f>
        <v>0</v>
      </c>
      <c r="K767" s="211"/>
      <c r="L767" s="216"/>
      <c r="M767" s="217"/>
      <c r="N767" s="218"/>
      <c r="O767" s="218"/>
      <c r="P767" s="219">
        <f>SUM(P768:P786)</f>
        <v>0</v>
      </c>
      <c r="Q767" s="218"/>
      <c r="R767" s="219">
        <f>SUM(R768:R786)</f>
        <v>0</v>
      </c>
      <c r="S767" s="218"/>
      <c r="T767" s="220">
        <f>SUM(T768:T786)</f>
        <v>0</v>
      </c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R767" s="221" t="s">
        <v>83</v>
      </c>
      <c r="AT767" s="222" t="s">
        <v>75</v>
      </c>
      <c r="AU767" s="222" t="s">
        <v>83</v>
      </c>
      <c r="AY767" s="221" t="s">
        <v>138</v>
      </c>
      <c r="BK767" s="223">
        <f>SUM(BK768:BK786)</f>
        <v>0</v>
      </c>
    </row>
    <row r="768" s="2" customFormat="1" ht="24.15" customHeight="1">
      <c r="A768" s="37"/>
      <c r="B768" s="38"/>
      <c r="C768" s="226" t="s">
        <v>1602</v>
      </c>
      <c r="D768" s="226" t="s">
        <v>141</v>
      </c>
      <c r="E768" s="227" t="s">
        <v>1603</v>
      </c>
      <c r="F768" s="228" t="s">
        <v>1604</v>
      </c>
      <c r="G768" s="229" t="s">
        <v>281</v>
      </c>
      <c r="H768" s="230">
        <v>61.200000000000003</v>
      </c>
      <c r="I768" s="231"/>
      <c r="J768" s="232">
        <f>ROUND(I768*H768,2)</f>
        <v>0</v>
      </c>
      <c r="K768" s="233"/>
      <c r="L768" s="43"/>
      <c r="M768" s="234" t="s">
        <v>1</v>
      </c>
      <c r="N768" s="235" t="s">
        <v>41</v>
      </c>
      <c r="O768" s="90"/>
      <c r="P768" s="236">
        <f>O768*H768</f>
        <v>0</v>
      </c>
      <c r="Q768" s="236">
        <v>0</v>
      </c>
      <c r="R768" s="236">
        <f>Q768*H768</f>
        <v>0</v>
      </c>
      <c r="S768" s="236">
        <v>0</v>
      </c>
      <c r="T768" s="237">
        <f>S768*H768</f>
        <v>0</v>
      </c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R768" s="238" t="s">
        <v>145</v>
      </c>
      <c r="AT768" s="238" t="s">
        <v>141</v>
      </c>
      <c r="AU768" s="238" t="s">
        <v>85</v>
      </c>
      <c r="AY768" s="16" t="s">
        <v>138</v>
      </c>
      <c r="BE768" s="239">
        <f>IF(N768="základní",J768,0)</f>
        <v>0</v>
      </c>
      <c r="BF768" s="239">
        <f>IF(N768="snížená",J768,0)</f>
        <v>0</v>
      </c>
      <c r="BG768" s="239">
        <f>IF(N768="zákl. přenesená",J768,0)</f>
        <v>0</v>
      </c>
      <c r="BH768" s="239">
        <f>IF(N768="sníž. přenesená",J768,0)</f>
        <v>0</v>
      </c>
      <c r="BI768" s="239">
        <f>IF(N768="nulová",J768,0)</f>
        <v>0</v>
      </c>
      <c r="BJ768" s="16" t="s">
        <v>83</v>
      </c>
      <c r="BK768" s="239">
        <f>ROUND(I768*H768,2)</f>
        <v>0</v>
      </c>
      <c r="BL768" s="16" t="s">
        <v>145</v>
      </c>
      <c r="BM768" s="238" t="s">
        <v>1605</v>
      </c>
    </row>
    <row r="769" s="13" customFormat="1">
      <c r="A769" s="13"/>
      <c r="B769" s="246"/>
      <c r="C769" s="247"/>
      <c r="D769" s="248" t="s">
        <v>1262</v>
      </c>
      <c r="E769" s="249" t="s">
        <v>1</v>
      </c>
      <c r="F769" s="250" t="s">
        <v>1606</v>
      </c>
      <c r="G769" s="247"/>
      <c r="H769" s="251">
        <v>61.200000000000003</v>
      </c>
      <c r="I769" s="252"/>
      <c r="J769" s="247"/>
      <c r="K769" s="247"/>
      <c r="L769" s="253"/>
      <c r="M769" s="254"/>
      <c r="N769" s="255"/>
      <c r="O769" s="255"/>
      <c r="P769" s="255"/>
      <c r="Q769" s="255"/>
      <c r="R769" s="255"/>
      <c r="S769" s="255"/>
      <c r="T769" s="256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57" t="s">
        <v>1262</v>
      </c>
      <c r="AU769" s="257" t="s">
        <v>85</v>
      </c>
      <c r="AV769" s="13" t="s">
        <v>85</v>
      </c>
      <c r="AW769" s="13" t="s">
        <v>32</v>
      </c>
      <c r="AX769" s="13" t="s">
        <v>76</v>
      </c>
      <c r="AY769" s="257" t="s">
        <v>138</v>
      </c>
    </row>
    <row r="770" s="14" customFormat="1">
      <c r="A770" s="14"/>
      <c r="B770" s="258"/>
      <c r="C770" s="259"/>
      <c r="D770" s="248" t="s">
        <v>1262</v>
      </c>
      <c r="E770" s="260" t="s">
        <v>1</v>
      </c>
      <c r="F770" s="261" t="s">
        <v>1264</v>
      </c>
      <c r="G770" s="259"/>
      <c r="H770" s="262">
        <v>61.200000000000003</v>
      </c>
      <c r="I770" s="263"/>
      <c r="J770" s="259"/>
      <c r="K770" s="259"/>
      <c r="L770" s="264"/>
      <c r="M770" s="265"/>
      <c r="N770" s="266"/>
      <c r="O770" s="266"/>
      <c r="P770" s="266"/>
      <c r="Q770" s="266"/>
      <c r="R770" s="266"/>
      <c r="S770" s="266"/>
      <c r="T770" s="267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68" t="s">
        <v>1262</v>
      </c>
      <c r="AU770" s="268" t="s">
        <v>85</v>
      </c>
      <c r="AV770" s="14" t="s">
        <v>145</v>
      </c>
      <c r="AW770" s="14" t="s">
        <v>32</v>
      </c>
      <c r="AX770" s="14" t="s">
        <v>83</v>
      </c>
      <c r="AY770" s="268" t="s">
        <v>138</v>
      </c>
    </row>
    <row r="771" s="2" customFormat="1" ht="24.15" customHeight="1">
      <c r="A771" s="37"/>
      <c r="B771" s="38"/>
      <c r="C771" s="226" t="s">
        <v>1607</v>
      </c>
      <c r="D771" s="226" t="s">
        <v>141</v>
      </c>
      <c r="E771" s="227" t="s">
        <v>1333</v>
      </c>
      <c r="F771" s="228" t="s">
        <v>1334</v>
      </c>
      <c r="G771" s="229" t="s">
        <v>281</v>
      </c>
      <c r="H771" s="230">
        <v>18.359999999999999</v>
      </c>
      <c r="I771" s="231"/>
      <c r="J771" s="232">
        <f>ROUND(I771*H771,2)</f>
        <v>0</v>
      </c>
      <c r="K771" s="233"/>
      <c r="L771" s="43"/>
      <c r="M771" s="234" t="s">
        <v>1</v>
      </c>
      <c r="N771" s="235" t="s">
        <v>41</v>
      </c>
      <c r="O771" s="90"/>
      <c r="P771" s="236">
        <f>O771*H771</f>
        <v>0</v>
      </c>
      <c r="Q771" s="236">
        <v>0</v>
      </c>
      <c r="R771" s="236">
        <f>Q771*H771</f>
        <v>0</v>
      </c>
      <c r="S771" s="236">
        <v>0</v>
      </c>
      <c r="T771" s="237">
        <f>S771*H771</f>
        <v>0</v>
      </c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R771" s="238" t="s">
        <v>145</v>
      </c>
      <c r="AT771" s="238" t="s">
        <v>141</v>
      </c>
      <c r="AU771" s="238" t="s">
        <v>85</v>
      </c>
      <c r="AY771" s="16" t="s">
        <v>138</v>
      </c>
      <c r="BE771" s="239">
        <f>IF(N771="základní",J771,0)</f>
        <v>0</v>
      </c>
      <c r="BF771" s="239">
        <f>IF(N771="snížená",J771,0)</f>
        <v>0</v>
      </c>
      <c r="BG771" s="239">
        <f>IF(N771="zákl. přenesená",J771,0)</f>
        <v>0</v>
      </c>
      <c r="BH771" s="239">
        <f>IF(N771="sníž. přenesená",J771,0)</f>
        <v>0</v>
      </c>
      <c r="BI771" s="239">
        <f>IF(N771="nulová",J771,0)</f>
        <v>0</v>
      </c>
      <c r="BJ771" s="16" t="s">
        <v>83</v>
      </c>
      <c r="BK771" s="239">
        <f>ROUND(I771*H771,2)</f>
        <v>0</v>
      </c>
      <c r="BL771" s="16" t="s">
        <v>145</v>
      </c>
      <c r="BM771" s="238" t="s">
        <v>1608</v>
      </c>
    </row>
    <row r="772" s="2" customFormat="1" ht="14.4" customHeight="1">
      <c r="A772" s="37"/>
      <c r="B772" s="38"/>
      <c r="C772" s="226" t="s">
        <v>1609</v>
      </c>
      <c r="D772" s="226" t="s">
        <v>141</v>
      </c>
      <c r="E772" s="227" t="s">
        <v>1337</v>
      </c>
      <c r="F772" s="228" t="s">
        <v>1338</v>
      </c>
      <c r="G772" s="229" t="s">
        <v>269</v>
      </c>
      <c r="H772" s="230">
        <v>114</v>
      </c>
      <c r="I772" s="231"/>
      <c r="J772" s="232">
        <f>ROUND(I772*H772,2)</f>
        <v>0</v>
      </c>
      <c r="K772" s="233"/>
      <c r="L772" s="43"/>
      <c r="M772" s="234" t="s">
        <v>1</v>
      </c>
      <c r="N772" s="235" t="s">
        <v>41</v>
      </c>
      <c r="O772" s="90"/>
      <c r="P772" s="236">
        <f>O772*H772</f>
        <v>0</v>
      </c>
      <c r="Q772" s="236">
        <v>0</v>
      </c>
      <c r="R772" s="236">
        <f>Q772*H772</f>
        <v>0</v>
      </c>
      <c r="S772" s="236">
        <v>0</v>
      </c>
      <c r="T772" s="237">
        <f>S772*H772</f>
        <v>0</v>
      </c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R772" s="238" t="s">
        <v>145</v>
      </c>
      <c r="AT772" s="238" t="s">
        <v>141</v>
      </c>
      <c r="AU772" s="238" t="s">
        <v>85</v>
      </c>
      <c r="AY772" s="16" t="s">
        <v>138</v>
      </c>
      <c r="BE772" s="239">
        <f>IF(N772="základní",J772,0)</f>
        <v>0</v>
      </c>
      <c r="BF772" s="239">
        <f>IF(N772="snížená",J772,0)</f>
        <v>0</v>
      </c>
      <c r="BG772" s="239">
        <f>IF(N772="zákl. přenesená",J772,0)</f>
        <v>0</v>
      </c>
      <c r="BH772" s="239">
        <f>IF(N772="sníž. přenesená",J772,0)</f>
        <v>0</v>
      </c>
      <c r="BI772" s="239">
        <f>IF(N772="nulová",J772,0)</f>
        <v>0</v>
      </c>
      <c r="BJ772" s="16" t="s">
        <v>83</v>
      </c>
      <c r="BK772" s="239">
        <f>ROUND(I772*H772,2)</f>
        <v>0</v>
      </c>
      <c r="BL772" s="16" t="s">
        <v>145</v>
      </c>
      <c r="BM772" s="238" t="s">
        <v>1610</v>
      </c>
    </row>
    <row r="773" s="13" customFormat="1">
      <c r="A773" s="13"/>
      <c r="B773" s="246"/>
      <c r="C773" s="247"/>
      <c r="D773" s="248" t="s">
        <v>1262</v>
      </c>
      <c r="E773" s="249" t="s">
        <v>1</v>
      </c>
      <c r="F773" s="250" t="s">
        <v>1611</v>
      </c>
      <c r="G773" s="247"/>
      <c r="H773" s="251">
        <v>114</v>
      </c>
      <c r="I773" s="252"/>
      <c r="J773" s="247"/>
      <c r="K773" s="247"/>
      <c r="L773" s="253"/>
      <c r="M773" s="254"/>
      <c r="N773" s="255"/>
      <c r="O773" s="255"/>
      <c r="P773" s="255"/>
      <c r="Q773" s="255"/>
      <c r="R773" s="255"/>
      <c r="S773" s="255"/>
      <c r="T773" s="256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7" t="s">
        <v>1262</v>
      </c>
      <c r="AU773" s="257" t="s">
        <v>85</v>
      </c>
      <c r="AV773" s="13" t="s">
        <v>85</v>
      </c>
      <c r="AW773" s="13" t="s">
        <v>32</v>
      </c>
      <c r="AX773" s="13" t="s">
        <v>76</v>
      </c>
      <c r="AY773" s="257" t="s">
        <v>138</v>
      </c>
    </row>
    <row r="774" s="14" customFormat="1">
      <c r="A774" s="14"/>
      <c r="B774" s="258"/>
      <c r="C774" s="259"/>
      <c r="D774" s="248" t="s">
        <v>1262</v>
      </c>
      <c r="E774" s="260" t="s">
        <v>1</v>
      </c>
      <c r="F774" s="261" t="s">
        <v>1264</v>
      </c>
      <c r="G774" s="259"/>
      <c r="H774" s="262">
        <v>114</v>
      </c>
      <c r="I774" s="263"/>
      <c r="J774" s="259"/>
      <c r="K774" s="259"/>
      <c r="L774" s="264"/>
      <c r="M774" s="265"/>
      <c r="N774" s="266"/>
      <c r="O774" s="266"/>
      <c r="P774" s="266"/>
      <c r="Q774" s="266"/>
      <c r="R774" s="266"/>
      <c r="S774" s="266"/>
      <c r="T774" s="267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68" t="s">
        <v>1262</v>
      </c>
      <c r="AU774" s="268" t="s">
        <v>85</v>
      </c>
      <c r="AV774" s="14" t="s">
        <v>145</v>
      </c>
      <c r="AW774" s="14" t="s">
        <v>32</v>
      </c>
      <c r="AX774" s="14" t="s">
        <v>83</v>
      </c>
      <c r="AY774" s="268" t="s">
        <v>138</v>
      </c>
    </row>
    <row r="775" s="2" customFormat="1" ht="24.15" customHeight="1">
      <c r="A775" s="37"/>
      <c r="B775" s="38"/>
      <c r="C775" s="226" t="s">
        <v>1612</v>
      </c>
      <c r="D775" s="226" t="s">
        <v>141</v>
      </c>
      <c r="E775" s="227" t="s">
        <v>1342</v>
      </c>
      <c r="F775" s="228" t="s">
        <v>1343</v>
      </c>
      <c r="G775" s="229" t="s">
        <v>269</v>
      </c>
      <c r="H775" s="230">
        <v>114</v>
      </c>
      <c r="I775" s="231"/>
      <c r="J775" s="232">
        <f>ROUND(I775*H775,2)</f>
        <v>0</v>
      </c>
      <c r="K775" s="233"/>
      <c r="L775" s="43"/>
      <c r="M775" s="234" t="s">
        <v>1</v>
      </c>
      <c r="N775" s="235" t="s">
        <v>41</v>
      </c>
      <c r="O775" s="90"/>
      <c r="P775" s="236">
        <f>O775*H775</f>
        <v>0</v>
      </c>
      <c r="Q775" s="236">
        <v>0</v>
      </c>
      <c r="R775" s="236">
        <f>Q775*H775</f>
        <v>0</v>
      </c>
      <c r="S775" s="236">
        <v>0</v>
      </c>
      <c r="T775" s="237">
        <f>S775*H775</f>
        <v>0</v>
      </c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R775" s="238" t="s">
        <v>145</v>
      </c>
      <c r="AT775" s="238" t="s">
        <v>141</v>
      </c>
      <c r="AU775" s="238" t="s">
        <v>85</v>
      </c>
      <c r="AY775" s="16" t="s">
        <v>138</v>
      </c>
      <c r="BE775" s="239">
        <f>IF(N775="základní",J775,0)</f>
        <v>0</v>
      </c>
      <c r="BF775" s="239">
        <f>IF(N775="snížená",J775,0)</f>
        <v>0</v>
      </c>
      <c r="BG775" s="239">
        <f>IF(N775="zákl. přenesená",J775,0)</f>
        <v>0</v>
      </c>
      <c r="BH775" s="239">
        <f>IF(N775="sníž. přenesená",J775,0)</f>
        <v>0</v>
      </c>
      <c r="BI775" s="239">
        <f>IF(N775="nulová",J775,0)</f>
        <v>0</v>
      </c>
      <c r="BJ775" s="16" t="s">
        <v>83</v>
      </c>
      <c r="BK775" s="239">
        <f>ROUND(I775*H775,2)</f>
        <v>0</v>
      </c>
      <c r="BL775" s="16" t="s">
        <v>145</v>
      </c>
      <c r="BM775" s="238" t="s">
        <v>1613</v>
      </c>
    </row>
    <row r="776" s="2" customFormat="1" ht="24.15" customHeight="1">
      <c r="A776" s="37"/>
      <c r="B776" s="38"/>
      <c r="C776" s="226" t="s">
        <v>1614</v>
      </c>
      <c r="D776" s="226" t="s">
        <v>141</v>
      </c>
      <c r="E776" s="227" t="s">
        <v>1346</v>
      </c>
      <c r="F776" s="228" t="s">
        <v>1347</v>
      </c>
      <c r="G776" s="229" t="s">
        <v>281</v>
      </c>
      <c r="H776" s="230">
        <v>61.200000000000003</v>
      </c>
      <c r="I776" s="231"/>
      <c r="J776" s="232">
        <f>ROUND(I776*H776,2)</f>
        <v>0</v>
      </c>
      <c r="K776" s="233"/>
      <c r="L776" s="43"/>
      <c r="M776" s="234" t="s">
        <v>1</v>
      </c>
      <c r="N776" s="235" t="s">
        <v>41</v>
      </c>
      <c r="O776" s="90"/>
      <c r="P776" s="236">
        <f>O776*H776</f>
        <v>0</v>
      </c>
      <c r="Q776" s="236">
        <v>0</v>
      </c>
      <c r="R776" s="236">
        <f>Q776*H776</f>
        <v>0</v>
      </c>
      <c r="S776" s="236">
        <v>0</v>
      </c>
      <c r="T776" s="237">
        <f>S776*H776</f>
        <v>0</v>
      </c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R776" s="238" t="s">
        <v>145</v>
      </c>
      <c r="AT776" s="238" t="s">
        <v>141</v>
      </c>
      <c r="AU776" s="238" t="s">
        <v>85</v>
      </c>
      <c r="AY776" s="16" t="s">
        <v>138</v>
      </c>
      <c r="BE776" s="239">
        <f>IF(N776="základní",J776,0)</f>
        <v>0</v>
      </c>
      <c r="BF776" s="239">
        <f>IF(N776="snížená",J776,0)</f>
        <v>0</v>
      </c>
      <c r="BG776" s="239">
        <f>IF(N776="zákl. přenesená",J776,0)</f>
        <v>0</v>
      </c>
      <c r="BH776" s="239">
        <f>IF(N776="sníž. přenesená",J776,0)</f>
        <v>0</v>
      </c>
      <c r="BI776" s="239">
        <f>IF(N776="nulová",J776,0)</f>
        <v>0</v>
      </c>
      <c r="BJ776" s="16" t="s">
        <v>83</v>
      </c>
      <c r="BK776" s="239">
        <f>ROUND(I776*H776,2)</f>
        <v>0</v>
      </c>
      <c r="BL776" s="16" t="s">
        <v>145</v>
      </c>
      <c r="BM776" s="238" t="s">
        <v>1615</v>
      </c>
    </row>
    <row r="777" s="2" customFormat="1" ht="24.15" customHeight="1">
      <c r="A777" s="37"/>
      <c r="B777" s="38"/>
      <c r="C777" s="226" t="s">
        <v>1616</v>
      </c>
      <c r="D777" s="226" t="s">
        <v>141</v>
      </c>
      <c r="E777" s="227" t="s">
        <v>1350</v>
      </c>
      <c r="F777" s="228" t="s">
        <v>1351</v>
      </c>
      <c r="G777" s="229" t="s">
        <v>281</v>
      </c>
      <c r="H777" s="230">
        <v>90.719999999999999</v>
      </c>
      <c r="I777" s="231"/>
      <c r="J777" s="232">
        <f>ROUND(I777*H777,2)</f>
        <v>0</v>
      </c>
      <c r="K777" s="233"/>
      <c r="L777" s="43"/>
      <c r="M777" s="234" t="s">
        <v>1</v>
      </c>
      <c r="N777" s="235" t="s">
        <v>41</v>
      </c>
      <c r="O777" s="90"/>
      <c r="P777" s="236">
        <f>O777*H777</f>
        <v>0</v>
      </c>
      <c r="Q777" s="236">
        <v>0</v>
      </c>
      <c r="R777" s="236">
        <f>Q777*H777</f>
        <v>0</v>
      </c>
      <c r="S777" s="236">
        <v>0</v>
      </c>
      <c r="T777" s="237">
        <f>S777*H777</f>
        <v>0</v>
      </c>
      <c r="U777" s="37"/>
      <c r="V777" s="37"/>
      <c r="W777" s="37"/>
      <c r="X777" s="37"/>
      <c r="Y777" s="37"/>
      <c r="Z777" s="37"/>
      <c r="AA777" s="37"/>
      <c r="AB777" s="37"/>
      <c r="AC777" s="37"/>
      <c r="AD777" s="37"/>
      <c r="AE777" s="37"/>
      <c r="AR777" s="238" t="s">
        <v>145</v>
      </c>
      <c r="AT777" s="238" t="s">
        <v>141</v>
      </c>
      <c r="AU777" s="238" t="s">
        <v>85</v>
      </c>
      <c r="AY777" s="16" t="s">
        <v>138</v>
      </c>
      <c r="BE777" s="239">
        <f>IF(N777="základní",J777,0)</f>
        <v>0</v>
      </c>
      <c r="BF777" s="239">
        <f>IF(N777="snížená",J777,0)</f>
        <v>0</v>
      </c>
      <c r="BG777" s="239">
        <f>IF(N777="zákl. přenesená",J777,0)</f>
        <v>0</v>
      </c>
      <c r="BH777" s="239">
        <f>IF(N777="sníž. přenesená",J777,0)</f>
        <v>0</v>
      </c>
      <c r="BI777" s="239">
        <f>IF(N777="nulová",J777,0)</f>
        <v>0</v>
      </c>
      <c r="BJ777" s="16" t="s">
        <v>83</v>
      </c>
      <c r="BK777" s="239">
        <f>ROUND(I777*H777,2)</f>
        <v>0</v>
      </c>
      <c r="BL777" s="16" t="s">
        <v>145</v>
      </c>
      <c r="BM777" s="238" t="s">
        <v>1617</v>
      </c>
    </row>
    <row r="778" s="2" customFormat="1" ht="24.15" customHeight="1">
      <c r="A778" s="37"/>
      <c r="B778" s="38"/>
      <c r="C778" s="226" t="s">
        <v>1618</v>
      </c>
      <c r="D778" s="226" t="s">
        <v>141</v>
      </c>
      <c r="E778" s="227" t="s">
        <v>1354</v>
      </c>
      <c r="F778" s="228" t="s">
        <v>1355</v>
      </c>
      <c r="G778" s="229" t="s">
        <v>281</v>
      </c>
      <c r="H778" s="230">
        <v>15.84</v>
      </c>
      <c r="I778" s="231"/>
      <c r="J778" s="232">
        <f>ROUND(I778*H778,2)</f>
        <v>0</v>
      </c>
      <c r="K778" s="233"/>
      <c r="L778" s="43"/>
      <c r="M778" s="234" t="s">
        <v>1</v>
      </c>
      <c r="N778" s="235" t="s">
        <v>41</v>
      </c>
      <c r="O778" s="90"/>
      <c r="P778" s="236">
        <f>O778*H778</f>
        <v>0</v>
      </c>
      <c r="Q778" s="236">
        <v>0</v>
      </c>
      <c r="R778" s="236">
        <f>Q778*H778</f>
        <v>0</v>
      </c>
      <c r="S778" s="236">
        <v>0</v>
      </c>
      <c r="T778" s="237">
        <f>S778*H778</f>
        <v>0</v>
      </c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  <c r="AR778" s="238" t="s">
        <v>145</v>
      </c>
      <c r="AT778" s="238" t="s">
        <v>141</v>
      </c>
      <c r="AU778" s="238" t="s">
        <v>85</v>
      </c>
      <c r="AY778" s="16" t="s">
        <v>138</v>
      </c>
      <c r="BE778" s="239">
        <f>IF(N778="základní",J778,0)</f>
        <v>0</v>
      </c>
      <c r="BF778" s="239">
        <f>IF(N778="snížená",J778,0)</f>
        <v>0</v>
      </c>
      <c r="BG778" s="239">
        <f>IF(N778="zákl. přenesená",J778,0)</f>
        <v>0</v>
      </c>
      <c r="BH778" s="239">
        <f>IF(N778="sníž. přenesená",J778,0)</f>
        <v>0</v>
      </c>
      <c r="BI778" s="239">
        <f>IF(N778="nulová",J778,0)</f>
        <v>0</v>
      </c>
      <c r="BJ778" s="16" t="s">
        <v>83</v>
      </c>
      <c r="BK778" s="239">
        <f>ROUND(I778*H778,2)</f>
        <v>0</v>
      </c>
      <c r="BL778" s="16" t="s">
        <v>145</v>
      </c>
      <c r="BM778" s="238" t="s">
        <v>1619</v>
      </c>
    </row>
    <row r="779" s="2" customFormat="1" ht="14.4" customHeight="1">
      <c r="A779" s="37"/>
      <c r="B779" s="38"/>
      <c r="C779" s="226" t="s">
        <v>1620</v>
      </c>
      <c r="D779" s="226" t="s">
        <v>141</v>
      </c>
      <c r="E779" s="227" t="s">
        <v>1358</v>
      </c>
      <c r="F779" s="228" t="s">
        <v>1359</v>
      </c>
      <c r="G779" s="229" t="s">
        <v>281</v>
      </c>
      <c r="H779" s="230">
        <v>61.200000000000003</v>
      </c>
      <c r="I779" s="231"/>
      <c r="J779" s="232">
        <f>ROUND(I779*H779,2)</f>
        <v>0</v>
      </c>
      <c r="K779" s="233"/>
      <c r="L779" s="43"/>
      <c r="M779" s="234" t="s">
        <v>1</v>
      </c>
      <c r="N779" s="235" t="s">
        <v>41</v>
      </c>
      <c r="O779" s="90"/>
      <c r="P779" s="236">
        <f>O779*H779</f>
        <v>0</v>
      </c>
      <c r="Q779" s="236">
        <v>0</v>
      </c>
      <c r="R779" s="236">
        <f>Q779*H779</f>
        <v>0</v>
      </c>
      <c r="S779" s="236">
        <v>0</v>
      </c>
      <c r="T779" s="237">
        <f>S779*H779</f>
        <v>0</v>
      </c>
      <c r="U779" s="37"/>
      <c r="V779" s="37"/>
      <c r="W779" s="37"/>
      <c r="X779" s="37"/>
      <c r="Y779" s="37"/>
      <c r="Z779" s="37"/>
      <c r="AA779" s="37"/>
      <c r="AB779" s="37"/>
      <c r="AC779" s="37"/>
      <c r="AD779" s="37"/>
      <c r="AE779" s="37"/>
      <c r="AR779" s="238" t="s">
        <v>145</v>
      </c>
      <c r="AT779" s="238" t="s">
        <v>141</v>
      </c>
      <c r="AU779" s="238" t="s">
        <v>85</v>
      </c>
      <c r="AY779" s="16" t="s">
        <v>138</v>
      </c>
      <c r="BE779" s="239">
        <f>IF(N779="základní",J779,0)</f>
        <v>0</v>
      </c>
      <c r="BF779" s="239">
        <f>IF(N779="snížená",J779,0)</f>
        <v>0</v>
      </c>
      <c r="BG779" s="239">
        <f>IF(N779="zákl. přenesená",J779,0)</f>
        <v>0</v>
      </c>
      <c r="BH779" s="239">
        <f>IF(N779="sníž. přenesená",J779,0)</f>
        <v>0</v>
      </c>
      <c r="BI779" s="239">
        <f>IF(N779="nulová",J779,0)</f>
        <v>0</v>
      </c>
      <c r="BJ779" s="16" t="s">
        <v>83</v>
      </c>
      <c r="BK779" s="239">
        <f>ROUND(I779*H779,2)</f>
        <v>0</v>
      </c>
      <c r="BL779" s="16" t="s">
        <v>145</v>
      </c>
      <c r="BM779" s="238" t="s">
        <v>1621</v>
      </c>
    </row>
    <row r="780" s="2" customFormat="1" ht="14.4" customHeight="1">
      <c r="A780" s="37"/>
      <c r="B780" s="38"/>
      <c r="C780" s="226" t="s">
        <v>1622</v>
      </c>
      <c r="D780" s="226" t="s">
        <v>141</v>
      </c>
      <c r="E780" s="227" t="s">
        <v>1362</v>
      </c>
      <c r="F780" s="228" t="s">
        <v>1363</v>
      </c>
      <c r="G780" s="229" t="s">
        <v>281</v>
      </c>
      <c r="H780" s="230">
        <v>15.84</v>
      </c>
      <c r="I780" s="231"/>
      <c r="J780" s="232">
        <f>ROUND(I780*H780,2)</f>
        <v>0</v>
      </c>
      <c r="K780" s="233"/>
      <c r="L780" s="43"/>
      <c r="M780" s="234" t="s">
        <v>1</v>
      </c>
      <c r="N780" s="235" t="s">
        <v>41</v>
      </c>
      <c r="O780" s="90"/>
      <c r="P780" s="236">
        <f>O780*H780</f>
        <v>0</v>
      </c>
      <c r="Q780" s="236">
        <v>0</v>
      </c>
      <c r="R780" s="236">
        <f>Q780*H780</f>
        <v>0</v>
      </c>
      <c r="S780" s="236">
        <v>0</v>
      </c>
      <c r="T780" s="237">
        <f>S780*H780</f>
        <v>0</v>
      </c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R780" s="238" t="s">
        <v>145</v>
      </c>
      <c r="AT780" s="238" t="s">
        <v>141</v>
      </c>
      <c r="AU780" s="238" t="s">
        <v>85</v>
      </c>
      <c r="AY780" s="16" t="s">
        <v>138</v>
      </c>
      <c r="BE780" s="239">
        <f>IF(N780="základní",J780,0)</f>
        <v>0</v>
      </c>
      <c r="BF780" s="239">
        <f>IF(N780="snížená",J780,0)</f>
        <v>0</v>
      </c>
      <c r="BG780" s="239">
        <f>IF(N780="zákl. přenesená",J780,0)</f>
        <v>0</v>
      </c>
      <c r="BH780" s="239">
        <f>IF(N780="sníž. přenesená",J780,0)</f>
        <v>0</v>
      </c>
      <c r="BI780" s="239">
        <f>IF(N780="nulová",J780,0)</f>
        <v>0</v>
      </c>
      <c r="BJ780" s="16" t="s">
        <v>83</v>
      </c>
      <c r="BK780" s="239">
        <f>ROUND(I780*H780,2)</f>
        <v>0</v>
      </c>
      <c r="BL780" s="16" t="s">
        <v>145</v>
      </c>
      <c r="BM780" s="238" t="s">
        <v>1623</v>
      </c>
    </row>
    <row r="781" s="2" customFormat="1" ht="24.15" customHeight="1">
      <c r="A781" s="37"/>
      <c r="B781" s="38"/>
      <c r="C781" s="226" t="s">
        <v>1624</v>
      </c>
      <c r="D781" s="226" t="s">
        <v>141</v>
      </c>
      <c r="E781" s="227" t="s">
        <v>1366</v>
      </c>
      <c r="F781" s="228" t="s">
        <v>1367</v>
      </c>
      <c r="G781" s="229" t="s">
        <v>340</v>
      </c>
      <c r="H781" s="230">
        <v>31.68</v>
      </c>
      <c r="I781" s="231"/>
      <c r="J781" s="232">
        <f>ROUND(I781*H781,2)</f>
        <v>0</v>
      </c>
      <c r="K781" s="233"/>
      <c r="L781" s="43"/>
      <c r="M781" s="234" t="s">
        <v>1</v>
      </c>
      <c r="N781" s="235" t="s">
        <v>41</v>
      </c>
      <c r="O781" s="90"/>
      <c r="P781" s="236">
        <f>O781*H781</f>
        <v>0</v>
      </c>
      <c r="Q781" s="236">
        <v>0</v>
      </c>
      <c r="R781" s="236">
        <f>Q781*H781</f>
        <v>0</v>
      </c>
      <c r="S781" s="236">
        <v>0</v>
      </c>
      <c r="T781" s="237">
        <f>S781*H781</f>
        <v>0</v>
      </c>
      <c r="U781" s="37"/>
      <c r="V781" s="37"/>
      <c r="W781" s="37"/>
      <c r="X781" s="37"/>
      <c r="Y781" s="37"/>
      <c r="Z781" s="37"/>
      <c r="AA781" s="37"/>
      <c r="AB781" s="37"/>
      <c r="AC781" s="37"/>
      <c r="AD781" s="37"/>
      <c r="AE781" s="37"/>
      <c r="AR781" s="238" t="s">
        <v>145</v>
      </c>
      <c r="AT781" s="238" t="s">
        <v>141</v>
      </c>
      <c r="AU781" s="238" t="s">
        <v>85</v>
      </c>
      <c r="AY781" s="16" t="s">
        <v>138</v>
      </c>
      <c r="BE781" s="239">
        <f>IF(N781="základní",J781,0)</f>
        <v>0</v>
      </c>
      <c r="BF781" s="239">
        <f>IF(N781="snížená",J781,0)</f>
        <v>0</v>
      </c>
      <c r="BG781" s="239">
        <f>IF(N781="zákl. přenesená",J781,0)</f>
        <v>0</v>
      </c>
      <c r="BH781" s="239">
        <f>IF(N781="sníž. přenesená",J781,0)</f>
        <v>0</v>
      </c>
      <c r="BI781" s="239">
        <f>IF(N781="nulová",J781,0)</f>
        <v>0</v>
      </c>
      <c r="BJ781" s="16" t="s">
        <v>83</v>
      </c>
      <c r="BK781" s="239">
        <f>ROUND(I781*H781,2)</f>
        <v>0</v>
      </c>
      <c r="BL781" s="16" t="s">
        <v>145</v>
      </c>
      <c r="BM781" s="238" t="s">
        <v>1625</v>
      </c>
    </row>
    <row r="782" s="2" customFormat="1" ht="24.15" customHeight="1">
      <c r="A782" s="37"/>
      <c r="B782" s="38"/>
      <c r="C782" s="226" t="s">
        <v>1626</v>
      </c>
      <c r="D782" s="226" t="s">
        <v>141</v>
      </c>
      <c r="E782" s="227" t="s">
        <v>1370</v>
      </c>
      <c r="F782" s="228" t="s">
        <v>1371</v>
      </c>
      <c r="G782" s="229" t="s">
        <v>281</v>
      </c>
      <c r="H782" s="230">
        <v>45.359999999999999</v>
      </c>
      <c r="I782" s="231"/>
      <c r="J782" s="232">
        <f>ROUND(I782*H782,2)</f>
        <v>0</v>
      </c>
      <c r="K782" s="233"/>
      <c r="L782" s="43"/>
      <c r="M782" s="234" t="s">
        <v>1</v>
      </c>
      <c r="N782" s="235" t="s">
        <v>41</v>
      </c>
      <c r="O782" s="90"/>
      <c r="P782" s="236">
        <f>O782*H782</f>
        <v>0</v>
      </c>
      <c r="Q782" s="236">
        <v>0</v>
      </c>
      <c r="R782" s="236">
        <f>Q782*H782</f>
        <v>0</v>
      </c>
      <c r="S782" s="236">
        <v>0</v>
      </c>
      <c r="T782" s="237">
        <f>S782*H782</f>
        <v>0</v>
      </c>
      <c r="U782" s="37"/>
      <c r="V782" s="37"/>
      <c r="W782" s="37"/>
      <c r="X782" s="37"/>
      <c r="Y782" s="37"/>
      <c r="Z782" s="37"/>
      <c r="AA782" s="37"/>
      <c r="AB782" s="37"/>
      <c r="AC782" s="37"/>
      <c r="AD782" s="37"/>
      <c r="AE782" s="37"/>
      <c r="AR782" s="238" t="s">
        <v>145</v>
      </c>
      <c r="AT782" s="238" t="s">
        <v>141</v>
      </c>
      <c r="AU782" s="238" t="s">
        <v>85</v>
      </c>
      <c r="AY782" s="16" t="s">
        <v>138</v>
      </c>
      <c r="BE782" s="239">
        <f>IF(N782="základní",J782,0)</f>
        <v>0</v>
      </c>
      <c r="BF782" s="239">
        <f>IF(N782="snížená",J782,0)</f>
        <v>0</v>
      </c>
      <c r="BG782" s="239">
        <f>IF(N782="zákl. přenesená",J782,0)</f>
        <v>0</v>
      </c>
      <c r="BH782" s="239">
        <f>IF(N782="sníž. přenesená",J782,0)</f>
        <v>0</v>
      </c>
      <c r="BI782" s="239">
        <f>IF(N782="nulová",J782,0)</f>
        <v>0</v>
      </c>
      <c r="BJ782" s="16" t="s">
        <v>83</v>
      </c>
      <c r="BK782" s="239">
        <f>ROUND(I782*H782,2)</f>
        <v>0</v>
      </c>
      <c r="BL782" s="16" t="s">
        <v>145</v>
      </c>
      <c r="BM782" s="238" t="s">
        <v>1627</v>
      </c>
    </row>
    <row r="783" s="2" customFormat="1" ht="24.15" customHeight="1">
      <c r="A783" s="37"/>
      <c r="B783" s="38"/>
      <c r="C783" s="226" t="s">
        <v>1628</v>
      </c>
      <c r="D783" s="226" t="s">
        <v>141</v>
      </c>
      <c r="E783" s="227" t="s">
        <v>1374</v>
      </c>
      <c r="F783" s="228" t="s">
        <v>1375</v>
      </c>
      <c r="G783" s="229" t="s">
        <v>317</v>
      </c>
      <c r="H783" s="230">
        <v>13.199999999999999</v>
      </c>
      <c r="I783" s="231"/>
      <c r="J783" s="232">
        <f>ROUND(I783*H783,2)</f>
        <v>0</v>
      </c>
      <c r="K783" s="233"/>
      <c r="L783" s="43"/>
      <c r="M783" s="234" t="s">
        <v>1</v>
      </c>
      <c r="N783" s="235" t="s">
        <v>41</v>
      </c>
      <c r="O783" s="90"/>
      <c r="P783" s="236">
        <f>O783*H783</f>
        <v>0</v>
      </c>
      <c r="Q783" s="236">
        <v>0</v>
      </c>
      <c r="R783" s="236">
        <f>Q783*H783</f>
        <v>0</v>
      </c>
      <c r="S783" s="236">
        <v>0</v>
      </c>
      <c r="T783" s="237">
        <f>S783*H783</f>
        <v>0</v>
      </c>
      <c r="U783" s="37"/>
      <c r="V783" s="37"/>
      <c r="W783" s="37"/>
      <c r="X783" s="37"/>
      <c r="Y783" s="37"/>
      <c r="Z783" s="37"/>
      <c r="AA783" s="37"/>
      <c r="AB783" s="37"/>
      <c r="AC783" s="37"/>
      <c r="AD783" s="37"/>
      <c r="AE783" s="37"/>
      <c r="AR783" s="238" t="s">
        <v>145</v>
      </c>
      <c r="AT783" s="238" t="s">
        <v>141</v>
      </c>
      <c r="AU783" s="238" t="s">
        <v>85</v>
      </c>
      <c r="AY783" s="16" t="s">
        <v>138</v>
      </c>
      <c r="BE783" s="239">
        <f>IF(N783="základní",J783,0)</f>
        <v>0</v>
      </c>
      <c r="BF783" s="239">
        <f>IF(N783="snížená",J783,0)</f>
        <v>0</v>
      </c>
      <c r="BG783" s="239">
        <f>IF(N783="zákl. přenesená",J783,0)</f>
        <v>0</v>
      </c>
      <c r="BH783" s="239">
        <f>IF(N783="sníž. přenesená",J783,0)</f>
        <v>0</v>
      </c>
      <c r="BI783" s="239">
        <f>IF(N783="nulová",J783,0)</f>
        <v>0</v>
      </c>
      <c r="BJ783" s="16" t="s">
        <v>83</v>
      </c>
      <c r="BK783" s="239">
        <f>ROUND(I783*H783,2)</f>
        <v>0</v>
      </c>
      <c r="BL783" s="16" t="s">
        <v>145</v>
      </c>
      <c r="BM783" s="238" t="s">
        <v>1629</v>
      </c>
    </row>
    <row r="784" s="13" customFormat="1">
      <c r="A784" s="13"/>
      <c r="B784" s="246"/>
      <c r="C784" s="247"/>
      <c r="D784" s="248" t="s">
        <v>1262</v>
      </c>
      <c r="E784" s="249" t="s">
        <v>1</v>
      </c>
      <c r="F784" s="250" t="s">
        <v>1630</v>
      </c>
      <c r="G784" s="247"/>
      <c r="H784" s="251">
        <v>13.199999999999999</v>
      </c>
      <c r="I784" s="252"/>
      <c r="J784" s="247"/>
      <c r="K784" s="247"/>
      <c r="L784" s="253"/>
      <c r="M784" s="254"/>
      <c r="N784" s="255"/>
      <c r="O784" s="255"/>
      <c r="P784" s="255"/>
      <c r="Q784" s="255"/>
      <c r="R784" s="255"/>
      <c r="S784" s="255"/>
      <c r="T784" s="256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57" t="s">
        <v>1262</v>
      </c>
      <c r="AU784" s="257" t="s">
        <v>85</v>
      </c>
      <c r="AV784" s="13" t="s">
        <v>85</v>
      </c>
      <c r="AW784" s="13" t="s">
        <v>32</v>
      </c>
      <c r="AX784" s="13" t="s">
        <v>76</v>
      </c>
      <c r="AY784" s="257" t="s">
        <v>138</v>
      </c>
    </row>
    <row r="785" s="14" customFormat="1">
      <c r="A785" s="14"/>
      <c r="B785" s="258"/>
      <c r="C785" s="259"/>
      <c r="D785" s="248" t="s">
        <v>1262</v>
      </c>
      <c r="E785" s="260" t="s">
        <v>1</v>
      </c>
      <c r="F785" s="261" t="s">
        <v>1264</v>
      </c>
      <c r="G785" s="259"/>
      <c r="H785" s="262">
        <v>13.199999999999999</v>
      </c>
      <c r="I785" s="263"/>
      <c r="J785" s="259"/>
      <c r="K785" s="259"/>
      <c r="L785" s="264"/>
      <c r="M785" s="265"/>
      <c r="N785" s="266"/>
      <c r="O785" s="266"/>
      <c r="P785" s="266"/>
      <c r="Q785" s="266"/>
      <c r="R785" s="266"/>
      <c r="S785" s="266"/>
      <c r="T785" s="267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68" t="s">
        <v>1262</v>
      </c>
      <c r="AU785" s="268" t="s">
        <v>85</v>
      </c>
      <c r="AV785" s="14" t="s">
        <v>145</v>
      </c>
      <c r="AW785" s="14" t="s">
        <v>32</v>
      </c>
      <c r="AX785" s="14" t="s">
        <v>83</v>
      </c>
      <c r="AY785" s="268" t="s">
        <v>138</v>
      </c>
    </row>
    <row r="786" s="2" customFormat="1" ht="14.4" customHeight="1">
      <c r="A786" s="37"/>
      <c r="B786" s="38"/>
      <c r="C786" s="226" t="s">
        <v>1631</v>
      </c>
      <c r="D786" s="226" t="s">
        <v>141</v>
      </c>
      <c r="E786" s="227" t="s">
        <v>1379</v>
      </c>
      <c r="F786" s="228" t="s">
        <v>1380</v>
      </c>
      <c r="G786" s="229" t="s">
        <v>328</v>
      </c>
      <c r="H786" s="230">
        <v>26.399999999999999</v>
      </c>
      <c r="I786" s="231"/>
      <c r="J786" s="232">
        <f>ROUND(I786*H786,2)</f>
        <v>0</v>
      </c>
      <c r="K786" s="233"/>
      <c r="L786" s="43"/>
      <c r="M786" s="234" t="s">
        <v>1</v>
      </c>
      <c r="N786" s="235" t="s">
        <v>41</v>
      </c>
      <c r="O786" s="90"/>
      <c r="P786" s="236">
        <f>O786*H786</f>
        <v>0</v>
      </c>
      <c r="Q786" s="236">
        <v>0</v>
      </c>
      <c r="R786" s="236">
        <f>Q786*H786</f>
        <v>0</v>
      </c>
      <c r="S786" s="236">
        <v>0</v>
      </c>
      <c r="T786" s="237">
        <f>S786*H786</f>
        <v>0</v>
      </c>
      <c r="U786" s="37"/>
      <c r="V786" s="37"/>
      <c r="W786" s="37"/>
      <c r="X786" s="37"/>
      <c r="Y786" s="37"/>
      <c r="Z786" s="37"/>
      <c r="AA786" s="37"/>
      <c r="AB786" s="37"/>
      <c r="AC786" s="37"/>
      <c r="AD786" s="37"/>
      <c r="AE786" s="37"/>
      <c r="AR786" s="238" t="s">
        <v>145</v>
      </c>
      <c r="AT786" s="238" t="s">
        <v>141</v>
      </c>
      <c r="AU786" s="238" t="s">
        <v>85</v>
      </c>
      <c r="AY786" s="16" t="s">
        <v>138</v>
      </c>
      <c r="BE786" s="239">
        <f>IF(N786="základní",J786,0)</f>
        <v>0</v>
      </c>
      <c r="BF786" s="239">
        <f>IF(N786="snížená",J786,0)</f>
        <v>0</v>
      </c>
      <c r="BG786" s="239">
        <f>IF(N786="zákl. přenesená",J786,0)</f>
        <v>0</v>
      </c>
      <c r="BH786" s="239">
        <f>IF(N786="sníž. přenesená",J786,0)</f>
        <v>0</v>
      </c>
      <c r="BI786" s="239">
        <f>IF(N786="nulová",J786,0)</f>
        <v>0</v>
      </c>
      <c r="BJ786" s="16" t="s">
        <v>83</v>
      </c>
      <c r="BK786" s="239">
        <f>ROUND(I786*H786,2)</f>
        <v>0</v>
      </c>
      <c r="BL786" s="16" t="s">
        <v>145</v>
      </c>
      <c r="BM786" s="238" t="s">
        <v>1632</v>
      </c>
    </row>
    <row r="787" s="12" customFormat="1" ht="22.8" customHeight="1">
      <c r="A787" s="12"/>
      <c r="B787" s="210"/>
      <c r="C787" s="211"/>
      <c r="D787" s="212" t="s">
        <v>75</v>
      </c>
      <c r="E787" s="224" t="s">
        <v>1382</v>
      </c>
      <c r="F787" s="224" t="s">
        <v>1383</v>
      </c>
      <c r="G787" s="211"/>
      <c r="H787" s="211"/>
      <c r="I787" s="214"/>
      <c r="J787" s="225">
        <f>BK787</f>
        <v>0</v>
      </c>
      <c r="K787" s="211"/>
      <c r="L787" s="216"/>
      <c r="M787" s="217"/>
      <c r="N787" s="218"/>
      <c r="O787" s="218"/>
      <c r="P787" s="219">
        <f>SUM(P788:P790)</f>
        <v>0</v>
      </c>
      <c r="Q787" s="218"/>
      <c r="R787" s="219">
        <f>SUM(R788:R790)</f>
        <v>0</v>
      </c>
      <c r="S787" s="218"/>
      <c r="T787" s="220">
        <f>SUM(T788:T790)</f>
        <v>0</v>
      </c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R787" s="221" t="s">
        <v>83</v>
      </c>
      <c r="AT787" s="222" t="s">
        <v>75</v>
      </c>
      <c r="AU787" s="222" t="s">
        <v>83</v>
      </c>
      <c r="AY787" s="221" t="s">
        <v>138</v>
      </c>
      <c r="BK787" s="223">
        <f>SUM(BK788:BK790)</f>
        <v>0</v>
      </c>
    </row>
    <row r="788" s="2" customFormat="1" ht="14.4" customHeight="1">
      <c r="A788" s="37"/>
      <c r="B788" s="38"/>
      <c r="C788" s="226" t="s">
        <v>1633</v>
      </c>
      <c r="D788" s="226" t="s">
        <v>141</v>
      </c>
      <c r="E788" s="227" t="s">
        <v>1385</v>
      </c>
      <c r="F788" s="228" t="s">
        <v>1386</v>
      </c>
      <c r="G788" s="229" t="s">
        <v>317</v>
      </c>
      <c r="H788" s="230">
        <v>2.6400000000000001</v>
      </c>
      <c r="I788" s="231"/>
      <c r="J788" s="232">
        <f>ROUND(I788*H788,2)</f>
        <v>0</v>
      </c>
      <c r="K788" s="233"/>
      <c r="L788" s="43"/>
      <c r="M788" s="234" t="s">
        <v>1</v>
      </c>
      <c r="N788" s="235" t="s">
        <v>41</v>
      </c>
      <c r="O788" s="90"/>
      <c r="P788" s="236">
        <f>O788*H788</f>
        <v>0</v>
      </c>
      <c r="Q788" s="236">
        <v>0</v>
      </c>
      <c r="R788" s="236">
        <f>Q788*H788</f>
        <v>0</v>
      </c>
      <c r="S788" s="236">
        <v>0</v>
      </c>
      <c r="T788" s="237">
        <f>S788*H788</f>
        <v>0</v>
      </c>
      <c r="U788" s="37"/>
      <c r="V788" s="37"/>
      <c r="W788" s="37"/>
      <c r="X788" s="37"/>
      <c r="Y788" s="37"/>
      <c r="Z788" s="37"/>
      <c r="AA788" s="37"/>
      <c r="AB788" s="37"/>
      <c r="AC788" s="37"/>
      <c r="AD788" s="37"/>
      <c r="AE788" s="37"/>
      <c r="AR788" s="238" t="s">
        <v>145</v>
      </c>
      <c r="AT788" s="238" t="s">
        <v>141</v>
      </c>
      <c r="AU788" s="238" t="s">
        <v>85</v>
      </c>
      <c r="AY788" s="16" t="s">
        <v>138</v>
      </c>
      <c r="BE788" s="239">
        <f>IF(N788="základní",J788,0)</f>
        <v>0</v>
      </c>
      <c r="BF788" s="239">
        <f>IF(N788="snížená",J788,0)</f>
        <v>0</v>
      </c>
      <c r="BG788" s="239">
        <f>IF(N788="zákl. přenesená",J788,0)</f>
        <v>0</v>
      </c>
      <c r="BH788" s="239">
        <f>IF(N788="sníž. přenesená",J788,0)</f>
        <v>0</v>
      </c>
      <c r="BI788" s="239">
        <f>IF(N788="nulová",J788,0)</f>
        <v>0</v>
      </c>
      <c r="BJ788" s="16" t="s">
        <v>83</v>
      </c>
      <c r="BK788" s="239">
        <f>ROUND(I788*H788,2)</f>
        <v>0</v>
      </c>
      <c r="BL788" s="16" t="s">
        <v>145</v>
      </c>
      <c r="BM788" s="238" t="s">
        <v>1634</v>
      </c>
    </row>
    <row r="789" s="13" customFormat="1">
      <c r="A789" s="13"/>
      <c r="B789" s="246"/>
      <c r="C789" s="247"/>
      <c r="D789" s="248" t="s">
        <v>1262</v>
      </c>
      <c r="E789" s="249" t="s">
        <v>1</v>
      </c>
      <c r="F789" s="250" t="s">
        <v>1635</v>
      </c>
      <c r="G789" s="247"/>
      <c r="H789" s="251">
        <v>2.6400000000000001</v>
      </c>
      <c r="I789" s="252"/>
      <c r="J789" s="247"/>
      <c r="K789" s="247"/>
      <c r="L789" s="253"/>
      <c r="M789" s="254"/>
      <c r="N789" s="255"/>
      <c r="O789" s="255"/>
      <c r="P789" s="255"/>
      <c r="Q789" s="255"/>
      <c r="R789" s="255"/>
      <c r="S789" s="255"/>
      <c r="T789" s="256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57" t="s">
        <v>1262</v>
      </c>
      <c r="AU789" s="257" t="s">
        <v>85</v>
      </c>
      <c r="AV789" s="13" t="s">
        <v>85</v>
      </c>
      <c r="AW789" s="13" t="s">
        <v>32</v>
      </c>
      <c r="AX789" s="13" t="s">
        <v>76</v>
      </c>
      <c r="AY789" s="257" t="s">
        <v>138</v>
      </c>
    </row>
    <row r="790" s="14" customFormat="1">
      <c r="A790" s="14"/>
      <c r="B790" s="258"/>
      <c r="C790" s="259"/>
      <c r="D790" s="248" t="s">
        <v>1262</v>
      </c>
      <c r="E790" s="260" t="s">
        <v>1</v>
      </c>
      <c r="F790" s="261" t="s">
        <v>1264</v>
      </c>
      <c r="G790" s="259"/>
      <c r="H790" s="262">
        <v>2.6400000000000001</v>
      </c>
      <c r="I790" s="263"/>
      <c r="J790" s="259"/>
      <c r="K790" s="259"/>
      <c r="L790" s="264"/>
      <c r="M790" s="265"/>
      <c r="N790" s="266"/>
      <c r="O790" s="266"/>
      <c r="P790" s="266"/>
      <c r="Q790" s="266"/>
      <c r="R790" s="266"/>
      <c r="S790" s="266"/>
      <c r="T790" s="267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68" t="s">
        <v>1262</v>
      </c>
      <c r="AU790" s="268" t="s">
        <v>85</v>
      </c>
      <c r="AV790" s="14" t="s">
        <v>145</v>
      </c>
      <c r="AW790" s="14" t="s">
        <v>32</v>
      </c>
      <c r="AX790" s="14" t="s">
        <v>83</v>
      </c>
      <c r="AY790" s="268" t="s">
        <v>138</v>
      </c>
    </row>
    <row r="791" s="12" customFormat="1" ht="22.8" customHeight="1">
      <c r="A791" s="12"/>
      <c r="B791" s="210"/>
      <c r="C791" s="211"/>
      <c r="D791" s="212" t="s">
        <v>75</v>
      </c>
      <c r="E791" s="224" t="s">
        <v>1636</v>
      </c>
      <c r="F791" s="224" t="s">
        <v>1637</v>
      </c>
      <c r="G791" s="211"/>
      <c r="H791" s="211"/>
      <c r="I791" s="214"/>
      <c r="J791" s="225">
        <f>BK791</f>
        <v>0</v>
      </c>
      <c r="K791" s="211"/>
      <c r="L791" s="216"/>
      <c r="M791" s="217"/>
      <c r="N791" s="218"/>
      <c r="O791" s="218"/>
      <c r="P791" s="219">
        <f>P792</f>
        <v>0</v>
      </c>
      <c r="Q791" s="218"/>
      <c r="R791" s="219">
        <f>R792</f>
        <v>0</v>
      </c>
      <c r="S791" s="218"/>
      <c r="T791" s="220">
        <f>T792</f>
        <v>0</v>
      </c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R791" s="221" t="s">
        <v>83</v>
      </c>
      <c r="AT791" s="222" t="s">
        <v>75</v>
      </c>
      <c r="AU791" s="222" t="s">
        <v>83</v>
      </c>
      <c r="AY791" s="221" t="s">
        <v>138</v>
      </c>
      <c r="BK791" s="223">
        <f>BK792</f>
        <v>0</v>
      </c>
    </row>
    <row r="792" s="2" customFormat="1" ht="14.4" customHeight="1">
      <c r="A792" s="37"/>
      <c r="B792" s="38"/>
      <c r="C792" s="226" t="s">
        <v>1638</v>
      </c>
      <c r="D792" s="226" t="s">
        <v>141</v>
      </c>
      <c r="E792" s="227" t="s">
        <v>1639</v>
      </c>
      <c r="F792" s="228" t="s">
        <v>1640</v>
      </c>
      <c r="G792" s="229" t="s">
        <v>1641</v>
      </c>
      <c r="H792" s="230">
        <v>1</v>
      </c>
      <c r="I792" s="231"/>
      <c r="J792" s="232">
        <f>ROUND(I792*H792,2)</f>
        <v>0</v>
      </c>
      <c r="K792" s="233"/>
      <c r="L792" s="43"/>
      <c r="M792" s="234" t="s">
        <v>1</v>
      </c>
      <c r="N792" s="235" t="s">
        <v>41</v>
      </c>
      <c r="O792" s="90"/>
      <c r="P792" s="236">
        <f>O792*H792</f>
        <v>0</v>
      </c>
      <c r="Q792" s="236">
        <v>0</v>
      </c>
      <c r="R792" s="236">
        <f>Q792*H792</f>
        <v>0</v>
      </c>
      <c r="S792" s="236">
        <v>0</v>
      </c>
      <c r="T792" s="237">
        <f>S792*H792</f>
        <v>0</v>
      </c>
      <c r="U792" s="37"/>
      <c r="V792" s="37"/>
      <c r="W792" s="37"/>
      <c r="X792" s="37"/>
      <c r="Y792" s="37"/>
      <c r="Z792" s="37"/>
      <c r="AA792" s="37"/>
      <c r="AB792" s="37"/>
      <c r="AC792" s="37"/>
      <c r="AD792" s="37"/>
      <c r="AE792" s="37"/>
      <c r="AR792" s="238" t="s">
        <v>145</v>
      </c>
      <c r="AT792" s="238" t="s">
        <v>141</v>
      </c>
      <c r="AU792" s="238" t="s">
        <v>85</v>
      </c>
      <c r="AY792" s="16" t="s">
        <v>138</v>
      </c>
      <c r="BE792" s="239">
        <f>IF(N792="základní",J792,0)</f>
        <v>0</v>
      </c>
      <c r="BF792" s="239">
        <f>IF(N792="snížená",J792,0)</f>
        <v>0</v>
      </c>
      <c r="BG792" s="239">
        <f>IF(N792="zákl. přenesená",J792,0)</f>
        <v>0</v>
      </c>
      <c r="BH792" s="239">
        <f>IF(N792="sníž. přenesená",J792,0)</f>
        <v>0</v>
      </c>
      <c r="BI792" s="239">
        <f>IF(N792="nulová",J792,0)</f>
        <v>0</v>
      </c>
      <c r="BJ792" s="16" t="s">
        <v>83</v>
      </c>
      <c r="BK792" s="239">
        <f>ROUND(I792*H792,2)</f>
        <v>0</v>
      </c>
      <c r="BL792" s="16" t="s">
        <v>145</v>
      </c>
      <c r="BM792" s="238" t="s">
        <v>1642</v>
      </c>
    </row>
    <row r="793" s="12" customFormat="1" ht="22.8" customHeight="1">
      <c r="A793" s="12"/>
      <c r="B793" s="210"/>
      <c r="C793" s="211"/>
      <c r="D793" s="212" t="s">
        <v>75</v>
      </c>
      <c r="E793" s="224" t="s">
        <v>1389</v>
      </c>
      <c r="F793" s="224" t="s">
        <v>1390</v>
      </c>
      <c r="G793" s="211"/>
      <c r="H793" s="211"/>
      <c r="I793" s="214"/>
      <c r="J793" s="225">
        <f>BK793</f>
        <v>0</v>
      </c>
      <c r="K793" s="211"/>
      <c r="L793" s="216"/>
      <c r="M793" s="217"/>
      <c r="N793" s="218"/>
      <c r="O793" s="218"/>
      <c r="P793" s="219">
        <f>SUM(P794:P814)</f>
        <v>0</v>
      </c>
      <c r="Q793" s="218"/>
      <c r="R793" s="219">
        <f>SUM(R794:R814)</f>
        <v>0</v>
      </c>
      <c r="S793" s="218"/>
      <c r="T793" s="220">
        <f>SUM(T794:T814)</f>
        <v>0</v>
      </c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R793" s="221" t="s">
        <v>83</v>
      </c>
      <c r="AT793" s="222" t="s">
        <v>75</v>
      </c>
      <c r="AU793" s="222" t="s">
        <v>83</v>
      </c>
      <c r="AY793" s="221" t="s">
        <v>138</v>
      </c>
      <c r="BK793" s="223">
        <f>SUM(BK794:BK814)</f>
        <v>0</v>
      </c>
    </row>
    <row r="794" s="2" customFormat="1" ht="24.15" customHeight="1">
      <c r="A794" s="37"/>
      <c r="B794" s="38"/>
      <c r="C794" s="226" t="s">
        <v>1643</v>
      </c>
      <c r="D794" s="226" t="s">
        <v>141</v>
      </c>
      <c r="E794" s="227" t="s">
        <v>1392</v>
      </c>
      <c r="F794" s="228" t="s">
        <v>1393</v>
      </c>
      <c r="G794" s="229" t="s">
        <v>312</v>
      </c>
      <c r="H794" s="230">
        <v>1</v>
      </c>
      <c r="I794" s="231"/>
      <c r="J794" s="232">
        <f>ROUND(I794*H794,2)</f>
        <v>0</v>
      </c>
      <c r="K794" s="233"/>
      <c r="L794" s="43"/>
      <c r="M794" s="234" t="s">
        <v>1</v>
      </c>
      <c r="N794" s="235" t="s">
        <v>41</v>
      </c>
      <c r="O794" s="90"/>
      <c r="P794" s="236">
        <f>O794*H794</f>
        <v>0</v>
      </c>
      <c r="Q794" s="236">
        <v>0</v>
      </c>
      <c r="R794" s="236">
        <f>Q794*H794</f>
        <v>0</v>
      </c>
      <c r="S794" s="236">
        <v>0</v>
      </c>
      <c r="T794" s="237">
        <f>S794*H794</f>
        <v>0</v>
      </c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R794" s="238" t="s">
        <v>145</v>
      </c>
      <c r="AT794" s="238" t="s">
        <v>141</v>
      </c>
      <c r="AU794" s="238" t="s">
        <v>85</v>
      </c>
      <c r="AY794" s="16" t="s">
        <v>138</v>
      </c>
      <c r="BE794" s="239">
        <f>IF(N794="základní",J794,0)</f>
        <v>0</v>
      </c>
      <c r="BF794" s="239">
        <f>IF(N794="snížená",J794,0)</f>
        <v>0</v>
      </c>
      <c r="BG794" s="239">
        <f>IF(N794="zákl. přenesená",J794,0)</f>
        <v>0</v>
      </c>
      <c r="BH794" s="239">
        <f>IF(N794="sníž. přenesená",J794,0)</f>
        <v>0</v>
      </c>
      <c r="BI794" s="239">
        <f>IF(N794="nulová",J794,0)</f>
        <v>0</v>
      </c>
      <c r="BJ794" s="16" t="s">
        <v>83</v>
      </c>
      <c r="BK794" s="239">
        <f>ROUND(I794*H794,2)</f>
        <v>0</v>
      </c>
      <c r="BL794" s="16" t="s">
        <v>145</v>
      </c>
      <c r="BM794" s="238" t="s">
        <v>1644</v>
      </c>
    </row>
    <row r="795" s="2" customFormat="1" ht="24.15" customHeight="1">
      <c r="A795" s="37"/>
      <c r="B795" s="38"/>
      <c r="C795" s="226" t="s">
        <v>1645</v>
      </c>
      <c r="D795" s="226" t="s">
        <v>141</v>
      </c>
      <c r="E795" s="227" t="s">
        <v>1396</v>
      </c>
      <c r="F795" s="228" t="s">
        <v>1397</v>
      </c>
      <c r="G795" s="229" t="s">
        <v>306</v>
      </c>
      <c r="H795" s="230">
        <v>1</v>
      </c>
      <c r="I795" s="231"/>
      <c r="J795" s="232">
        <f>ROUND(I795*H795,2)</f>
        <v>0</v>
      </c>
      <c r="K795" s="233"/>
      <c r="L795" s="43"/>
      <c r="M795" s="234" t="s">
        <v>1</v>
      </c>
      <c r="N795" s="235" t="s">
        <v>41</v>
      </c>
      <c r="O795" s="90"/>
      <c r="P795" s="236">
        <f>O795*H795</f>
        <v>0</v>
      </c>
      <c r="Q795" s="236">
        <v>0</v>
      </c>
      <c r="R795" s="236">
        <f>Q795*H795</f>
        <v>0</v>
      </c>
      <c r="S795" s="236">
        <v>0</v>
      </c>
      <c r="T795" s="237">
        <f>S795*H795</f>
        <v>0</v>
      </c>
      <c r="U795" s="37"/>
      <c r="V795" s="37"/>
      <c r="W795" s="37"/>
      <c r="X795" s="37"/>
      <c r="Y795" s="37"/>
      <c r="Z795" s="37"/>
      <c r="AA795" s="37"/>
      <c r="AB795" s="37"/>
      <c r="AC795" s="37"/>
      <c r="AD795" s="37"/>
      <c r="AE795" s="37"/>
      <c r="AR795" s="238" t="s">
        <v>145</v>
      </c>
      <c r="AT795" s="238" t="s">
        <v>141</v>
      </c>
      <c r="AU795" s="238" t="s">
        <v>85</v>
      </c>
      <c r="AY795" s="16" t="s">
        <v>138</v>
      </c>
      <c r="BE795" s="239">
        <f>IF(N795="základní",J795,0)</f>
        <v>0</v>
      </c>
      <c r="BF795" s="239">
        <f>IF(N795="snížená",J795,0)</f>
        <v>0</v>
      </c>
      <c r="BG795" s="239">
        <f>IF(N795="zákl. přenesená",J795,0)</f>
        <v>0</v>
      </c>
      <c r="BH795" s="239">
        <f>IF(N795="sníž. přenesená",J795,0)</f>
        <v>0</v>
      </c>
      <c r="BI795" s="239">
        <f>IF(N795="nulová",J795,0)</f>
        <v>0</v>
      </c>
      <c r="BJ795" s="16" t="s">
        <v>83</v>
      </c>
      <c r="BK795" s="239">
        <f>ROUND(I795*H795,2)</f>
        <v>0</v>
      </c>
      <c r="BL795" s="16" t="s">
        <v>145</v>
      </c>
      <c r="BM795" s="238" t="s">
        <v>1646</v>
      </c>
    </row>
    <row r="796" s="2" customFormat="1" ht="14.4" customHeight="1">
      <c r="A796" s="37"/>
      <c r="B796" s="38"/>
      <c r="C796" s="226" t="s">
        <v>1647</v>
      </c>
      <c r="D796" s="226" t="s">
        <v>141</v>
      </c>
      <c r="E796" s="227" t="s">
        <v>1412</v>
      </c>
      <c r="F796" s="228" t="s">
        <v>1413</v>
      </c>
      <c r="G796" s="229" t="s">
        <v>312</v>
      </c>
      <c r="H796" s="230">
        <v>25</v>
      </c>
      <c r="I796" s="231"/>
      <c r="J796" s="232">
        <f>ROUND(I796*H796,2)</f>
        <v>0</v>
      </c>
      <c r="K796" s="233"/>
      <c r="L796" s="43"/>
      <c r="M796" s="234" t="s">
        <v>1</v>
      </c>
      <c r="N796" s="235" t="s">
        <v>41</v>
      </c>
      <c r="O796" s="90"/>
      <c r="P796" s="236">
        <f>O796*H796</f>
        <v>0</v>
      </c>
      <c r="Q796" s="236">
        <v>0</v>
      </c>
      <c r="R796" s="236">
        <f>Q796*H796</f>
        <v>0</v>
      </c>
      <c r="S796" s="236">
        <v>0</v>
      </c>
      <c r="T796" s="237">
        <f>S796*H796</f>
        <v>0</v>
      </c>
      <c r="U796" s="37"/>
      <c r="V796" s="37"/>
      <c r="W796" s="37"/>
      <c r="X796" s="37"/>
      <c r="Y796" s="37"/>
      <c r="Z796" s="37"/>
      <c r="AA796" s="37"/>
      <c r="AB796" s="37"/>
      <c r="AC796" s="37"/>
      <c r="AD796" s="37"/>
      <c r="AE796" s="37"/>
      <c r="AR796" s="238" t="s">
        <v>145</v>
      </c>
      <c r="AT796" s="238" t="s">
        <v>141</v>
      </c>
      <c r="AU796" s="238" t="s">
        <v>85</v>
      </c>
      <c r="AY796" s="16" t="s">
        <v>138</v>
      </c>
      <c r="BE796" s="239">
        <f>IF(N796="základní",J796,0)</f>
        <v>0</v>
      </c>
      <c r="BF796" s="239">
        <f>IF(N796="snížená",J796,0)</f>
        <v>0</v>
      </c>
      <c r="BG796" s="239">
        <f>IF(N796="zákl. přenesená",J796,0)</f>
        <v>0</v>
      </c>
      <c r="BH796" s="239">
        <f>IF(N796="sníž. přenesená",J796,0)</f>
        <v>0</v>
      </c>
      <c r="BI796" s="239">
        <f>IF(N796="nulová",J796,0)</f>
        <v>0</v>
      </c>
      <c r="BJ796" s="16" t="s">
        <v>83</v>
      </c>
      <c r="BK796" s="239">
        <f>ROUND(I796*H796,2)</f>
        <v>0</v>
      </c>
      <c r="BL796" s="16" t="s">
        <v>145</v>
      </c>
      <c r="BM796" s="238" t="s">
        <v>1648</v>
      </c>
    </row>
    <row r="797" s="2" customFormat="1" ht="24.15" customHeight="1">
      <c r="A797" s="37"/>
      <c r="B797" s="38"/>
      <c r="C797" s="226" t="s">
        <v>1649</v>
      </c>
      <c r="D797" s="226" t="s">
        <v>141</v>
      </c>
      <c r="E797" s="227" t="s">
        <v>1650</v>
      </c>
      <c r="F797" s="228" t="s">
        <v>1651</v>
      </c>
      <c r="G797" s="229" t="s">
        <v>265</v>
      </c>
      <c r="H797" s="230">
        <v>1</v>
      </c>
      <c r="I797" s="231"/>
      <c r="J797" s="232">
        <f>ROUND(I797*H797,2)</f>
        <v>0</v>
      </c>
      <c r="K797" s="233"/>
      <c r="L797" s="43"/>
      <c r="M797" s="234" t="s">
        <v>1</v>
      </c>
      <c r="N797" s="235" t="s">
        <v>41</v>
      </c>
      <c r="O797" s="90"/>
      <c r="P797" s="236">
        <f>O797*H797</f>
        <v>0</v>
      </c>
      <c r="Q797" s="236">
        <v>0</v>
      </c>
      <c r="R797" s="236">
        <f>Q797*H797</f>
        <v>0</v>
      </c>
      <c r="S797" s="236">
        <v>0</v>
      </c>
      <c r="T797" s="237">
        <f>S797*H797</f>
        <v>0</v>
      </c>
      <c r="U797" s="37"/>
      <c r="V797" s="37"/>
      <c r="W797" s="37"/>
      <c r="X797" s="37"/>
      <c r="Y797" s="37"/>
      <c r="Z797" s="37"/>
      <c r="AA797" s="37"/>
      <c r="AB797" s="37"/>
      <c r="AC797" s="37"/>
      <c r="AD797" s="37"/>
      <c r="AE797" s="37"/>
      <c r="AR797" s="238" t="s">
        <v>145</v>
      </c>
      <c r="AT797" s="238" t="s">
        <v>141</v>
      </c>
      <c r="AU797" s="238" t="s">
        <v>85</v>
      </c>
      <c r="AY797" s="16" t="s">
        <v>138</v>
      </c>
      <c r="BE797" s="239">
        <f>IF(N797="základní",J797,0)</f>
        <v>0</v>
      </c>
      <c r="BF797" s="239">
        <f>IF(N797="snížená",J797,0)</f>
        <v>0</v>
      </c>
      <c r="BG797" s="239">
        <f>IF(N797="zákl. přenesená",J797,0)</f>
        <v>0</v>
      </c>
      <c r="BH797" s="239">
        <f>IF(N797="sníž. přenesená",J797,0)</f>
        <v>0</v>
      </c>
      <c r="BI797" s="239">
        <f>IF(N797="nulová",J797,0)</f>
        <v>0</v>
      </c>
      <c r="BJ797" s="16" t="s">
        <v>83</v>
      </c>
      <c r="BK797" s="239">
        <f>ROUND(I797*H797,2)</f>
        <v>0</v>
      </c>
      <c r="BL797" s="16" t="s">
        <v>145</v>
      </c>
      <c r="BM797" s="238" t="s">
        <v>1652</v>
      </c>
    </row>
    <row r="798" s="2" customFormat="1" ht="24.15" customHeight="1">
      <c r="A798" s="37"/>
      <c r="B798" s="38"/>
      <c r="C798" s="226" t="s">
        <v>1653</v>
      </c>
      <c r="D798" s="226" t="s">
        <v>141</v>
      </c>
      <c r="E798" s="227" t="s">
        <v>1654</v>
      </c>
      <c r="F798" s="228" t="s">
        <v>1655</v>
      </c>
      <c r="G798" s="229" t="s">
        <v>261</v>
      </c>
      <c r="H798" s="230">
        <v>1</v>
      </c>
      <c r="I798" s="231"/>
      <c r="J798" s="232">
        <f>ROUND(I798*H798,2)</f>
        <v>0</v>
      </c>
      <c r="K798" s="233"/>
      <c r="L798" s="43"/>
      <c r="M798" s="234" t="s">
        <v>1</v>
      </c>
      <c r="N798" s="235" t="s">
        <v>41</v>
      </c>
      <c r="O798" s="90"/>
      <c r="P798" s="236">
        <f>O798*H798</f>
        <v>0</v>
      </c>
      <c r="Q798" s="236">
        <v>0</v>
      </c>
      <c r="R798" s="236">
        <f>Q798*H798</f>
        <v>0</v>
      </c>
      <c r="S798" s="236">
        <v>0</v>
      </c>
      <c r="T798" s="237">
        <f>S798*H798</f>
        <v>0</v>
      </c>
      <c r="U798" s="37"/>
      <c r="V798" s="37"/>
      <c r="W798" s="37"/>
      <c r="X798" s="37"/>
      <c r="Y798" s="37"/>
      <c r="Z798" s="37"/>
      <c r="AA798" s="37"/>
      <c r="AB798" s="37"/>
      <c r="AC798" s="37"/>
      <c r="AD798" s="37"/>
      <c r="AE798" s="37"/>
      <c r="AR798" s="238" t="s">
        <v>145</v>
      </c>
      <c r="AT798" s="238" t="s">
        <v>141</v>
      </c>
      <c r="AU798" s="238" t="s">
        <v>85</v>
      </c>
      <c r="AY798" s="16" t="s">
        <v>138</v>
      </c>
      <c r="BE798" s="239">
        <f>IF(N798="základní",J798,0)</f>
        <v>0</v>
      </c>
      <c r="BF798" s="239">
        <f>IF(N798="snížená",J798,0)</f>
        <v>0</v>
      </c>
      <c r="BG798" s="239">
        <f>IF(N798="zákl. přenesená",J798,0)</f>
        <v>0</v>
      </c>
      <c r="BH798" s="239">
        <f>IF(N798="sníž. přenesená",J798,0)</f>
        <v>0</v>
      </c>
      <c r="BI798" s="239">
        <f>IF(N798="nulová",J798,0)</f>
        <v>0</v>
      </c>
      <c r="BJ798" s="16" t="s">
        <v>83</v>
      </c>
      <c r="BK798" s="239">
        <f>ROUND(I798*H798,2)</f>
        <v>0</v>
      </c>
      <c r="BL798" s="16" t="s">
        <v>145</v>
      </c>
      <c r="BM798" s="238" t="s">
        <v>1656</v>
      </c>
    </row>
    <row r="799" s="2" customFormat="1" ht="24.15" customHeight="1">
      <c r="A799" s="37"/>
      <c r="B799" s="38"/>
      <c r="C799" s="226" t="s">
        <v>1657</v>
      </c>
      <c r="D799" s="226" t="s">
        <v>141</v>
      </c>
      <c r="E799" s="227" t="s">
        <v>1658</v>
      </c>
      <c r="F799" s="228" t="s">
        <v>1659</v>
      </c>
      <c r="G799" s="229" t="s">
        <v>261</v>
      </c>
      <c r="H799" s="230">
        <v>1</v>
      </c>
      <c r="I799" s="231"/>
      <c r="J799" s="232">
        <f>ROUND(I799*H799,2)</f>
        <v>0</v>
      </c>
      <c r="K799" s="233"/>
      <c r="L799" s="43"/>
      <c r="M799" s="234" t="s">
        <v>1</v>
      </c>
      <c r="N799" s="235" t="s">
        <v>41</v>
      </c>
      <c r="O799" s="90"/>
      <c r="P799" s="236">
        <f>O799*H799</f>
        <v>0</v>
      </c>
      <c r="Q799" s="236">
        <v>0</v>
      </c>
      <c r="R799" s="236">
        <f>Q799*H799</f>
        <v>0</v>
      </c>
      <c r="S799" s="236">
        <v>0</v>
      </c>
      <c r="T799" s="237">
        <f>S799*H799</f>
        <v>0</v>
      </c>
      <c r="U799" s="37"/>
      <c r="V799" s="37"/>
      <c r="W799" s="37"/>
      <c r="X799" s="37"/>
      <c r="Y799" s="37"/>
      <c r="Z799" s="37"/>
      <c r="AA799" s="37"/>
      <c r="AB799" s="37"/>
      <c r="AC799" s="37"/>
      <c r="AD799" s="37"/>
      <c r="AE799" s="37"/>
      <c r="AR799" s="238" t="s">
        <v>145</v>
      </c>
      <c r="AT799" s="238" t="s">
        <v>141</v>
      </c>
      <c r="AU799" s="238" t="s">
        <v>85</v>
      </c>
      <c r="AY799" s="16" t="s">
        <v>138</v>
      </c>
      <c r="BE799" s="239">
        <f>IF(N799="základní",J799,0)</f>
        <v>0</v>
      </c>
      <c r="BF799" s="239">
        <f>IF(N799="snížená",J799,0)</f>
        <v>0</v>
      </c>
      <c r="BG799" s="239">
        <f>IF(N799="zákl. přenesená",J799,0)</f>
        <v>0</v>
      </c>
      <c r="BH799" s="239">
        <f>IF(N799="sníž. přenesená",J799,0)</f>
        <v>0</v>
      </c>
      <c r="BI799" s="239">
        <f>IF(N799="nulová",J799,0)</f>
        <v>0</v>
      </c>
      <c r="BJ799" s="16" t="s">
        <v>83</v>
      </c>
      <c r="BK799" s="239">
        <f>ROUND(I799*H799,2)</f>
        <v>0</v>
      </c>
      <c r="BL799" s="16" t="s">
        <v>145</v>
      </c>
      <c r="BM799" s="238" t="s">
        <v>1660</v>
      </c>
    </row>
    <row r="800" s="2" customFormat="1" ht="14.4" customHeight="1">
      <c r="A800" s="37"/>
      <c r="B800" s="38"/>
      <c r="C800" s="226" t="s">
        <v>1661</v>
      </c>
      <c r="D800" s="226" t="s">
        <v>141</v>
      </c>
      <c r="E800" s="227" t="s">
        <v>1662</v>
      </c>
      <c r="F800" s="228" t="s">
        <v>1663</v>
      </c>
      <c r="G800" s="229" t="s">
        <v>265</v>
      </c>
      <c r="H800" s="230">
        <v>1</v>
      </c>
      <c r="I800" s="231"/>
      <c r="J800" s="232">
        <f>ROUND(I800*H800,2)</f>
        <v>0</v>
      </c>
      <c r="K800" s="233"/>
      <c r="L800" s="43"/>
      <c r="M800" s="234" t="s">
        <v>1</v>
      </c>
      <c r="N800" s="235" t="s">
        <v>41</v>
      </c>
      <c r="O800" s="90"/>
      <c r="P800" s="236">
        <f>O800*H800</f>
        <v>0</v>
      </c>
      <c r="Q800" s="236">
        <v>0</v>
      </c>
      <c r="R800" s="236">
        <f>Q800*H800</f>
        <v>0</v>
      </c>
      <c r="S800" s="236">
        <v>0</v>
      </c>
      <c r="T800" s="237">
        <f>S800*H800</f>
        <v>0</v>
      </c>
      <c r="U800" s="37"/>
      <c r="V800" s="37"/>
      <c r="W800" s="37"/>
      <c r="X800" s="37"/>
      <c r="Y800" s="37"/>
      <c r="Z800" s="37"/>
      <c r="AA800" s="37"/>
      <c r="AB800" s="37"/>
      <c r="AC800" s="37"/>
      <c r="AD800" s="37"/>
      <c r="AE800" s="37"/>
      <c r="AR800" s="238" t="s">
        <v>145</v>
      </c>
      <c r="AT800" s="238" t="s">
        <v>141</v>
      </c>
      <c r="AU800" s="238" t="s">
        <v>85</v>
      </c>
      <c r="AY800" s="16" t="s">
        <v>138</v>
      </c>
      <c r="BE800" s="239">
        <f>IF(N800="základní",J800,0)</f>
        <v>0</v>
      </c>
      <c r="BF800" s="239">
        <f>IF(N800="snížená",J800,0)</f>
        <v>0</v>
      </c>
      <c r="BG800" s="239">
        <f>IF(N800="zákl. přenesená",J800,0)</f>
        <v>0</v>
      </c>
      <c r="BH800" s="239">
        <f>IF(N800="sníž. přenesená",J800,0)</f>
        <v>0</v>
      </c>
      <c r="BI800" s="239">
        <f>IF(N800="nulová",J800,0)</f>
        <v>0</v>
      </c>
      <c r="BJ800" s="16" t="s">
        <v>83</v>
      </c>
      <c r="BK800" s="239">
        <f>ROUND(I800*H800,2)</f>
        <v>0</v>
      </c>
      <c r="BL800" s="16" t="s">
        <v>145</v>
      </c>
      <c r="BM800" s="238" t="s">
        <v>1664</v>
      </c>
    </row>
    <row r="801" s="2" customFormat="1" ht="14.4" customHeight="1">
      <c r="A801" s="37"/>
      <c r="B801" s="38"/>
      <c r="C801" s="226" t="s">
        <v>1665</v>
      </c>
      <c r="D801" s="226" t="s">
        <v>141</v>
      </c>
      <c r="E801" s="227" t="s">
        <v>1666</v>
      </c>
      <c r="F801" s="228" t="s">
        <v>1667</v>
      </c>
      <c r="G801" s="229" t="s">
        <v>261</v>
      </c>
      <c r="H801" s="230">
        <v>1</v>
      </c>
      <c r="I801" s="231"/>
      <c r="J801" s="232">
        <f>ROUND(I801*H801,2)</f>
        <v>0</v>
      </c>
      <c r="K801" s="233"/>
      <c r="L801" s="43"/>
      <c r="M801" s="234" t="s">
        <v>1</v>
      </c>
      <c r="N801" s="235" t="s">
        <v>41</v>
      </c>
      <c r="O801" s="90"/>
      <c r="P801" s="236">
        <f>O801*H801</f>
        <v>0</v>
      </c>
      <c r="Q801" s="236">
        <v>0</v>
      </c>
      <c r="R801" s="236">
        <f>Q801*H801</f>
        <v>0</v>
      </c>
      <c r="S801" s="236">
        <v>0</v>
      </c>
      <c r="T801" s="237">
        <f>S801*H801</f>
        <v>0</v>
      </c>
      <c r="U801" s="37"/>
      <c r="V801" s="37"/>
      <c r="W801" s="37"/>
      <c r="X801" s="37"/>
      <c r="Y801" s="37"/>
      <c r="Z801" s="37"/>
      <c r="AA801" s="37"/>
      <c r="AB801" s="37"/>
      <c r="AC801" s="37"/>
      <c r="AD801" s="37"/>
      <c r="AE801" s="37"/>
      <c r="AR801" s="238" t="s">
        <v>145</v>
      </c>
      <c r="AT801" s="238" t="s">
        <v>141</v>
      </c>
      <c r="AU801" s="238" t="s">
        <v>85</v>
      </c>
      <c r="AY801" s="16" t="s">
        <v>138</v>
      </c>
      <c r="BE801" s="239">
        <f>IF(N801="základní",J801,0)</f>
        <v>0</v>
      </c>
      <c r="BF801" s="239">
        <f>IF(N801="snížená",J801,0)</f>
        <v>0</v>
      </c>
      <c r="BG801" s="239">
        <f>IF(N801="zákl. přenesená",J801,0)</f>
        <v>0</v>
      </c>
      <c r="BH801" s="239">
        <f>IF(N801="sníž. přenesená",J801,0)</f>
        <v>0</v>
      </c>
      <c r="BI801" s="239">
        <f>IF(N801="nulová",J801,0)</f>
        <v>0</v>
      </c>
      <c r="BJ801" s="16" t="s">
        <v>83</v>
      </c>
      <c r="BK801" s="239">
        <f>ROUND(I801*H801,2)</f>
        <v>0</v>
      </c>
      <c r="BL801" s="16" t="s">
        <v>145</v>
      </c>
      <c r="BM801" s="238" t="s">
        <v>1668</v>
      </c>
    </row>
    <row r="802" s="2" customFormat="1" ht="24.15" customHeight="1">
      <c r="A802" s="37"/>
      <c r="B802" s="38"/>
      <c r="C802" s="226" t="s">
        <v>1669</v>
      </c>
      <c r="D802" s="226" t="s">
        <v>141</v>
      </c>
      <c r="E802" s="227" t="s">
        <v>1670</v>
      </c>
      <c r="F802" s="228" t="s">
        <v>1671</v>
      </c>
      <c r="G802" s="229" t="s">
        <v>261</v>
      </c>
      <c r="H802" s="230">
        <v>1</v>
      </c>
      <c r="I802" s="231"/>
      <c r="J802" s="232">
        <f>ROUND(I802*H802,2)</f>
        <v>0</v>
      </c>
      <c r="K802" s="233"/>
      <c r="L802" s="43"/>
      <c r="M802" s="234" t="s">
        <v>1</v>
      </c>
      <c r="N802" s="235" t="s">
        <v>41</v>
      </c>
      <c r="O802" s="90"/>
      <c r="P802" s="236">
        <f>O802*H802</f>
        <v>0</v>
      </c>
      <c r="Q802" s="236">
        <v>0</v>
      </c>
      <c r="R802" s="236">
        <f>Q802*H802</f>
        <v>0</v>
      </c>
      <c r="S802" s="236">
        <v>0</v>
      </c>
      <c r="T802" s="237">
        <f>S802*H802</f>
        <v>0</v>
      </c>
      <c r="U802" s="37"/>
      <c r="V802" s="37"/>
      <c r="W802" s="37"/>
      <c r="X802" s="37"/>
      <c r="Y802" s="37"/>
      <c r="Z802" s="37"/>
      <c r="AA802" s="37"/>
      <c r="AB802" s="37"/>
      <c r="AC802" s="37"/>
      <c r="AD802" s="37"/>
      <c r="AE802" s="37"/>
      <c r="AR802" s="238" t="s">
        <v>145</v>
      </c>
      <c r="AT802" s="238" t="s">
        <v>141</v>
      </c>
      <c r="AU802" s="238" t="s">
        <v>85</v>
      </c>
      <c r="AY802" s="16" t="s">
        <v>138</v>
      </c>
      <c r="BE802" s="239">
        <f>IF(N802="základní",J802,0)</f>
        <v>0</v>
      </c>
      <c r="BF802" s="239">
        <f>IF(N802="snížená",J802,0)</f>
        <v>0</v>
      </c>
      <c r="BG802" s="239">
        <f>IF(N802="zákl. přenesená",J802,0)</f>
        <v>0</v>
      </c>
      <c r="BH802" s="239">
        <f>IF(N802="sníž. přenesená",J802,0)</f>
        <v>0</v>
      </c>
      <c r="BI802" s="239">
        <f>IF(N802="nulová",J802,0)</f>
        <v>0</v>
      </c>
      <c r="BJ802" s="16" t="s">
        <v>83</v>
      </c>
      <c r="BK802" s="239">
        <f>ROUND(I802*H802,2)</f>
        <v>0</v>
      </c>
      <c r="BL802" s="16" t="s">
        <v>145</v>
      </c>
      <c r="BM802" s="238" t="s">
        <v>1672</v>
      </c>
    </row>
    <row r="803" s="2" customFormat="1" ht="24.15" customHeight="1">
      <c r="A803" s="37"/>
      <c r="B803" s="38"/>
      <c r="C803" s="226" t="s">
        <v>1673</v>
      </c>
      <c r="D803" s="226" t="s">
        <v>141</v>
      </c>
      <c r="E803" s="227" t="s">
        <v>1674</v>
      </c>
      <c r="F803" s="228" t="s">
        <v>1675</v>
      </c>
      <c r="G803" s="229" t="s">
        <v>261</v>
      </c>
      <c r="H803" s="230">
        <v>1</v>
      </c>
      <c r="I803" s="231"/>
      <c r="J803" s="232">
        <f>ROUND(I803*H803,2)</f>
        <v>0</v>
      </c>
      <c r="K803" s="233"/>
      <c r="L803" s="43"/>
      <c r="M803" s="234" t="s">
        <v>1</v>
      </c>
      <c r="N803" s="235" t="s">
        <v>41</v>
      </c>
      <c r="O803" s="90"/>
      <c r="P803" s="236">
        <f>O803*H803</f>
        <v>0</v>
      </c>
      <c r="Q803" s="236">
        <v>0</v>
      </c>
      <c r="R803" s="236">
        <f>Q803*H803</f>
        <v>0</v>
      </c>
      <c r="S803" s="236">
        <v>0</v>
      </c>
      <c r="T803" s="237">
        <f>S803*H803</f>
        <v>0</v>
      </c>
      <c r="U803" s="37"/>
      <c r="V803" s="37"/>
      <c r="W803" s="37"/>
      <c r="X803" s="37"/>
      <c r="Y803" s="37"/>
      <c r="Z803" s="37"/>
      <c r="AA803" s="37"/>
      <c r="AB803" s="37"/>
      <c r="AC803" s="37"/>
      <c r="AD803" s="37"/>
      <c r="AE803" s="37"/>
      <c r="AR803" s="238" t="s">
        <v>145</v>
      </c>
      <c r="AT803" s="238" t="s">
        <v>141</v>
      </c>
      <c r="AU803" s="238" t="s">
        <v>85</v>
      </c>
      <c r="AY803" s="16" t="s">
        <v>138</v>
      </c>
      <c r="BE803" s="239">
        <f>IF(N803="základní",J803,0)</f>
        <v>0</v>
      </c>
      <c r="BF803" s="239">
        <f>IF(N803="snížená",J803,0)</f>
        <v>0</v>
      </c>
      <c r="BG803" s="239">
        <f>IF(N803="zákl. přenesená",J803,0)</f>
        <v>0</v>
      </c>
      <c r="BH803" s="239">
        <f>IF(N803="sníž. přenesená",J803,0)</f>
        <v>0</v>
      </c>
      <c r="BI803" s="239">
        <f>IF(N803="nulová",J803,0)</f>
        <v>0</v>
      </c>
      <c r="BJ803" s="16" t="s">
        <v>83</v>
      </c>
      <c r="BK803" s="239">
        <f>ROUND(I803*H803,2)</f>
        <v>0</v>
      </c>
      <c r="BL803" s="16" t="s">
        <v>145</v>
      </c>
      <c r="BM803" s="238" t="s">
        <v>1676</v>
      </c>
    </row>
    <row r="804" s="2" customFormat="1" ht="24.15" customHeight="1">
      <c r="A804" s="37"/>
      <c r="B804" s="38"/>
      <c r="C804" s="226" t="s">
        <v>1677</v>
      </c>
      <c r="D804" s="226" t="s">
        <v>141</v>
      </c>
      <c r="E804" s="227" t="s">
        <v>1678</v>
      </c>
      <c r="F804" s="228" t="s">
        <v>1679</v>
      </c>
      <c r="G804" s="229" t="s">
        <v>261</v>
      </c>
      <c r="H804" s="230">
        <v>1</v>
      </c>
      <c r="I804" s="231"/>
      <c r="J804" s="232">
        <f>ROUND(I804*H804,2)</f>
        <v>0</v>
      </c>
      <c r="K804" s="233"/>
      <c r="L804" s="43"/>
      <c r="M804" s="234" t="s">
        <v>1</v>
      </c>
      <c r="N804" s="235" t="s">
        <v>41</v>
      </c>
      <c r="O804" s="90"/>
      <c r="P804" s="236">
        <f>O804*H804</f>
        <v>0</v>
      </c>
      <c r="Q804" s="236">
        <v>0</v>
      </c>
      <c r="R804" s="236">
        <f>Q804*H804</f>
        <v>0</v>
      </c>
      <c r="S804" s="236">
        <v>0</v>
      </c>
      <c r="T804" s="237">
        <f>S804*H804</f>
        <v>0</v>
      </c>
      <c r="U804" s="37"/>
      <c r="V804" s="37"/>
      <c r="W804" s="37"/>
      <c r="X804" s="37"/>
      <c r="Y804" s="37"/>
      <c r="Z804" s="37"/>
      <c r="AA804" s="37"/>
      <c r="AB804" s="37"/>
      <c r="AC804" s="37"/>
      <c r="AD804" s="37"/>
      <c r="AE804" s="37"/>
      <c r="AR804" s="238" t="s">
        <v>145</v>
      </c>
      <c r="AT804" s="238" t="s">
        <v>141</v>
      </c>
      <c r="AU804" s="238" t="s">
        <v>85</v>
      </c>
      <c r="AY804" s="16" t="s">
        <v>138</v>
      </c>
      <c r="BE804" s="239">
        <f>IF(N804="základní",J804,0)</f>
        <v>0</v>
      </c>
      <c r="BF804" s="239">
        <f>IF(N804="snížená",J804,0)</f>
        <v>0</v>
      </c>
      <c r="BG804" s="239">
        <f>IF(N804="zákl. přenesená",J804,0)</f>
        <v>0</v>
      </c>
      <c r="BH804" s="239">
        <f>IF(N804="sníž. přenesená",J804,0)</f>
        <v>0</v>
      </c>
      <c r="BI804" s="239">
        <f>IF(N804="nulová",J804,0)</f>
        <v>0</v>
      </c>
      <c r="BJ804" s="16" t="s">
        <v>83</v>
      </c>
      <c r="BK804" s="239">
        <f>ROUND(I804*H804,2)</f>
        <v>0</v>
      </c>
      <c r="BL804" s="16" t="s">
        <v>145</v>
      </c>
      <c r="BM804" s="238" t="s">
        <v>1680</v>
      </c>
    </row>
    <row r="805" s="2" customFormat="1" ht="24.15" customHeight="1">
      <c r="A805" s="37"/>
      <c r="B805" s="38"/>
      <c r="C805" s="226" t="s">
        <v>1681</v>
      </c>
      <c r="D805" s="226" t="s">
        <v>141</v>
      </c>
      <c r="E805" s="227" t="s">
        <v>1416</v>
      </c>
      <c r="F805" s="228" t="s">
        <v>1417</v>
      </c>
      <c r="G805" s="229" t="s">
        <v>261</v>
      </c>
      <c r="H805" s="230">
        <v>1</v>
      </c>
      <c r="I805" s="231"/>
      <c r="J805" s="232">
        <f>ROUND(I805*H805,2)</f>
        <v>0</v>
      </c>
      <c r="K805" s="233"/>
      <c r="L805" s="43"/>
      <c r="M805" s="234" t="s">
        <v>1</v>
      </c>
      <c r="N805" s="235" t="s">
        <v>41</v>
      </c>
      <c r="O805" s="90"/>
      <c r="P805" s="236">
        <f>O805*H805</f>
        <v>0</v>
      </c>
      <c r="Q805" s="236">
        <v>0</v>
      </c>
      <c r="R805" s="236">
        <f>Q805*H805</f>
        <v>0</v>
      </c>
      <c r="S805" s="236">
        <v>0</v>
      </c>
      <c r="T805" s="237">
        <f>S805*H805</f>
        <v>0</v>
      </c>
      <c r="U805" s="37"/>
      <c r="V805" s="37"/>
      <c r="W805" s="37"/>
      <c r="X805" s="37"/>
      <c r="Y805" s="37"/>
      <c r="Z805" s="37"/>
      <c r="AA805" s="37"/>
      <c r="AB805" s="37"/>
      <c r="AC805" s="37"/>
      <c r="AD805" s="37"/>
      <c r="AE805" s="37"/>
      <c r="AR805" s="238" t="s">
        <v>145</v>
      </c>
      <c r="AT805" s="238" t="s">
        <v>141</v>
      </c>
      <c r="AU805" s="238" t="s">
        <v>85</v>
      </c>
      <c r="AY805" s="16" t="s">
        <v>138</v>
      </c>
      <c r="BE805" s="239">
        <f>IF(N805="základní",J805,0)</f>
        <v>0</v>
      </c>
      <c r="BF805" s="239">
        <f>IF(N805="snížená",J805,0)</f>
        <v>0</v>
      </c>
      <c r="BG805" s="239">
        <f>IF(N805="zákl. přenesená",J805,0)</f>
        <v>0</v>
      </c>
      <c r="BH805" s="239">
        <f>IF(N805="sníž. přenesená",J805,0)</f>
        <v>0</v>
      </c>
      <c r="BI805" s="239">
        <f>IF(N805="nulová",J805,0)</f>
        <v>0</v>
      </c>
      <c r="BJ805" s="16" t="s">
        <v>83</v>
      </c>
      <c r="BK805" s="239">
        <f>ROUND(I805*H805,2)</f>
        <v>0</v>
      </c>
      <c r="BL805" s="16" t="s">
        <v>145</v>
      </c>
      <c r="BM805" s="238" t="s">
        <v>1682</v>
      </c>
    </row>
    <row r="806" s="2" customFormat="1" ht="24.15" customHeight="1">
      <c r="A806" s="37"/>
      <c r="B806" s="38"/>
      <c r="C806" s="226" t="s">
        <v>1683</v>
      </c>
      <c r="D806" s="226" t="s">
        <v>141</v>
      </c>
      <c r="E806" s="227" t="s">
        <v>1420</v>
      </c>
      <c r="F806" s="228" t="s">
        <v>1421</v>
      </c>
      <c r="G806" s="229" t="s">
        <v>261</v>
      </c>
      <c r="H806" s="230">
        <v>1</v>
      </c>
      <c r="I806" s="231"/>
      <c r="J806" s="232">
        <f>ROUND(I806*H806,2)</f>
        <v>0</v>
      </c>
      <c r="K806" s="233"/>
      <c r="L806" s="43"/>
      <c r="M806" s="234" t="s">
        <v>1</v>
      </c>
      <c r="N806" s="235" t="s">
        <v>41</v>
      </c>
      <c r="O806" s="90"/>
      <c r="P806" s="236">
        <f>O806*H806</f>
        <v>0</v>
      </c>
      <c r="Q806" s="236">
        <v>0</v>
      </c>
      <c r="R806" s="236">
        <f>Q806*H806</f>
        <v>0</v>
      </c>
      <c r="S806" s="236">
        <v>0</v>
      </c>
      <c r="T806" s="237">
        <f>S806*H806</f>
        <v>0</v>
      </c>
      <c r="U806" s="37"/>
      <c r="V806" s="37"/>
      <c r="W806" s="37"/>
      <c r="X806" s="37"/>
      <c r="Y806" s="37"/>
      <c r="Z806" s="37"/>
      <c r="AA806" s="37"/>
      <c r="AB806" s="37"/>
      <c r="AC806" s="37"/>
      <c r="AD806" s="37"/>
      <c r="AE806" s="37"/>
      <c r="AR806" s="238" t="s">
        <v>145</v>
      </c>
      <c r="AT806" s="238" t="s">
        <v>141</v>
      </c>
      <c r="AU806" s="238" t="s">
        <v>85</v>
      </c>
      <c r="AY806" s="16" t="s">
        <v>138</v>
      </c>
      <c r="BE806" s="239">
        <f>IF(N806="základní",J806,0)</f>
        <v>0</v>
      </c>
      <c r="BF806" s="239">
        <f>IF(N806="snížená",J806,0)</f>
        <v>0</v>
      </c>
      <c r="BG806" s="239">
        <f>IF(N806="zákl. přenesená",J806,0)</f>
        <v>0</v>
      </c>
      <c r="BH806" s="239">
        <f>IF(N806="sníž. přenesená",J806,0)</f>
        <v>0</v>
      </c>
      <c r="BI806" s="239">
        <f>IF(N806="nulová",J806,0)</f>
        <v>0</v>
      </c>
      <c r="BJ806" s="16" t="s">
        <v>83</v>
      </c>
      <c r="BK806" s="239">
        <f>ROUND(I806*H806,2)</f>
        <v>0</v>
      </c>
      <c r="BL806" s="16" t="s">
        <v>145</v>
      </c>
      <c r="BM806" s="238" t="s">
        <v>1684</v>
      </c>
    </row>
    <row r="807" s="2" customFormat="1" ht="24.15" customHeight="1">
      <c r="A807" s="37"/>
      <c r="B807" s="38"/>
      <c r="C807" s="226" t="s">
        <v>1685</v>
      </c>
      <c r="D807" s="226" t="s">
        <v>141</v>
      </c>
      <c r="E807" s="227" t="s">
        <v>1424</v>
      </c>
      <c r="F807" s="228" t="s">
        <v>1425</v>
      </c>
      <c r="G807" s="229" t="s">
        <v>261</v>
      </c>
      <c r="H807" s="230">
        <v>1</v>
      </c>
      <c r="I807" s="231"/>
      <c r="J807" s="232">
        <f>ROUND(I807*H807,2)</f>
        <v>0</v>
      </c>
      <c r="K807" s="233"/>
      <c r="L807" s="43"/>
      <c r="M807" s="234" t="s">
        <v>1</v>
      </c>
      <c r="N807" s="235" t="s">
        <v>41</v>
      </c>
      <c r="O807" s="90"/>
      <c r="P807" s="236">
        <f>O807*H807</f>
        <v>0</v>
      </c>
      <c r="Q807" s="236">
        <v>0</v>
      </c>
      <c r="R807" s="236">
        <f>Q807*H807</f>
        <v>0</v>
      </c>
      <c r="S807" s="236">
        <v>0</v>
      </c>
      <c r="T807" s="237">
        <f>S807*H807</f>
        <v>0</v>
      </c>
      <c r="U807" s="37"/>
      <c r="V807" s="37"/>
      <c r="W807" s="37"/>
      <c r="X807" s="37"/>
      <c r="Y807" s="37"/>
      <c r="Z807" s="37"/>
      <c r="AA807" s="37"/>
      <c r="AB807" s="37"/>
      <c r="AC807" s="37"/>
      <c r="AD807" s="37"/>
      <c r="AE807" s="37"/>
      <c r="AR807" s="238" t="s">
        <v>145</v>
      </c>
      <c r="AT807" s="238" t="s">
        <v>141</v>
      </c>
      <c r="AU807" s="238" t="s">
        <v>85</v>
      </c>
      <c r="AY807" s="16" t="s">
        <v>138</v>
      </c>
      <c r="BE807" s="239">
        <f>IF(N807="základní",J807,0)</f>
        <v>0</v>
      </c>
      <c r="BF807" s="239">
        <f>IF(N807="snížená",J807,0)</f>
        <v>0</v>
      </c>
      <c r="BG807" s="239">
        <f>IF(N807="zákl. přenesená",J807,0)</f>
        <v>0</v>
      </c>
      <c r="BH807" s="239">
        <f>IF(N807="sníž. přenesená",J807,0)</f>
        <v>0</v>
      </c>
      <c r="BI807" s="239">
        <f>IF(N807="nulová",J807,0)</f>
        <v>0</v>
      </c>
      <c r="BJ807" s="16" t="s">
        <v>83</v>
      </c>
      <c r="BK807" s="239">
        <f>ROUND(I807*H807,2)</f>
        <v>0</v>
      </c>
      <c r="BL807" s="16" t="s">
        <v>145</v>
      </c>
      <c r="BM807" s="238" t="s">
        <v>1686</v>
      </c>
    </row>
    <row r="808" s="2" customFormat="1" ht="24.15" customHeight="1">
      <c r="A808" s="37"/>
      <c r="B808" s="38"/>
      <c r="C808" s="226" t="s">
        <v>1687</v>
      </c>
      <c r="D808" s="226" t="s">
        <v>141</v>
      </c>
      <c r="E808" s="227" t="s">
        <v>1428</v>
      </c>
      <c r="F808" s="228" t="s">
        <v>1429</v>
      </c>
      <c r="G808" s="229" t="s">
        <v>261</v>
      </c>
      <c r="H808" s="230">
        <v>1</v>
      </c>
      <c r="I808" s="231"/>
      <c r="J808" s="232">
        <f>ROUND(I808*H808,2)</f>
        <v>0</v>
      </c>
      <c r="K808" s="233"/>
      <c r="L808" s="43"/>
      <c r="M808" s="234" t="s">
        <v>1</v>
      </c>
      <c r="N808" s="235" t="s">
        <v>41</v>
      </c>
      <c r="O808" s="90"/>
      <c r="P808" s="236">
        <f>O808*H808</f>
        <v>0</v>
      </c>
      <c r="Q808" s="236">
        <v>0</v>
      </c>
      <c r="R808" s="236">
        <f>Q808*H808</f>
        <v>0</v>
      </c>
      <c r="S808" s="236">
        <v>0</v>
      </c>
      <c r="T808" s="237">
        <f>S808*H808</f>
        <v>0</v>
      </c>
      <c r="U808" s="37"/>
      <c r="V808" s="37"/>
      <c r="W808" s="37"/>
      <c r="X808" s="37"/>
      <c r="Y808" s="37"/>
      <c r="Z808" s="37"/>
      <c r="AA808" s="37"/>
      <c r="AB808" s="37"/>
      <c r="AC808" s="37"/>
      <c r="AD808" s="37"/>
      <c r="AE808" s="37"/>
      <c r="AR808" s="238" t="s">
        <v>145</v>
      </c>
      <c r="AT808" s="238" t="s">
        <v>141</v>
      </c>
      <c r="AU808" s="238" t="s">
        <v>85</v>
      </c>
      <c r="AY808" s="16" t="s">
        <v>138</v>
      </c>
      <c r="BE808" s="239">
        <f>IF(N808="základní",J808,0)</f>
        <v>0</v>
      </c>
      <c r="BF808" s="239">
        <f>IF(N808="snížená",J808,0)</f>
        <v>0</v>
      </c>
      <c r="BG808" s="239">
        <f>IF(N808="zákl. přenesená",J808,0)</f>
        <v>0</v>
      </c>
      <c r="BH808" s="239">
        <f>IF(N808="sníž. přenesená",J808,0)</f>
        <v>0</v>
      </c>
      <c r="BI808" s="239">
        <f>IF(N808="nulová",J808,0)</f>
        <v>0</v>
      </c>
      <c r="BJ808" s="16" t="s">
        <v>83</v>
      </c>
      <c r="BK808" s="239">
        <f>ROUND(I808*H808,2)</f>
        <v>0</v>
      </c>
      <c r="BL808" s="16" t="s">
        <v>145</v>
      </c>
      <c r="BM808" s="238" t="s">
        <v>1688</v>
      </c>
    </row>
    <row r="809" s="2" customFormat="1" ht="24.15" customHeight="1">
      <c r="A809" s="37"/>
      <c r="B809" s="38"/>
      <c r="C809" s="226" t="s">
        <v>1689</v>
      </c>
      <c r="D809" s="226" t="s">
        <v>141</v>
      </c>
      <c r="E809" s="227" t="s">
        <v>1432</v>
      </c>
      <c r="F809" s="228" t="s">
        <v>1433</v>
      </c>
      <c r="G809" s="229" t="s">
        <v>261</v>
      </c>
      <c r="H809" s="230">
        <v>2</v>
      </c>
      <c r="I809" s="231"/>
      <c r="J809" s="232">
        <f>ROUND(I809*H809,2)</f>
        <v>0</v>
      </c>
      <c r="K809" s="233"/>
      <c r="L809" s="43"/>
      <c r="M809" s="234" t="s">
        <v>1</v>
      </c>
      <c r="N809" s="235" t="s">
        <v>41</v>
      </c>
      <c r="O809" s="90"/>
      <c r="P809" s="236">
        <f>O809*H809</f>
        <v>0</v>
      </c>
      <c r="Q809" s="236">
        <v>0</v>
      </c>
      <c r="R809" s="236">
        <f>Q809*H809</f>
        <v>0</v>
      </c>
      <c r="S809" s="236">
        <v>0</v>
      </c>
      <c r="T809" s="237">
        <f>S809*H809</f>
        <v>0</v>
      </c>
      <c r="U809" s="37"/>
      <c r="V809" s="37"/>
      <c r="W809" s="37"/>
      <c r="X809" s="37"/>
      <c r="Y809" s="37"/>
      <c r="Z809" s="37"/>
      <c r="AA809" s="37"/>
      <c r="AB809" s="37"/>
      <c r="AC809" s="37"/>
      <c r="AD809" s="37"/>
      <c r="AE809" s="37"/>
      <c r="AR809" s="238" t="s">
        <v>145</v>
      </c>
      <c r="AT809" s="238" t="s">
        <v>141</v>
      </c>
      <c r="AU809" s="238" t="s">
        <v>85</v>
      </c>
      <c r="AY809" s="16" t="s">
        <v>138</v>
      </c>
      <c r="BE809" s="239">
        <f>IF(N809="základní",J809,0)</f>
        <v>0</v>
      </c>
      <c r="BF809" s="239">
        <f>IF(N809="snížená",J809,0)</f>
        <v>0</v>
      </c>
      <c r="BG809" s="239">
        <f>IF(N809="zákl. přenesená",J809,0)</f>
        <v>0</v>
      </c>
      <c r="BH809" s="239">
        <f>IF(N809="sníž. přenesená",J809,0)</f>
        <v>0</v>
      </c>
      <c r="BI809" s="239">
        <f>IF(N809="nulová",J809,0)</f>
        <v>0</v>
      </c>
      <c r="BJ809" s="16" t="s">
        <v>83</v>
      </c>
      <c r="BK809" s="239">
        <f>ROUND(I809*H809,2)</f>
        <v>0</v>
      </c>
      <c r="BL809" s="16" t="s">
        <v>145</v>
      </c>
      <c r="BM809" s="238" t="s">
        <v>1690</v>
      </c>
    </row>
    <row r="810" s="2" customFormat="1" ht="24.15" customHeight="1">
      <c r="A810" s="37"/>
      <c r="B810" s="38"/>
      <c r="C810" s="226" t="s">
        <v>1691</v>
      </c>
      <c r="D810" s="226" t="s">
        <v>141</v>
      </c>
      <c r="E810" s="227" t="s">
        <v>1436</v>
      </c>
      <c r="F810" s="228" t="s">
        <v>1437</v>
      </c>
      <c r="G810" s="229" t="s">
        <v>261</v>
      </c>
      <c r="H810" s="230">
        <v>2</v>
      </c>
      <c r="I810" s="231"/>
      <c r="J810" s="232">
        <f>ROUND(I810*H810,2)</f>
        <v>0</v>
      </c>
      <c r="K810" s="233"/>
      <c r="L810" s="43"/>
      <c r="M810" s="234" t="s">
        <v>1</v>
      </c>
      <c r="N810" s="235" t="s">
        <v>41</v>
      </c>
      <c r="O810" s="90"/>
      <c r="P810" s="236">
        <f>O810*H810</f>
        <v>0</v>
      </c>
      <c r="Q810" s="236">
        <v>0</v>
      </c>
      <c r="R810" s="236">
        <f>Q810*H810</f>
        <v>0</v>
      </c>
      <c r="S810" s="236">
        <v>0</v>
      </c>
      <c r="T810" s="237">
        <f>S810*H810</f>
        <v>0</v>
      </c>
      <c r="U810" s="37"/>
      <c r="V810" s="37"/>
      <c r="W810" s="37"/>
      <c r="X810" s="37"/>
      <c r="Y810" s="37"/>
      <c r="Z810" s="37"/>
      <c r="AA810" s="37"/>
      <c r="AB810" s="37"/>
      <c r="AC810" s="37"/>
      <c r="AD810" s="37"/>
      <c r="AE810" s="37"/>
      <c r="AR810" s="238" t="s">
        <v>145</v>
      </c>
      <c r="AT810" s="238" t="s">
        <v>141</v>
      </c>
      <c r="AU810" s="238" t="s">
        <v>85</v>
      </c>
      <c r="AY810" s="16" t="s">
        <v>138</v>
      </c>
      <c r="BE810" s="239">
        <f>IF(N810="základní",J810,0)</f>
        <v>0</v>
      </c>
      <c r="BF810" s="239">
        <f>IF(N810="snížená",J810,0)</f>
        <v>0</v>
      </c>
      <c r="BG810" s="239">
        <f>IF(N810="zákl. přenesená",J810,0)</f>
        <v>0</v>
      </c>
      <c r="BH810" s="239">
        <f>IF(N810="sníž. přenesená",J810,0)</f>
        <v>0</v>
      </c>
      <c r="BI810" s="239">
        <f>IF(N810="nulová",J810,0)</f>
        <v>0</v>
      </c>
      <c r="BJ810" s="16" t="s">
        <v>83</v>
      </c>
      <c r="BK810" s="239">
        <f>ROUND(I810*H810,2)</f>
        <v>0</v>
      </c>
      <c r="BL810" s="16" t="s">
        <v>145</v>
      </c>
      <c r="BM810" s="238" t="s">
        <v>1692</v>
      </c>
    </row>
    <row r="811" s="2" customFormat="1" ht="14.4" customHeight="1">
      <c r="A811" s="37"/>
      <c r="B811" s="38"/>
      <c r="C811" s="226" t="s">
        <v>1693</v>
      </c>
      <c r="D811" s="226" t="s">
        <v>141</v>
      </c>
      <c r="E811" s="227" t="s">
        <v>1694</v>
      </c>
      <c r="F811" s="228" t="s">
        <v>1695</v>
      </c>
      <c r="G811" s="229" t="s">
        <v>261</v>
      </c>
      <c r="H811" s="230">
        <v>1</v>
      </c>
      <c r="I811" s="231"/>
      <c r="J811" s="232">
        <f>ROUND(I811*H811,2)</f>
        <v>0</v>
      </c>
      <c r="K811" s="233"/>
      <c r="L811" s="43"/>
      <c r="M811" s="234" t="s">
        <v>1</v>
      </c>
      <c r="N811" s="235" t="s">
        <v>41</v>
      </c>
      <c r="O811" s="90"/>
      <c r="P811" s="236">
        <f>O811*H811</f>
        <v>0</v>
      </c>
      <c r="Q811" s="236">
        <v>0</v>
      </c>
      <c r="R811" s="236">
        <f>Q811*H811</f>
        <v>0</v>
      </c>
      <c r="S811" s="236">
        <v>0</v>
      </c>
      <c r="T811" s="237">
        <f>S811*H811</f>
        <v>0</v>
      </c>
      <c r="U811" s="37"/>
      <c r="V811" s="37"/>
      <c r="W811" s="37"/>
      <c r="X811" s="37"/>
      <c r="Y811" s="37"/>
      <c r="Z811" s="37"/>
      <c r="AA811" s="37"/>
      <c r="AB811" s="37"/>
      <c r="AC811" s="37"/>
      <c r="AD811" s="37"/>
      <c r="AE811" s="37"/>
      <c r="AR811" s="238" t="s">
        <v>145</v>
      </c>
      <c r="AT811" s="238" t="s">
        <v>141</v>
      </c>
      <c r="AU811" s="238" t="s">
        <v>85</v>
      </c>
      <c r="AY811" s="16" t="s">
        <v>138</v>
      </c>
      <c r="BE811" s="239">
        <f>IF(N811="základní",J811,0)</f>
        <v>0</v>
      </c>
      <c r="BF811" s="239">
        <f>IF(N811="snížená",J811,0)</f>
        <v>0</v>
      </c>
      <c r="BG811" s="239">
        <f>IF(N811="zákl. přenesená",J811,0)</f>
        <v>0</v>
      </c>
      <c r="BH811" s="239">
        <f>IF(N811="sníž. přenesená",J811,0)</f>
        <v>0</v>
      </c>
      <c r="BI811" s="239">
        <f>IF(N811="nulová",J811,0)</f>
        <v>0</v>
      </c>
      <c r="BJ811" s="16" t="s">
        <v>83</v>
      </c>
      <c r="BK811" s="239">
        <f>ROUND(I811*H811,2)</f>
        <v>0</v>
      </c>
      <c r="BL811" s="16" t="s">
        <v>145</v>
      </c>
      <c r="BM811" s="238" t="s">
        <v>1696</v>
      </c>
    </row>
    <row r="812" s="2" customFormat="1" ht="24.15" customHeight="1">
      <c r="A812" s="37"/>
      <c r="B812" s="38"/>
      <c r="C812" s="226" t="s">
        <v>1697</v>
      </c>
      <c r="D812" s="226" t="s">
        <v>141</v>
      </c>
      <c r="E812" s="227" t="s">
        <v>1698</v>
      </c>
      <c r="F812" s="228" t="s">
        <v>1699</v>
      </c>
      <c r="G812" s="229" t="s">
        <v>261</v>
      </c>
      <c r="H812" s="230">
        <v>1</v>
      </c>
      <c r="I812" s="231"/>
      <c r="J812" s="232">
        <f>ROUND(I812*H812,2)</f>
        <v>0</v>
      </c>
      <c r="K812" s="233"/>
      <c r="L812" s="43"/>
      <c r="M812" s="234" t="s">
        <v>1</v>
      </c>
      <c r="N812" s="235" t="s">
        <v>41</v>
      </c>
      <c r="O812" s="90"/>
      <c r="P812" s="236">
        <f>O812*H812</f>
        <v>0</v>
      </c>
      <c r="Q812" s="236">
        <v>0</v>
      </c>
      <c r="R812" s="236">
        <f>Q812*H812</f>
        <v>0</v>
      </c>
      <c r="S812" s="236">
        <v>0</v>
      </c>
      <c r="T812" s="237">
        <f>S812*H812</f>
        <v>0</v>
      </c>
      <c r="U812" s="37"/>
      <c r="V812" s="37"/>
      <c r="W812" s="37"/>
      <c r="X812" s="37"/>
      <c r="Y812" s="37"/>
      <c r="Z812" s="37"/>
      <c r="AA812" s="37"/>
      <c r="AB812" s="37"/>
      <c r="AC812" s="37"/>
      <c r="AD812" s="37"/>
      <c r="AE812" s="37"/>
      <c r="AR812" s="238" t="s">
        <v>145</v>
      </c>
      <c r="AT812" s="238" t="s">
        <v>141</v>
      </c>
      <c r="AU812" s="238" t="s">
        <v>85</v>
      </c>
      <c r="AY812" s="16" t="s">
        <v>138</v>
      </c>
      <c r="BE812" s="239">
        <f>IF(N812="základní",J812,0)</f>
        <v>0</v>
      </c>
      <c r="BF812" s="239">
        <f>IF(N812="snížená",J812,0)</f>
        <v>0</v>
      </c>
      <c r="BG812" s="239">
        <f>IF(N812="zákl. přenesená",J812,0)</f>
        <v>0</v>
      </c>
      <c r="BH812" s="239">
        <f>IF(N812="sníž. přenesená",J812,0)</f>
        <v>0</v>
      </c>
      <c r="BI812" s="239">
        <f>IF(N812="nulová",J812,0)</f>
        <v>0</v>
      </c>
      <c r="BJ812" s="16" t="s">
        <v>83</v>
      </c>
      <c r="BK812" s="239">
        <f>ROUND(I812*H812,2)</f>
        <v>0</v>
      </c>
      <c r="BL812" s="16" t="s">
        <v>145</v>
      </c>
      <c r="BM812" s="238" t="s">
        <v>1700</v>
      </c>
    </row>
    <row r="813" s="2" customFormat="1" ht="14.4" customHeight="1">
      <c r="A813" s="37"/>
      <c r="B813" s="38"/>
      <c r="C813" s="226" t="s">
        <v>1701</v>
      </c>
      <c r="D813" s="226" t="s">
        <v>141</v>
      </c>
      <c r="E813" s="227" t="s">
        <v>1440</v>
      </c>
      <c r="F813" s="228" t="s">
        <v>1441</v>
      </c>
      <c r="G813" s="229" t="s">
        <v>312</v>
      </c>
      <c r="H813" s="230">
        <v>1</v>
      </c>
      <c r="I813" s="231"/>
      <c r="J813" s="232">
        <f>ROUND(I813*H813,2)</f>
        <v>0</v>
      </c>
      <c r="K813" s="233"/>
      <c r="L813" s="43"/>
      <c r="M813" s="234" t="s">
        <v>1</v>
      </c>
      <c r="N813" s="235" t="s">
        <v>41</v>
      </c>
      <c r="O813" s="90"/>
      <c r="P813" s="236">
        <f>O813*H813</f>
        <v>0</v>
      </c>
      <c r="Q813" s="236">
        <v>0</v>
      </c>
      <c r="R813" s="236">
        <f>Q813*H813</f>
        <v>0</v>
      </c>
      <c r="S813" s="236">
        <v>0</v>
      </c>
      <c r="T813" s="237">
        <f>S813*H813</f>
        <v>0</v>
      </c>
      <c r="U813" s="37"/>
      <c r="V813" s="37"/>
      <c r="W813" s="37"/>
      <c r="X813" s="37"/>
      <c r="Y813" s="37"/>
      <c r="Z813" s="37"/>
      <c r="AA813" s="37"/>
      <c r="AB813" s="37"/>
      <c r="AC813" s="37"/>
      <c r="AD813" s="37"/>
      <c r="AE813" s="37"/>
      <c r="AR813" s="238" t="s">
        <v>145</v>
      </c>
      <c r="AT813" s="238" t="s">
        <v>141</v>
      </c>
      <c r="AU813" s="238" t="s">
        <v>85</v>
      </c>
      <c r="AY813" s="16" t="s">
        <v>138</v>
      </c>
      <c r="BE813" s="239">
        <f>IF(N813="základní",J813,0)</f>
        <v>0</v>
      </c>
      <c r="BF813" s="239">
        <f>IF(N813="snížená",J813,0)</f>
        <v>0</v>
      </c>
      <c r="BG813" s="239">
        <f>IF(N813="zákl. přenesená",J813,0)</f>
        <v>0</v>
      </c>
      <c r="BH813" s="239">
        <f>IF(N813="sníž. přenesená",J813,0)</f>
        <v>0</v>
      </c>
      <c r="BI813" s="239">
        <f>IF(N813="nulová",J813,0)</f>
        <v>0</v>
      </c>
      <c r="BJ813" s="16" t="s">
        <v>83</v>
      </c>
      <c r="BK813" s="239">
        <f>ROUND(I813*H813,2)</f>
        <v>0</v>
      </c>
      <c r="BL813" s="16" t="s">
        <v>145</v>
      </c>
      <c r="BM813" s="238" t="s">
        <v>1702</v>
      </c>
    </row>
    <row r="814" s="2" customFormat="1" ht="14.4" customHeight="1">
      <c r="A814" s="37"/>
      <c r="B814" s="38"/>
      <c r="C814" s="226" t="s">
        <v>1703</v>
      </c>
      <c r="D814" s="226" t="s">
        <v>141</v>
      </c>
      <c r="E814" s="227" t="s">
        <v>1444</v>
      </c>
      <c r="F814" s="228" t="s">
        <v>1445</v>
      </c>
      <c r="G814" s="229" t="s">
        <v>312</v>
      </c>
      <c r="H814" s="230">
        <v>1</v>
      </c>
      <c r="I814" s="231"/>
      <c r="J814" s="232">
        <f>ROUND(I814*H814,2)</f>
        <v>0</v>
      </c>
      <c r="K814" s="233"/>
      <c r="L814" s="43"/>
      <c r="M814" s="234" t="s">
        <v>1</v>
      </c>
      <c r="N814" s="235" t="s">
        <v>41</v>
      </c>
      <c r="O814" s="90"/>
      <c r="P814" s="236">
        <f>O814*H814</f>
        <v>0</v>
      </c>
      <c r="Q814" s="236">
        <v>0</v>
      </c>
      <c r="R814" s="236">
        <f>Q814*H814</f>
        <v>0</v>
      </c>
      <c r="S814" s="236">
        <v>0</v>
      </c>
      <c r="T814" s="237">
        <f>S814*H814</f>
        <v>0</v>
      </c>
      <c r="U814" s="37"/>
      <c r="V814" s="37"/>
      <c r="W814" s="37"/>
      <c r="X814" s="37"/>
      <c r="Y814" s="37"/>
      <c r="Z814" s="37"/>
      <c r="AA814" s="37"/>
      <c r="AB814" s="37"/>
      <c r="AC814" s="37"/>
      <c r="AD814" s="37"/>
      <c r="AE814" s="37"/>
      <c r="AR814" s="238" t="s">
        <v>145</v>
      </c>
      <c r="AT814" s="238" t="s">
        <v>141</v>
      </c>
      <c r="AU814" s="238" t="s">
        <v>85</v>
      </c>
      <c r="AY814" s="16" t="s">
        <v>138</v>
      </c>
      <c r="BE814" s="239">
        <f>IF(N814="základní",J814,0)</f>
        <v>0</v>
      </c>
      <c r="BF814" s="239">
        <f>IF(N814="snížená",J814,0)</f>
        <v>0</v>
      </c>
      <c r="BG814" s="239">
        <f>IF(N814="zákl. přenesená",J814,0)</f>
        <v>0</v>
      </c>
      <c r="BH814" s="239">
        <f>IF(N814="sníž. přenesená",J814,0)</f>
        <v>0</v>
      </c>
      <c r="BI814" s="239">
        <f>IF(N814="nulová",J814,0)</f>
        <v>0</v>
      </c>
      <c r="BJ814" s="16" t="s">
        <v>83</v>
      </c>
      <c r="BK814" s="239">
        <f>ROUND(I814*H814,2)</f>
        <v>0</v>
      </c>
      <c r="BL814" s="16" t="s">
        <v>145</v>
      </c>
      <c r="BM814" s="238" t="s">
        <v>1704</v>
      </c>
    </row>
    <row r="815" s="12" customFormat="1" ht="22.8" customHeight="1">
      <c r="A815" s="12"/>
      <c r="B815" s="210"/>
      <c r="C815" s="211"/>
      <c r="D815" s="212" t="s">
        <v>75</v>
      </c>
      <c r="E815" s="224" t="s">
        <v>1447</v>
      </c>
      <c r="F815" s="224" t="s">
        <v>1448</v>
      </c>
      <c r="G815" s="211"/>
      <c r="H815" s="211"/>
      <c r="I815" s="214"/>
      <c r="J815" s="225">
        <f>BK815</f>
        <v>0</v>
      </c>
      <c r="K815" s="211"/>
      <c r="L815" s="216"/>
      <c r="M815" s="217"/>
      <c r="N815" s="218"/>
      <c r="O815" s="218"/>
      <c r="P815" s="219">
        <f>SUM(P816:P817)</f>
        <v>0</v>
      </c>
      <c r="Q815" s="218"/>
      <c r="R815" s="219">
        <f>SUM(R816:R817)</f>
        <v>0</v>
      </c>
      <c r="S815" s="218"/>
      <c r="T815" s="220">
        <f>SUM(T816:T817)</f>
        <v>0</v>
      </c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R815" s="221" t="s">
        <v>83</v>
      </c>
      <c r="AT815" s="222" t="s">
        <v>75</v>
      </c>
      <c r="AU815" s="222" t="s">
        <v>83</v>
      </c>
      <c r="AY815" s="221" t="s">
        <v>138</v>
      </c>
      <c r="BK815" s="223">
        <f>SUM(BK816:BK817)</f>
        <v>0</v>
      </c>
    </row>
    <row r="816" s="2" customFormat="1" ht="24.15" customHeight="1">
      <c r="A816" s="37"/>
      <c r="B816" s="38"/>
      <c r="C816" s="226" t="s">
        <v>1705</v>
      </c>
      <c r="D816" s="226" t="s">
        <v>141</v>
      </c>
      <c r="E816" s="227" t="s">
        <v>1450</v>
      </c>
      <c r="F816" s="228" t="s">
        <v>1451</v>
      </c>
      <c r="G816" s="229" t="s">
        <v>328</v>
      </c>
      <c r="H816" s="230">
        <v>0.64600000000000002</v>
      </c>
      <c r="I816" s="231"/>
      <c r="J816" s="232">
        <f>ROUND(I816*H816,2)</f>
        <v>0</v>
      </c>
      <c r="K816" s="233"/>
      <c r="L816" s="43"/>
      <c r="M816" s="234" t="s">
        <v>1</v>
      </c>
      <c r="N816" s="235" t="s">
        <v>41</v>
      </c>
      <c r="O816" s="90"/>
      <c r="P816" s="236">
        <f>O816*H816</f>
        <v>0</v>
      </c>
      <c r="Q816" s="236">
        <v>0</v>
      </c>
      <c r="R816" s="236">
        <f>Q816*H816</f>
        <v>0</v>
      </c>
      <c r="S816" s="236">
        <v>0</v>
      </c>
      <c r="T816" s="237">
        <f>S816*H816</f>
        <v>0</v>
      </c>
      <c r="U816" s="37"/>
      <c r="V816" s="37"/>
      <c r="W816" s="37"/>
      <c r="X816" s="37"/>
      <c r="Y816" s="37"/>
      <c r="Z816" s="37"/>
      <c r="AA816" s="37"/>
      <c r="AB816" s="37"/>
      <c r="AC816" s="37"/>
      <c r="AD816" s="37"/>
      <c r="AE816" s="37"/>
      <c r="AR816" s="238" t="s">
        <v>145</v>
      </c>
      <c r="AT816" s="238" t="s">
        <v>141</v>
      </c>
      <c r="AU816" s="238" t="s">
        <v>85</v>
      </c>
      <c r="AY816" s="16" t="s">
        <v>138</v>
      </c>
      <c r="BE816" s="239">
        <f>IF(N816="základní",J816,0)</f>
        <v>0</v>
      </c>
      <c r="BF816" s="239">
        <f>IF(N816="snížená",J816,0)</f>
        <v>0</v>
      </c>
      <c r="BG816" s="239">
        <f>IF(N816="zákl. přenesená",J816,0)</f>
        <v>0</v>
      </c>
      <c r="BH816" s="239">
        <f>IF(N816="sníž. přenesená",J816,0)</f>
        <v>0</v>
      </c>
      <c r="BI816" s="239">
        <f>IF(N816="nulová",J816,0)</f>
        <v>0</v>
      </c>
      <c r="BJ816" s="16" t="s">
        <v>83</v>
      </c>
      <c r="BK816" s="239">
        <f>ROUND(I816*H816,2)</f>
        <v>0</v>
      </c>
      <c r="BL816" s="16" t="s">
        <v>145</v>
      </c>
      <c r="BM816" s="238" t="s">
        <v>1706</v>
      </c>
    </row>
    <row r="817" s="2" customFormat="1" ht="24.15" customHeight="1">
      <c r="A817" s="37"/>
      <c r="B817" s="38"/>
      <c r="C817" s="226" t="s">
        <v>1707</v>
      </c>
      <c r="D817" s="226" t="s">
        <v>141</v>
      </c>
      <c r="E817" s="227" t="s">
        <v>1454</v>
      </c>
      <c r="F817" s="228" t="s">
        <v>1455</v>
      </c>
      <c r="G817" s="229" t="s">
        <v>328</v>
      </c>
      <c r="H817" s="230">
        <v>0.64600000000000002</v>
      </c>
      <c r="I817" s="231"/>
      <c r="J817" s="232">
        <f>ROUND(I817*H817,2)</f>
        <v>0</v>
      </c>
      <c r="K817" s="233"/>
      <c r="L817" s="43"/>
      <c r="M817" s="234" t="s">
        <v>1</v>
      </c>
      <c r="N817" s="235" t="s">
        <v>41</v>
      </c>
      <c r="O817" s="90"/>
      <c r="P817" s="236">
        <f>O817*H817</f>
        <v>0</v>
      </c>
      <c r="Q817" s="236">
        <v>0</v>
      </c>
      <c r="R817" s="236">
        <f>Q817*H817</f>
        <v>0</v>
      </c>
      <c r="S817" s="236">
        <v>0</v>
      </c>
      <c r="T817" s="237">
        <f>S817*H817</f>
        <v>0</v>
      </c>
      <c r="U817" s="37"/>
      <c r="V817" s="37"/>
      <c r="W817" s="37"/>
      <c r="X817" s="37"/>
      <c r="Y817" s="37"/>
      <c r="Z817" s="37"/>
      <c r="AA817" s="37"/>
      <c r="AB817" s="37"/>
      <c r="AC817" s="37"/>
      <c r="AD817" s="37"/>
      <c r="AE817" s="37"/>
      <c r="AR817" s="238" t="s">
        <v>145</v>
      </c>
      <c r="AT817" s="238" t="s">
        <v>141</v>
      </c>
      <c r="AU817" s="238" t="s">
        <v>85</v>
      </c>
      <c r="AY817" s="16" t="s">
        <v>138</v>
      </c>
      <c r="BE817" s="239">
        <f>IF(N817="základní",J817,0)</f>
        <v>0</v>
      </c>
      <c r="BF817" s="239">
        <f>IF(N817="snížená",J817,0)</f>
        <v>0</v>
      </c>
      <c r="BG817" s="239">
        <f>IF(N817="zákl. přenesená",J817,0)</f>
        <v>0</v>
      </c>
      <c r="BH817" s="239">
        <f>IF(N817="sníž. přenesená",J817,0)</f>
        <v>0</v>
      </c>
      <c r="BI817" s="239">
        <f>IF(N817="nulová",J817,0)</f>
        <v>0</v>
      </c>
      <c r="BJ817" s="16" t="s">
        <v>83</v>
      </c>
      <c r="BK817" s="239">
        <f>ROUND(I817*H817,2)</f>
        <v>0</v>
      </c>
      <c r="BL817" s="16" t="s">
        <v>145</v>
      </c>
      <c r="BM817" s="238" t="s">
        <v>1708</v>
      </c>
    </row>
    <row r="818" s="12" customFormat="1" ht="22.8" customHeight="1">
      <c r="A818" s="12"/>
      <c r="B818" s="210"/>
      <c r="C818" s="211"/>
      <c r="D818" s="212" t="s">
        <v>75</v>
      </c>
      <c r="E818" s="224" t="s">
        <v>1709</v>
      </c>
      <c r="F818" s="224" t="s">
        <v>1710</v>
      </c>
      <c r="G818" s="211"/>
      <c r="H818" s="211"/>
      <c r="I818" s="214"/>
      <c r="J818" s="225">
        <f>BK818</f>
        <v>0</v>
      </c>
      <c r="K818" s="211"/>
      <c r="L818" s="216"/>
      <c r="M818" s="217"/>
      <c r="N818" s="218"/>
      <c r="O818" s="218"/>
      <c r="P818" s="219">
        <f>P819</f>
        <v>0</v>
      </c>
      <c r="Q818" s="218"/>
      <c r="R818" s="219">
        <f>R819</f>
        <v>0</v>
      </c>
      <c r="S818" s="218"/>
      <c r="T818" s="220">
        <f>T819</f>
        <v>0</v>
      </c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R818" s="221" t="s">
        <v>83</v>
      </c>
      <c r="AT818" s="222" t="s">
        <v>75</v>
      </c>
      <c r="AU818" s="222" t="s">
        <v>83</v>
      </c>
      <c r="AY818" s="221" t="s">
        <v>138</v>
      </c>
      <c r="BK818" s="223">
        <f>BK819</f>
        <v>0</v>
      </c>
    </row>
    <row r="819" s="2" customFormat="1" ht="14.4" customHeight="1">
      <c r="A819" s="37"/>
      <c r="B819" s="38"/>
      <c r="C819" s="226" t="s">
        <v>1711</v>
      </c>
      <c r="D819" s="226" t="s">
        <v>141</v>
      </c>
      <c r="E819" s="227" t="s">
        <v>1712</v>
      </c>
      <c r="F819" s="228" t="s">
        <v>1713</v>
      </c>
      <c r="G819" s="229" t="s">
        <v>1714</v>
      </c>
      <c r="H819" s="230">
        <v>2</v>
      </c>
      <c r="I819" s="231"/>
      <c r="J819" s="232">
        <f>ROUND(I819*H819,2)</f>
        <v>0</v>
      </c>
      <c r="K819" s="233"/>
      <c r="L819" s="43"/>
      <c r="M819" s="234" t="s">
        <v>1</v>
      </c>
      <c r="N819" s="235" t="s">
        <v>41</v>
      </c>
      <c r="O819" s="90"/>
      <c r="P819" s="236">
        <f>O819*H819</f>
        <v>0</v>
      </c>
      <c r="Q819" s="236">
        <v>0</v>
      </c>
      <c r="R819" s="236">
        <f>Q819*H819</f>
        <v>0</v>
      </c>
      <c r="S819" s="236">
        <v>0</v>
      </c>
      <c r="T819" s="237">
        <f>S819*H819</f>
        <v>0</v>
      </c>
      <c r="U819" s="37"/>
      <c r="V819" s="37"/>
      <c r="W819" s="37"/>
      <c r="X819" s="37"/>
      <c r="Y819" s="37"/>
      <c r="Z819" s="37"/>
      <c r="AA819" s="37"/>
      <c r="AB819" s="37"/>
      <c r="AC819" s="37"/>
      <c r="AD819" s="37"/>
      <c r="AE819" s="37"/>
      <c r="AR819" s="238" t="s">
        <v>145</v>
      </c>
      <c r="AT819" s="238" t="s">
        <v>141</v>
      </c>
      <c r="AU819" s="238" t="s">
        <v>85</v>
      </c>
      <c r="AY819" s="16" t="s">
        <v>138</v>
      </c>
      <c r="BE819" s="239">
        <f>IF(N819="základní",J819,0)</f>
        <v>0</v>
      </c>
      <c r="BF819" s="239">
        <f>IF(N819="snížená",J819,0)</f>
        <v>0</v>
      </c>
      <c r="BG819" s="239">
        <f>IF(N819="zákl. přenesená",J819,0)</f>
        <v>0</v>
      </c>
      <c r="BH819" s="239">
        <f>IF(N819="sníž. přenesená",J819,0)</f>
        <v>0</v>
      </c>
      <c r="BI819" s="239">
        <f>IF(N819="nulová",J819,0)</f>
        <v>0</v>
      </c>
      <c r="BJ819" s="16" t="s">
        <v>83</v>
      </c>
      <c r="BK819" s="239">
        <f>ROUND(I819*H819,2)</f>
        <v>0</v>
      </c>
      <c r="BL819" s="16" t="s">
        <v>145</v>
      </c>
      <c r="BM819" s="238" t="s">
        <v>1715</v>
      </c>
    </row>
    <row r="820" s="12" customFormat="1" ht="22.8" customHeight="1">
      <c r="A820" s="12"/>
      <c r="B820" s="210"/>
      <c r="C820" s="211"/>
      <c r="D820" s="212" t="s">
        <v>75</v>
      </c>
      <c r="E820" s="224" t="s">
        <v>166</v>
      </c>
      <c r="F820" s="224" t="s">
        <v>1457</v>
      </c>
      <c r="G820" s="211"/>
      <c r="H820" s="211"/>
      <c r="I820" s="214"/>
      <c r="J820" s="225">
        <f>BK820</f>
        <v>0</v>
      </c>
      <c r="K820" s="211"/>
      <c r="L820" s="216"/>
      <c r="M820" s="217"/>
      <c r="N820" s="218"/>
      <c r="O820" s="218"/>
      <c r="P820" s="219">
        <f>SUM(P821:P822)</f>
        <v>0</v>
      </c>
      <c r="Q820" s="218"/>
      <c r="R820" s="219">
        <f>SUM(R821:R822)</f>
        <v>0</v>
      </c>
      <c r="S820" s="218"/>
      <c r="T820" s="220">
        <f>SUM(T821:T822)</f>
        <v>0</v>
      </c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R820" s="221" t="s">
        <v>83</v>
      </c>
      <c r="AT820" s="222" t="s">
        <v>75</v>
      </c>
      <c r="AU820" s="222" t="s">
        <v>83</v>
      </c>
      <c r="AY820" s="221" t="s">
        <v>138</v>
      </c>
      <c r="BK820" s="223">
        <f>SUM(BK821:BK822)</f>
        <v>0</v>
      </c>
    </row>
    <row r="821" s="2" customFormat="1" ht="24.15" customHeight="1">
      <c r="A821" s="37"/>
      <c r="B821" s="38"/>
      <c r="C821" s="226" t="s">
        <v>1716</v>
      </c>
      <c r="D821" s="226" t="s">
        <v>141</v>
      </c>
      <c r="E821" s="227" t="s">
        <v>1459</v>
      </c>
      <c r="F821" s="228" t="s">
        <v>1460</v>
      </c>
      <c r="G821" s="229" t="s">
        <v>1461</v>
      </c>
      <c r="H821" s="230">
        <v>1</v>
      </c>
      <c r="I821" s="231"/>
      <c r="J821" s="232">
        <f>ROUND(I821*H821,2)</f>
        <v>0</v>
      </c>
      <c r="K821" s="233"/>
      <c r="L821" s="43"/>
      <c r="M821" s="234" t="s">
        <v>1</v>
      </c>
      <c r="N821" s="235" t="s">
        <v>41</v>
      </c>
      <c r="O821" s="90"/>
      <c r="P821" s="236">
        <f>O821*H821</f>
        <v>0</v>
      </c>
      <c r="Q821" s="236">
        <v>0</v>
      </c>
      <c r="R821" s="236">
        <f>Q821*H821</f>
        <v>0</v>
      </c>
      <c r="S821" s="236">
        <v>0</v>
      </c>
      <c r="T821" s="237">
        <f>S821*H821</f>
        <v>0</v>
      </c>
      <c r="U821" s="37"/>
      <c r="V821" s="37"/>
      <c r="W821" s="37"/>
      <c r="X821" s="37"/>
      <c r="Y821" s="37"/>
      <c r="Z821" s="37"/>
      <c r="AA821" s="37"/>
      <c r="AB821" s="37"/>
      <c r="AC821" s="37"/>
      <c r="AD821" s="37"/>
      <c r="AE821" s="37"/>
      <c r="AR821" s="238" t="s">
        <v>145</v>
      </c>
      <c r="AT821" s="238" t="s">
        <v>141</v>
      </c>
      <c r="AU821" s="238" t="s">
        <v>85</v>
      </c>
      <c r="AY821" s="16" t="s">
        <v>138</v>
      </c>
      <c r="BE821" s="239">
        <f>IF(N821="základní",J821,0)</f>
        <v>0</v>
      </c>
      <c r="BF821" s="239">
        <f>IF(N821="snížená",J821,0)</f>
        <v>0</v>
      </c>
      <c r="BG821" s="239">
        <f>IF(N821="zákl. přenesená",J821,0)</f>
        <v>0</v>
      </c>
      <c r="BH821" s="239">
        <f>IF(N821="sníž. přenesená",J821,0)</f>
        <v>0</v>
      </c>
      <c r="BI821" s="239">
        <f>IF(N821="nulová",J821,0)</f>
        <v>0</v>
      </c>
      <c r="BJ821" s="16" t="s">
        <v>83</v>
      </c>
      <c r="BK821" s="239">
        <f>ROUND(I821*H821,2)</f>
        <v>0</v>
      </c>
      <c r="BL821" s="16" t="s">
        <v>145</v>
      </c>
      <c r="BM821" s="238" t="s">
        <v>1717</v>
      </c>
    </row>
    <row r="822" s="2" customFormat="1" ht="14.4" customHeight="1">
      <c r="A822" s="37"/>
      <c r="B822" s="38"/>
      <c r="C822" s="226" t="s">
        <v>1718</v>
      </c>
      <c r="D822" s="226" t="s">
        <v>141</v>
      </c>
      <c r="E822" s="227" t="s">
        <v>1464</v>
      </c>
      <c r="F822" s="228" t="s">
        <v>1465</v>
      </c>
      <c r="G822" s="229" t="s">
        <v>1461</v>
      </c>
      <c r="H822" s="230">
        <v>1</v>
      </c>
      <c r="I822" s="231"/>
      <c r="J822" s="232">
        <f>ROUND(I822*H822,2)</f>
        <v>0</v>
      </c>
      <c r="K822" s="233"/>
      <c r="L822" s="43"/>
      <c r="M822" s="234" t="s">
        <v>1</v>
      </c>
      <c r="N822" s="235" t="s">
        <v>41</v>
      </c>
      <c r="O822" s="90"/>
      <c r="P822" s="236">
        <f>O822*H822</f>
        <v>0</v>
      </c>
      <c r="Q822" s="236">
        <v>0</v>
      </c>
      <c r="R822" s="236">
        <f>Q822*H822</f>
        <v>0</v>
      </c>
      <c r="S822" s="236">
        <v>0</v>
      </c>
      <c r="T822" s="237">
        <f>S822*H822</f>
        <v>0</v>
      </c>
      <c r="U822" s="37"/>
      <c r="V822" s="37"/>
      <c r="W822" s="37"/>
      <c r="X822" s="37"/>
      <c r="Y822" s="37"/>
      <c r="Z822" s="37"/>
      <c r="AA822" s="37"/>
      <c r="AB822" s="37"/>
      <c r="AC822" s="37"/>
      <c r="AD822" s="37"/>
      <c r="AE822" s="37"/>
      <c r="AR822" s="238" t="s">
        <v>145</v>
      </c>
      <c r="AT822" s="238" t="s">
        <v>141</v>
      </c>
      <c r="AU822" s="238" t="s">
        <v>85</v>
      </c>
      <c r="AY822" s="16" t="s">
        <v>138</v>
      </c>
      <c r="BE822" s="239">
        <f>IF(N822="základní",J822,0)</f>
        <v>0</v>
      </c>
      <c r="BF822" s="239">
        <f>IF(N822="snížená",J822,0)</f>
        <v>0</v>
      </c>
      <c r="BG822" s="239">
        <f>IF(N822="zákl. přenesená",J822,0)</f>
        <v>0</v>
      </c>
      <c r="BH822" s="239">
        <f>IF(N822="sníž. přenesená",J822,0)</f>
        <v>0</v>
      </c>
      <c r="BI822" s="239">
        <f>IF(N822="nulová",J822,0)</f>
        <v>0</v>
      </c>
      <c r="BJ822" s="16" t="s">
        <v>83</v>
      </c>
      <c r="BK822" s="239">
        <f>ROUND(I822*H822,2)</f>
        <v>0</v>
      </c>
      <c r="BL822" s="16" t="s">
        <v>145</v>
      </c>
      <c r="BM822" s="238" t="s">
        <v>1719</v>
      </c>
    </row>
    <row r="823" s="12" customFormat="1" ht="25.92" customHeight="1">
      <c r="A823" s="12"/>
      <c r="B823" s="210"/>
      <c r="C823" s="211"/>
      <c r="D823" s="212" t="s">
        <v>75</v>
      </c>
      <c r="E823" s="213" t="s">
        <v>1720</v>
      </c>
      <c r="F823" s="213" t="s">
        <v>1721</v>
      </c>
      <c r="G823" s="211"/>
      <c r="H823" s="211"/>
      <c r="I823" s="214"/>
      <c r="J823" s="215">
        <f>BK823</f>
        <v>0</v>
      </c>
      <c r="K823" s="211"/>
      <c r="L823" s="216"/>
      <c r="M823" s="217"/>
      <c r="N823" s="218"/>
      <c r="O823" s="218"/>
      <c r="P823" s="219">
        <f>P824+P840+P844+P860+P862+P865+P867</f>
        <v>0</v>
      </c>
      <c r="Q823" s="218"/>
      <c r="R823" s="219">
        <f>R824+R840+R844+R860+R862+R865+R867</f>
        <v>0</v>
      </c>
      <c r="S823" s="218"/>
      <c r="T823" s="220">
        <f>T824+T840+T844+T860+T862+T865+T867</f>
        <v>0</v>
      </c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R823" s="221" t="s">
        <v>83</v>
      </c>
      <c r="AT823" s="222" t="s">
        <v>75</v>
      </c>
      <c r="AU823" s="222" t="s">
        <v>76</v>
      </c>
      <c r="AY823" s="221" t="s">
        <v>138</v>
      </c>
      <c r="BK823" s="223">
        <f>BK824+BK840+BK844+BK860+BK862+BK865+BK867</f>
        <v>0</v>
      </c>
    </row>
    <row r="824" s="12" customFormat="1" ht="22.8" customHeight="1">
      <c r="A824" s="12"/>
      <c r="B824" s="210"/>
      <c r="C824" s="211"/>
      <c r="D824" s="212" t="s">
        <v>75</v>
      </c>
      <c r="E824" s="224" t="s">
        <v>614</v>
      </c>
      <c r="F824" s="224" t="s">
        <v>615</v>
      </c>
      <c r="G824" s="211"/>
      <c r="H824" s="211"/>
      <c r="I824" s="214"/>
      <c r="J824" s="225">
        <f>BK824</f>
        <v>0</v>
      </c>
      <c r="K824" s="211"/>
      <c r="L824" s="216"/>
      <c r="M824" s="217"/>
      <c r="N824" s="218"/>
      <c r="O824" s="218"/>
      <c r="P824" s="219">
        <f>SUM(P825:P839)</f>
        <v>0</v>
      </c>
      <c r="Q824" s="218"/>
      <c r="R824" s="219">
        <f>SUM(R825:R839)</f>
        <v>0</v>
      </c>
      <c r="S824" s="218"/>
      <c r="T824" s="220">
        <f>SUM(T825:T839)</f>
        <v>0</v>
      </c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R824" s="221" t="s">
        <v>83</v>
      </c>
      <c r="AT824" s="222" t="s">
        <v>75</v>
      </c>
      <c r="AU824" s="222" t="s">
        <v>83</v>
      </c>
      <c r="AY824" s="221" t="s">
        <v>138</v>
      </c>
      <c r="BK824" s="223">
        <f>SUM(BK825:BK839)</f>
        <v>0</v>
      </c>
    </row>
    <row r="825" s="2" customFormat="1" ht="24.15" customHeight="1">
      <c r="A825" s="37"/>
      <c r="B825" s="38"/>
      <c r="C825" s="226" t="s">
        <v>1722</v>
      </c>
      <c r="D825" s="226" t="s">
        <v>141</v>
      </c>
      <c r="E825" s="227" t="s">
        <v>1723</v>
      </c>
      <c r="F825" s="228" t="s">
        <v>1724</v>
      </c>
      <c r="G825" s="229" t="s">
        <v>281</v>
      </c>
      <c r="H825" s="230">
        <v>61.439999999999998</v>
      </c>
      <c r="I825" s="231"/>
      <c r="J825" s="232">
        <f>ROUND(I825*H825,2)</f>
        <v>0</v>
      </c>
      <c r="K825" s="233"/>
      <c r="L825" s="43"/>
      <c r="M825" s="234" t="s">
        <v>1</v>
      </c>
      <c r="N825" s="235" t="s">
        <v>41</v>
      </c>
      <c r="O825" s="90"/>
      <c r="P825" s="236">
        <f>O825*H825</f>
        <v>0</v>
      </c>
      <c r="Q825" s="236">
        <v>0</v>
      </c>
      <c r="R825" s="236">
        <f>Q825*H825</f>
        <v>0</v>
      </c>
      <c r="S825" s="236">
        <v>0</v>
      </c>
      <c r="T825" s="237">
        <f>S825*H825</f>
        <v>0</v>
      </c>
      <c r="U825" s="37"/>
      <c r="V825" s="37"/>
      <c r="W825" s="37"/>
      <c r="X825" s="37"/>
      <c r="Y825" s="37"/>
      <c r="Z825" s="37"/>
      <c r="AA825" s="37"/>
      <c r="AB825" s="37"/>
      <c r="AC825" s="37"/>
      <c r="AD825" s="37"/>
      <c r="AE825" s="37"/>
      <c r="AR825" s="238" t="s">
        <v>145</v>
      </c>
      <c r="AT825" s="238" t="s">
        <v>141</v>
      </c>
      <c r="AU825" s="238" t="s">
        <v>85</v>
      </c>
      <c r="AY825" s="16" t="s">
        <v>138</v>
      </c>
      <c r="BE825" s="239">
        <f>IF(N825="základní",J825,0)</f>
        <v>0</v>
      </c>
      <c r="BF825" s="239">
        <f>IF(N825="snížená",J825,0)</f>
        <v>0</v>
      </c>
      <c r="BG825" s="239">
        <f>IF(N825="zákl. přenesená",J825,0)</f>
        <v>0</v>
      </c>
      <c r="BH825" s="239">
        <f>IF(N825="sníž. přenesená",J825,0)</f>
        <v>0</v>
      </c>
      <c r="BI825" s="239">
        <f>IF(N825="nulová",J825,0)</f>
        <v>0</v>
      </c>
      <c r="BJ825" s="16" t="s">
        <v>83</v>
      </c>
      <c r="BK825" s="239">
        <f>ROUND(I825*H825,2)</f>
        <v>0</v>
      </c>
      <c r="BL825" s="16" t="s">
        <v>145</v>
      </c>
      <c r="BM825" s="238" t="s">
        <v>1725</v>
      </c>
    </row>
    <row r="826" s="13" customFormat="1">
      <c r="A826" s="13"/>
      <c r="B826" s="246"/>
      <c r="C826" s="247"/>
      <c r="D826" s="248" t="s">
        <v>1262</v>
      </c>
      <c r="E826" s="249" t="s">
        <v>1</v>
      </c>
      <c r="F826" s="250" t="s">
        <v>1726</v>
      </c>
      <c r="G826" s="247"/>
      <c r="H826" s="251">
        <v>61.439999999999998</v>
      </c>
      <c r="I826" s="252"/>
      <c r="J826" s="247"/>
      <c r="K826" s="247"/>
      <c r="L826" s="253"/>
      <c r="M826" s="254"/>
      <c r="N826" s="255"/>
      <c r="O826" s="255"/>
      <c r="P826" s="255"/>
      <c r="Q826" s="255"/>
      <c r="R826" s="255"/>
      <c r="S826" s="255"/>
      <c r="T826" s="256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57" t="s">
        <v>1262</v>
      </c>
      <c r="AU826" s="257" t="s">
        <v>85</v>
      </c>
      <c r="AV826" s="13" t="s">
        <v>85</v>
      </c>
      <c r="AW826" s="13" t="s">
        <v>32</v>
      </c>
      <c r="AX826" s="13" t="s">
        <v>76</v>
      </c>
      <c r="AY826" s="257" t="s">
        <v>138</v>
      </c>
    </row>
    <row r="827" s="14" customFormat="1">
      <c r="A827" s="14"/>
      <c r="B827" s="258"/>
      <c r="C827" s="259"/>
      <c r="D827" s="248" t="s">
        <v>1262</v>
      </c>
      <c r="E827" s="260" t="s">
        <v>1</v>
      </c>
      <c r="F827" s="261" t="s">
        <v>1264</v>
      </c>
      <c r="G827" s="259"/>
      <c r="H827" s="262">
        <v>61.439999999999998</v>
      </c>
      <c r="I827" s="263"/>
      <c r="J827" s="259"/>
      <c r="K827" s="259"/>
      <c r="L827" s="264"/>
      <c r="M827" s="265"/>
      <c r="N827" s="266"/>
      <c r="O827" s="266"/>
      <c r="P827" s="266"/>
      <c r="Q827" s="266"/>
      <c r="R827" s="266"/>
      <c r="S827" s="266"/>
      <c r="T827" s="267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68" t="s">
        <v>1262</v>
      </c>
      <c r="AU827" s="268" t="s">
        <v>85</v>
      </c>
      <c r="AV827" s="14" t="s">
        <v>145</v>
      </c>
      <c r="AW827" s="14" t="s">
        <v>32</v>
      </c>
      <c r="AX827" s="14" t="s">
        <v>83</v>
      </c>
      <c r="AY827" s="268" t="s">
        <v>138</v>
      </c>
    </row>
    <row r="828" s="2" customFormat="1" ht="24.15" customHeight="1">
      <c r="A828" s="37"/>
      <c r="B828" s="38"/>
      <c r="C828" s="226" t="s">
        <v>1727</v>
      </c>
      <c r="D828" s="226" t="s">
        <v>141</v>
      </c>
      <c r="E828" s="227" t="s">
        <v>1728</v>
      </c>
      <c r="F828" s="228" t="s">
        <v>1729</v>
      </c>
      <c r="G828" s="229" t="s">
        <v>281</v>
      </c>
      <c r="H828" s="230">
        <v>18.431999999999999</v>
      </c>
      <c r="I828" s="231"/>
      <c r="J828" s="232">
        <f>ROUND(I828*H828,2)</f>
        <v>0</v>
      </c>
      <c r="K828" s="233"/>
      <c r="L828" s="43"/>
      <c r="M828" s="234" t="s">
        <v>1</v>
      </c>
      <c r="N828" s="235" t="s">
        <v>41</v>
      </c>
      <c r="O828" s="90"/>
      <c r="P828" s="236">
        <f>O828*H828</f>
        <v>0</v>
      </c>
      <c r="Q828" s="236">
        <v>0</v>
      </c>
      <c r="R828" s="236">
        <f>Q828*H828</f>
        <v>0</v>
      </c>
      <c r="S828" s="236">
        <v>0</v>
      </c>
      <c r="T828" s="237">
        <f>S828*H828</f>
        <v>0</v>
      </c>
      <c r="U828" s="37"/>
      <c r="V828" s="37"/>
      <c r="W828" s="37"/>
      <c r="X828" s="37"/>
      <c r="Y828" s="37"/>
      <c r="Z828" s="37"/>
      <c r="AA828" s="37"/>
      <c r="AB828" s="37"/>
      <c r="AC828" s="37"/>
      <c r="AD828" s="37"/>
      <c r="AE828" s="37"/>
      <c r="AR828" s="238" t="s">
        <v>145</v>
      </c>
      <c r="AT828" s="238" t="s">
        <v>141</v>
      </c>
      <c r="AU828" s="238" t="s">
        <v>85</v>
      </c>
      <c r="AY828" s="16" t="s">
        <v>138</v>
      </c>
      <c r="BE828" s="239">
        <f>IF(N828="základní",J828,0)</f>
        <v>0</v>
      </c>
      <c r="BF828" s="239">
        <f>IF(N828="snížená",J828,0)</f>
        <v>0</v>
      </c>
      <c r="BG828" s="239">
        <f>IF(N828="zákl. přenesená",J828,0)</f>
        <v>0</v>
      </c>
      <c r="BH828" s="239">
        <f>IF(N828="sníž. přenesená",J828,0)</f>
        <v>0</v>
      </c>
      <c r="BI828" s="239">
        <f>IF(N828="nulová",J828,0)</f>
        <v>0</v>
      </c>
      <c r="BJ828" s="16" t="s">
        <v>83</v>
      </c>
      <c r="BK828" s="239">
        <f>ROUND(I828*H828,2)</f>
        <v>0</v>
      </c>
      <c r="BL828" s="16" t="s">
        <v>145</v>
      </c>
      <c r="BM828" s="238" t="s">
        <v>1730</v>
      </c>
    </row>
    <row r="829" s="2" customFormat="1" ht="24.15" customHeight="1">
      <c r="A829" s="37"/>
      <c r="B829" s="38"/>
      <c r="C829" s="226" t="s">
        <v>1731</v>
      </c>
      <c r="D829" s="226" t="s">
        <v>141</v>
      </c>
      <c r="E829" s="227" t="s">
        <v>1732</v>
      </c>
      <c r="F829" s="228" t="s">
        <v>1733</v>
      </c>
      <c r="G829" s="229" t="s">
        <v>281</v>
      </c>
      <c r="H829" s="230">
        <v>61.439999999999998</v>
      </c>
      <c r="I829" s="231"/>
      <c r="J829" s="232">
        <f>ROUND(I829*H829,2)</f>
        <v>0</v>
      </c>
      <c r="K829" s="233"/>
      <c r="L829" s="43"/>
      <c r="M829" s="234" t="s">
        <v>1</v>
      </c>
      <c r="N829" s="235" t="s">
        <v>41</v>
      </c>
      <c r="O829" s="90"/>
      <c r="P829" s="236">
        <f>O829*H829</f>
        <v>0</v>
      </c>
      <c r="Q829" s="236">
        <v>0</v>
      </c>
      <c r="R829" s="236">
        <f>Q829*H829</f>
        <v>0</v>
      </c>
      <c r="S829" s="236">
        <v>0</v>
      </c>
      <c r="T829" s="237">
        <f>S829*H829</f>
        <v>0</v>
      </c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R829" s="238" t="s">
        <v>145</v>
      </c>
      <c r="AT829" s="238" t="s">
        <v>141</v>
      </c>
      <c r="AU829" s="238" t="s">
        <v>85</v>
      </c>
      <c r="AY829" s="16" t="s">
        <v>138</v>
      </c>
      <c r="BE829" s="239">
        <f>IF(N829="základní",J829,0)</f>
        <v>0</v>
      </c>
      <c r="BF829" s="239">
        <f>IF(N829="snížená",J829,0)</f>
        <v>0</v>
      </c>
      <c r="BG829" s="239">
        <f>IF(N829="zákl. přenesená",J829,0)</f>
        <v>0</v>
      </c>
      <c r="BH829" s="239">
        <f>IF(N829="sníž. přenesená",J829,0)</f>
        <v>0</v>
      </c>
      <c r="BI829" s="239">
        <f>IF(N829="nulová",J829,0)</f>
        <v>0</v>
      </c>
      <c r="BJ829" s="16" t="s">
        <v>83</v>
      </c>
      <c r="BK829" s="239">
        <f>ROUND(I829*H829,2)</f>
        <v>0</v>
      </c>
      <c r="BL829" s="16" t="s">
        <v>145</v>
      </c>
      <c r="BM829" s="238" t="s">
        <v>1734</v>
      </c>
    </row>
    <row r="830" s="2" customFormat="1" ht="24.15" customHeight="1">
      <c r="A830" s="37"/>
      <c r="B830" s="38"/>
      <c r="C830" s="226" t="s">
        <v>1735</v>
      </c>
      <c r="D830" s="226" t="s">
        <v>141</v>
      </c>
      <c r="E830" s="227" t="s">
        <v>1350</v>
      </c>
      <c r="F830" s="228" t="s">
        <v>1351</v>
      </c>
      <c r="G830" s="229" t="s">
        <v>281</v>
      </c>
      <c r="H830" s="230">
        <v>84.480000000000004</v>
      </c>
      <c r="I830" s="231"/>
      <c r="J830" s="232">
        <f>ROUND(I830*H830,2)</f>
        <v>0</v>
      </c>
      <c r="K830" s="233"/>
      <c r="L830" s="43"/>
      <c r="M830" s="234" t="s">
        <v>1</v>
      </c>
      <c r="N830" s="235" t="s">
        <v>41</v>
      </c>
      <c r="O830" s="90"/>
      <c r="P830" s="236">
        <f>O830*H830</f>
        <v>0</v>
      </c>
      <c r="Q830" s="236">
        <v>0</v>
      </c>
      <c r="R830" s="236">
        <f>Q830*H830</f>
        <v>0</v>
      </c>
      <c r="S830" s="236">
        <v>0</v>
      </c>
      <c r="T830" s="237">
        <f>S830*H830</f>
        <v>0</v>
      </c>
      <c r="U830" s="37"/>
      <c r="V830" s="37"/>
      <c r="W830" s="37"/>
      <c r="X830" s="37"/>
      <c r="Y830" s="37"/>
      <c r="Z830" s="37"/>
      <c r="AA830" s="37"/>
      <c r="AB830" s="37"/>
      <c r="AC830" s="37"/>
      <c r="AD830" s="37"/>
      <c r="AE830" s="37"/>
      <c r="AR830" s="238" t="s">
        <v>145</v>
      </c>
      <c r="AT830" s="238" t="s">
        <v>141</v>
      </c>
      <c r="AU830" s="238" t="s">
        <v>85</v>
      </c>
      <c r="AY830" s="16" t="s">
        <v>138</v>
      </c>
      <c r="BE830" s="239">
        <f>IF(N830="základní",J830,0)</f>
        <v>0</v>
      </c>
      <c r="BF830" s="239">
        <f>IF(N830="snížená",J830,0)</f>
        <v>0</v>
      </c>
      <c r="BG830" s="239">
        <f>IF(N830="zákl. přenesená",J830,0)</f>
        <v>0</v>
      </c>
      <c r="BH830" s="239">
        <f>IF(N830="sníž. přenesená",J830,0)</f>
        <v>0</v>
      </c>
      <c r="BI830" s="239">
        <f>IF(N830="nulová",J830,0)</f>
        <v>0</v>
      </c>
      <c r="BJ830" s="16" t="s">
        <v>83</v>
      </c>
      <c r="BK830" s="239">
        <f>ROUND(I830*H830,2)</f>
        <v>0</v>
      </c>
      <c r="BL830" s="16" t="s">
        <v>145</v>
      </c>
      <c r="BM830" s="238" t="s">
        <v>1736</v>
      </c>
    </row>
    <row r="831" s="2" customFormat="1" ht="24.15" customHeight="1">
      <c r="A831" s="37"/>
      <c r="B831" s="38"/>
      <c r="C831" s="226" t="s">
        <v>1737</v>
      </c>
      <c r="D831" s="226" t="s">
        <v>141</v>
      </c>
      <c r="E831" s="227" t="s">
        <v>1354</v>
      </c>
      <c r="F831" s="228" t="s">
        <v>1355</v>
      </c>
      <c r="G831" s="229" t="s">
        <v>281</v>
      </c>
      <c r="H831" s="230">
        <v>19.199999999999999</v>
      </c>
      <c r="I831" s="231"/>
      <c r="J831" s="232">
        <f>ROUND(I831*H831,2)</f>
        <v>0</v>
      </c>
      <c r="K831" s="233"/>
      <c r="L831" s="43"/>
      <c r="M831" s="234" t="s">
        <v>1</v>
      </c>
      <c r="N831" s="235" t="s">
        <v>41</v>
      </c>
      <c r="O831" s="90"/>
      <c r="P831" s="236">
        <f>O831*H831</f>
        <v>0</v>
      </c>
      <c r="Q831" s="236">
        <v>0</v>
      </c>
      <c r="R831" s="236">
        <f>Q831*H831</f>
        <v>0</v>
      </c>
      <c r="S831" s="236">
        <v>0</v>
      </c>
      <c r="T831" s="237">
        <f>S831*H831</f>
        <v>0</v>
      </c>
      <c r="U831" s="37"/>
      <c r="V831" s="37"/>
      <c r="W831" s="37"/>
      <c r="X831" s="37"/>
      <c r="Y831" s="37"/>
      <c r="Z831" s="37"/>
      <c r="AA831" s="37"/>
      <c r="AB831" s="37"/>
      <c r="AC831" s="37"/>
      <c r="AD831" s="37"/>
      <c r="AE831" s="37"/>
      <c r="AR831" s="238" t="s">
        <v>145</v>
      </c>
      <c r="AT831" s="238" t="s">
        <v>141</v>
      </c>
      <c r="AU831" s="238" t="s">
        <v>85</v>
      </c>
      <c r="AY831" s="16" t="s">
        <v>138</v>
      </c>
      <c r="BE831" s="239">
        <f>IF(N831="základní",J831,0)</f>
        <v>0</v>
      </c>
      <c r="BF831" s="239">
        <f>IF(N831="snížená",J831,0)</f>
        <v>0</v>
      </c>
      <c r="BG831" s="239">
        <f>IF(N831="zákl. přenesená",J831,0)</f>
        <v>0</v>
      </c>
      <c r="BH831" s="239">
        <f>IF(N831="sníž. přenesená",J831,0)</f>
        <v>0</v>
      </c>
      <c r="BI831" s="239">
        <f>IF(N831="nulová",J831,0)</f>
        <v>0</v>
      </c>
      <c r="BJ831" s="16" t="s">
        <v>83</v>
      </c>
      <c r="BK831" s="239">
        <f>ROUND(I831*H831,2)</f>
        <v>0</v>
      </c>
      <c r="BL831" s="16" t="s">
        <v>145</v>
      </c>
      <c r="BM831" s="238" t="s">
        <v>1738</v>
      </c>
    </row>
    <row r="832" s="2" customFormat="1" ht="14.4" customHeight="1">
      <c r="A832" s="37"/>
      <c r="B832" s="38"/>
      <c r="C832" s="226" t="s">
        <v>1739</v>
      </c>
      <c r="D832" s="226" t="s">
        <v>141</v>
      </c>
      <c r="E832" s="227" t="s">
        <v>1358</v>
      </c>
      <c r="F832" s="228" t="s">
        <v>1359</v>
      </c>
      <c r="G832" s="229" t="s">
        <v>281</v>
      </c>
      <c r="H832" s="230">
        <v>61.439999999999998</v>
      </c>
      <c r="I832" s="231"/>
      <c r="J832" s="232">
        <f>ROUND(I832*H832,2)</f>
        <v>0</v>
      </c>
      <c r="K832" s="233"/>
      <c r="L832" s="43"/>
      <c r="M832" s="234" t="s">
        <v>1</v>
      </c>
      <c r="N832" s="235" t="s">
        <v>41</v>
      </c>
      <c r="O832" s="90"/>
      <c r="P832" s="236">
        <f>O832*H832</f>
        <v>0</v>
      </c>
      <c r="Q832" s="236">
        <v>0</v>
      </c>
      <c r="R832" s="236">
        <f>Q832*H832</f>
        <v>0</v>
      </c>
      <c r="S832" s="236">
        <v>0</v>
      </c>
      <c r="T832" s="237">
        <f>S832*H832</f>
        <v>0</v>
      </c>
      <c r="U832" s="37"/>
      <c r="V832" s="37"/>
      <c r="W832" s="37"/>
      <c r="X832" s="37"/>
      <c r="Y832" s="37"/>
      <c r="Z832" s="37"/>
      <c r="AA832" s="37"/>
      <c r="AB832" s="37"/>
      <c r="AC832" s="37"/>
      <c r="AD832" s="37"/>
      <c r="AE832" s="37"/>
      <c r="AR832" s="238" t="s">
        <v>145</v>
      </c>
      <c r="AT832" s="238" t="s">
        <v>141</v>
      </c>
      <c r="AU832" s="238" t="s">
        <v>85</v>
      </c>
      <c r="AY832" s="16" t="s">
        <v>138</v>
      </c>
      <c r="BE832" s="239">
        <f>IF(N832="základní",J832,0)</f>
        <v>0</v>
      </c>
      <c r="BF832" s="239">
        <f>IF(N832="snížená",J832,0)</f>
        <v>0</v>
      </c>
      <c r="BG832" s="239">
        <f>IF(N832="zákl. přenesená",J832,0)</f>
        <v>0</v>
      </c>
      <c r="BH832" s="239">
        <f>IF(N832="sníž. přenesená",J832,0)</f>
        <v>0</v>
      </c>
      <c r="BI832" s="239">
        <f>IF(N832="nulová",J832,0)</f>
        <v>0</v>
      </c>
      <c r="BJ832" s="16" t="s">
        <v>83</v>
      </c>
      <c r="BK832" s="239">
        <f>ROUND(I832*H832,2)</f>
        <v>0</v>
      </c>
      <c r="BL832" s="16" t="s">
        <v>145</v>
      </c>
      <c r="BM832" s="238" t="s">
        <v>1740</v>
      </c>
    </row>
    <row r="833" s="2" customFormat="1" ht="14.4" customHeight="1">
      <c r="A833" s="37"/>
      <c r="B833" s="38"/>
      <c r="C833" s="226" t="s">
        <v>1741</v>
      </c>
      <c r="D833" s="226" t="s">
        <v>141</v>
      </c>
      <c r="E833" s="227" t="s">
        <v>1362</v>
      </c>
      <c r="F833" s="228" t="s">
        <v>1363</v>
      </c>
      <c r="G833" s="229" t="s">
        <v>281</v>
      </c>
      <c r="H833" s="230">
        <v>19.199999999999999</v>
      </c>
      <c r="I833" s="231"/>
      <c r="J833" s="232">
        <f>ROUND(I833*H833,2)</f>
        <v>0</v>
      </c>
      <c r="K833" s="233"/>
      <c r="L833" s="43"/>
      <c r="M833" s="234" t="s">
        <v>1</v>
      </c>
      <c r="N833" s="235" t="s">
        <v>41</v>
      </c>
      <c r="O833" s="90"/>
      <c r="P833" s="236">
        <f>O833*H833</f>
        <v>0</v>
      </c>
      <c r="Q833" s="236">
        <v>0</v>
      </c>
      <c r="R833" s="236">
        <f>Q833*H833</f>
        <v>0</v>
      </c>
      <c r="S833" s="236">
        <v>0</v>
      </c>
      <c r="T833" s="237">
        <f>S833*H833</f>
        <v>0</v>
      </c>
      <c r="U833" s="37"/>
      <c r="V833" s="37"/>
      <c r="W833" s="37"/>
      <c r="X833" s="37"/>
      <c r="Y833" s="37"/>
      <c r="Z833" s="37"/>
      <c r="AA833" s="37"/>
      <c r="AB833" s="37"/>
      <c r="AC833" s="37"/>
      <c r="AD833" s="37"/>
      <c r="AE833" s="37"/>
      <c r="AR833" s="238" t="s">
        <v>145</v>
      </c>
      <c r="AT833" s="238" t="s">
        <v>141</v>
      </c>
      <c r="AU833" s="238" t="s">
        <v>85</v>
      </c>
      <c r="AY833" s="16" t="s">
        <v>138</v>
      </c>
      <c r="BE833" s="239">
        <f>IF(N833="základní",J833,0)</f>
        <v>0</v>
      </c>
      <c r="BF833" s="239">
        <f>IF(N833="snížená",J833,0)</f>
        <v>0</v>
      </c>
      <c r="BG833" s="239">
        <f>IF(N833="zákl. přenesená",J833,0)</f>
        <v>0</v>
      </c>
      <c r="BH833" s="239">
        <f>IF(N833="sníž. přenesená",J833,0)</f>
        <v>0</v>
      </c>
      <c r="BI833" s="239">
        <f>IF(N833="nulová",J833,0)</f>
        <v>0</v>
      </c>
      <c r="BJ833" s="16" t="s">
        <v>83</v>
      </c>
      <c r="BK833" s="239">
        <f>ROUND(I833*H833,2)</f>
        <v>0</v>
      </c>
      <c r="BL833" s="16" t="s">
        <v>145</v>
      </c>
      <c r="BM833" s="238" t="s">
        <v>1742</v>
      </c>
    </row>
    <row r="834" s="2" customFormat="1" ht="24.15" customHeight="1">
      <c r="A834" s="37"/>
      <c r="B834" s="38"/>
      <c r="C834" s="226" t="s">
        <v>1743</v>
      </c>
      <c r="D834" s="226" t="s">
        <v>141</v>
      </c>
      <c r="E834" s="227" t="s">
        <v>1366</v>
      </c>
      <c r="F834" s="228" t="s">
        <v>1367</v>
      </c>
      <c r="G834" s="229" t="s">
        <v>340</v>
      </c>
      <c r="H834" s="230">
        <v>38.399999999999999</v>
      </c>
      <c r="I834" s="231"/>
      <c r="J834" s="232">
        <f>ROUND(I834*H834,2)</f>
        <v>0</v>
      </c>
      <c r="K834" s="233"/>
      <c r="L834" s="43"/>
      <c r="M834" s="234" t="s">
        <v>1</v>
      </c>
      <c r="N834" s="235" t="s">
        <v>41</v>
      </c>
      <c r="O834" s="90"/>
      <c r="P834" s="236">
        <f>O834*H834</f>
        <v>0</v>
      </c>
      <c r="Q834" s="236">
        <v>0</v>
      </c>
      <c r="R834" s="236">
        <f>Q834*H834</f>
        <v>0</v>
      </c>
      <c r="S834" s="236">
        <v>0</v>
      </c>
      <c r="T834" s="237">
        <f>S834*H834</f>
        <v>0</v>
      </c>
      <c r="U834" s="37"/>
      <c r="V834" s="37"/>
      <c r="W834" s="37"/>
      <c r="X834" s="37"/>
      <c r="Y834" s="37"/>
      <c r="Z834" s="37"/>
      <c r="AA834" s="37"/>
      <c r="AB834" s="37"/>
      <c r="AC834" s="37"/>
      <c r="AD834" s="37"/>
      <c r="AE834" s="37"/>
      <c r="AR834" s="238" t="s">
        <v>145</v>
      </c>
      <c r="AT834" s="238" t="s">
        <v>141</v>
      </c>
      <c r="AU834" s="238" t="s">
        <v>85</v>
      </c>
      <c r="AY834" s="16" t="s">
        <v>138</v>
      </c>
      <c r="BE834" s="239">
        <f>IF(N834="základní",J834,0)</f>
        <v>0</v>
      </c>
      <c r="BF834" s="239">
        <f>IF(N834="snížená",J834,0)</f>
        <v>0</v>
      </c>
      <c r="BG834" s="239">
        <f>IF(N834="zákl. přenesená",J834,0)</f>
        <v>0</v>
      </c>
      <c r="BH834" s="239">
        <f>IF(N834="sníž. přenesená",J834,0)</f>
        <v>0</v>
      </c>
      <c r="BI834" s="239">
        <f>IF(N834="nulová",J834,0)</f>
        <v>0</v>
      </c>
      <c r="BJ834" s="16" t="s">
        <v>83</v>
      </c>
      <c r="BK834" s="239">
        <f>ROUND(I834*H834,2)</f>
        <v>0</v>
      </c>
      <c r="BL834" s="16" t="s">
        <v>145</v>
      </c>
      <c r="BM834" s="238" t="s">
        <v>1744</v>
      </c>
    </row>
    <row r="835" s="2" customFormat="1" ht="24.15" customHeight="1">
      <c r="A835" s="37"/>
      <c r="B835" s="38"/>
      <c r="C835" s="226" t="s">
        <v>1745</v>
      </c>
      <c r="D835" s="226" t="s">
        <v>141</v>
      </c>
      <c r="E835" s="227" t="s">
        <v>1370</v>
      </c>
      <c r="F835" s="228" t="s">
        <v>1371</v>
      </c>
      <c r="G835" s="229" t="s">
        <v>281</v>
      </c>
      <c r="H835" s="230">
        <v>42.240000000000002</v>
      </c>
      <c r="I835" s="231"/>
      <c r="J835" s="232">
        <f>ROUND(I835*H835,2)</f>
        <v>0</v>
      </c>
      <c r="K835" s="233"/>
      <c r="L835" s="43"/>
      <c r="M835" s="234" t="s">
        <v>1</v>
      </c>
      <c r="N835" s="235" t="s">
        <v>41</v>
      </c>
      <c r="O835" s="90"/>
      <c r="P835" s="236">
        <f>O835*H835</f>
        <v>0</v>
      </c>
      <c r="Q835" s="236">
        <v>0</v>
      </c>
      <c r="R835" s="236">
        <f>Q835*H835</f>
        <v>0</v>
      </c>
      <c r="S835" s="236">
        <v>0</v>
      </c>
      <c r="T835" s="237">
        <f>S835*H835</f>
        <v>0</v>
      </c>
      <c r="U835" s="37"/>
      <c r="V835" s="37"/>
      <c r="W835" s="37"/>
      <c r="X835" s="37"/>
      <c r="Y835" s="37"/>
      <c r="Z835" s="37"/>
      <c r="AA835" s="37"/>
      <c r="AB835" s="37"/>
      <c r="AC835" s="37"/>
      <c r="AD835" s="37"/>
      <c r="AE835" s="37"/>
      <c r="AR835" s="238" t="s">
        <v>145</v>
      </c>
      <c r="AT835" s="238" t="s">
        <v>141</v>
      </c>
      <c r="AU835" s="238" t="s">
        <v>85</v>
      </c>
      <c r="AY835" s="16" t="s">
        <v>138</v>
      </c>
      <c r="BE835" s="239">
        <f>IF(N835="základní",J835,0)</f>
        <v>0</v>
      </c>
      <c r="BF835" s="239">
        <f>IF(N835="snížená",J835,0)</f>
        <v>0</v>
      </c>
      <c r="BG835" s="239">
        <f>IF(N835="zákl. přenesená",J835,0)</f>
        <v>0</v>
      </c>
      <c r="BH835" s="239">
        <f>IF(N835="sníž. přenesená",J835,0)</f>
        <v>0</v>
      </c>
      <c r="BI835" s="239">
        <f>IF(N835="nulová",J835,0)</f>
        <v>0</v>
      </c>
      <c r="BJ835" s="16" t="s">
        <v>83</v>
      </c>
      <c r="BK835" s="239">
        <f>ROUND(I835*H835,2)</f>
        <v>0</v>
      </c>
      <c r="BL835" s="16" t="s">
        <v>145</v>
      </c>
      <c r="BM835" s="238" t="s">
        <v>1746</v>
      </c>
    </row>
    <row r="836" s="2" customFormat="1" ht="24.15" customHeight="1">
      <c r="A836" s="37"/>
      <c r="B836" s="38"/>
      <c r="C836" s="226" t="s">
        <v>1747</v>
      </c>
      <c r="D836" s="226" t="s">
        <v>141</v>
      </c>
      <c r="E836" s="227" t="s">
        <v>1374</v>
      </c>
      <c r="F836" s="228" t="s">
        <v>1375</v>
      </c>
      <c r="G836" s="229" t="s">
        <v>317</v>
      </c>
      <c r="H836" s="230">
        <v>15.359999999999999</v>
      </c>
      <c r="I836" s="231"/>
      <c r="J836" s="232">
        <f>ROUND(I836*H836,2)</f>
        <v>0</v>
      </c>
      <c r="K836" s="233"/>
      <c r="L836" s="43"/>
      <c r="M836" s="234" t="s">
        <v>1</v>
      </c>
      <c r="N836" s="235" t="s">
        <v>41</v>
      </c>
      <c r="O836" s="90"/>
      <c r="P836" s="236">
        <f>O836*H836</f>
        <v>0</v>
      </c>
      <c r="Q836" s="236">
        <v>0</v>
      </c>
      <c r="R836" s="236">
        <f>Q836*H836</f>
        <v>0</v>
      </c>
      <c r="S836" s="236">
        <v>0</v>
      </c>
      <c r="T836" s="237">
        <f>S836*H836</f>
        <v>0</v>
      </c>
      <c r="U836" s="37"/>
      <c r="V836" s="37"/>
      <c r="W836" s="37"/>
      <c r="X836" s="37"/>
      <c r="Y836" s="37"/>
      <c r="Z836" s="37"/>
      <c r="AA836" s="37"/>
      <c r="AB836" s="37"/>
      <c r="AC836" s="37"/>
      <c r="AD836" s="37"/>
      <c r="AE836" s="37"/>
      <c r="AR836" s="238" t="s">
        <v>145</v>
      </c>
      <c r="AT836" s="238" t="s">
        <v>141</v>
      </c>
      <c r="AU836" s="238" t="s">
        <v>85</v>
      </c>
      <c r="AY836" s="16" t="s">
        <v>138</v>
      </c>
      <c r="BE836" s="239">
        <f>IF(N836="základní",J836,0)</f>
        <v>0</v>
      </c>
      <c r="BF836" s="239">
        <f>IF(N836="snížená",J836,0)</f>
        <v>0</v>
      </c>
      <c r="BG836" s="239">
        <f>IF(N836="zákl. přenesená",J836,0)</f>
        <v>0</v>
      </c>
      <c r="BH836" s="239">
        <f>IF(N836="sníž. přenesená",J836,0)</f>
        <v>0</v>
      </c>
      <c r="BI836" s="239">
        <f>IF(N836="nulová",J836,0)</f>
        <v>0</v>
      </c>
      <c r="BJ836" s="16" t="s">
        <v>83</v>
      </c>
      <c r="BK836" s="239">
        <f>ROUND(I836*H836,2)</f>
        <v>0</v>
      </c>
      <c r="BL836" s="16" t="s">
        <v>145</v>
      </c>
      <c r="BM836" s="238" t="s">
        <v>1748</v>
      </c>
    </row>
    <row r="837" s="13" customFormat="1">
      <c r="A837" s="13"/>
      <c r="B837" s="246"/>
      <c r="C837" s="247"/>
      <c r="D837" s="248" t="s">
        <v>1262</v>
      </c>
      <c r="E837" s="249" t="s">
        <v>1</v>
      </c>
      <c r="F837" s="250" t="s">
        <v>1749</v>
      </c>
      <c r="G837" s="247"/>
      <c r="H837" s="251">
        <v>15.359999999999999</v>
      </c>
      <c r="I837" s="252"/>
      <c r="J837" s="247"/>
      <c r="K837" s="247"/>
      <c r="L837" s="253"/>
      <c r="M837" s="254"/>
      <c r="N837" s="255"/>
      <c r="O837" s="255"/>
      <c r="P837" s="255"/>
      <c r="Q837" s="255"/>
      <c r="R837" s="255"/>
      <c r="S837" s="255"/>
      <c r="T837" s="256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57" t="s">
        <v>1262</v>
      </c>
      <c r="AU837" s="257" t="s">
        <v>85</v>
      </c>
      <c r="AV837" s="13" t="s">
        <v>85</v>
      </c>
      <c r="AW837" s="13" t="s">
        <v>32</v>
      </c>
      <c r="AX837" s="13" t="s">
        <v>76</v>
      </c>
      <c r="AY837" s="257" t="s">
        <v>138</v>
      </c>
    </row>
    <row r="838" s="14" customFormat="1">
      <c r="A838" s="14"/>
      <c r="B838" s="258"/>
      <c r="C838" s="259"/>
      <c r="D838" s="248" t="s">
        <v>1262</v>
      </c>
      <c r="E838" s="260" t="s">
        <v>1</v>
      </c>
      <c r="F838" s="261" t="s">
        <v>1264</v>
      </c>
      <c r="G838" s="259"/>
      <c r="H838" s="262">
        <v>15.359999999999999</v>
      </c>
      <c r="I838" s="263"/>
      <c r="J838" s="259"/>
      <c r="K838" s="259"/>
      <c r="L838" s="264"/>
      <c r="M838" s="265"/>
      <c r="N838" s="266"/>
      <c r="O838" s="266"/>
      <c r="P838" s="266"/>
      <c r="Q838" s="266"/>
      <c r="R838" s="266"/>
      <c r="S838" s="266"/>
      <c r="T838" s="267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68" t="s">
        <v>1262</v>
      </c>
      <c r="AU838" s="268" t="s">
        <v>85</v>
      </c>
      <c r="AV838" s="14" t="s">
        <v>145</v>
      </c>
      <c r="AW838" s="14" t="s">
        <v>32</v>
      </c>
      <c r="AX838" s="14" t="s">
        <v>83</v>
      </c>
      <c r="AY838" s="268" t="s">
        <v>138</v>
      </c>
    </row>
    <row r="839" s="2" customFormat="1" ht="14.4" customHeight="1">
      <c r="A839" s="37"/>
      <c r="B839" s="38"/>
      <c r="C839" s="226" t="s">
        <v>1750</v>
      </c>
      <c r="D839" s="226" t="s">
        <v>141</v>
      </c>
      <c r="E839" s="227" t="s">
        <v>1379</v>
      </c>
      <c r="F839" s="228" t="s">
        <v>1380</v>
      </c>
      <c r="G839" s="229" t="s">
        <v>328</v>
      </c>
      <c r="H839" s="230">
        <v>30.719999999999999</v>
      </c>
      <c r="I839" s="231"/>
      <c r="J839" s="232">
        <f>ROUND(I839*H839,2)</f>
        <v>0</v>
      </c>
      <c r="K839" s="233"/>
      <c r="L839" s="43"/>
      <c r="M839" s="234" t="s">
        <v>1</v>
      </c>
      <c r="N839" s="235" t="s">
        <v>41</v>
      </c>
      <c r="O839" s="90"/>
      <c r="P839" s="236">
        <f>O839*H839</f>
        <v>0</v>
      </c>
      <c r="Q839" s="236">
        <v>0</v>
      </c>
      <c r="R839" s="236">
        <f>Q839*H839</f>
        <v>0</v>
      </c>
      <c r="S839" s="236">
        <v>0</v>
      </c>
      <c r="T839" s="237">
        <f>S839*H839</f>
        <v>0</v>
      </c>
      <c r="U839" s="37"/>
      <c r="V839" s="37"/>
      <c r="W839" s="37"/>
      <c r="X839" s="37"/>
      <c r="Y839" s="37"/>
      <c r="Z839" s="37"/>
      <c r="AA839" s="37"/>
      <c r="AB839" s="37"/>
      <c r="AC839" s="37"/>
      <c r="AD839" s="37"/>
      <c r="AE839" s="37"/>
      <c r="AR839" s="238" t="s">
        <v>145</v>
      </c>
      <c r="AT839" s="238" t="s">
        <v>141</v>
      </c>
      <c r="AU839" s="238" t="s">
        <v>85</v>
      </c>
      <c r="AY839" s="16" t="s">
        <v>138</v>
      </c>
      <c r="BE839" s="239">
        <f>IF(N839="základní",J839,0)</f>
        <v>0</v>
      </c>
      <c r="BF839" s="239">
        <f>IF(N839="snížená",J839,0)</f>
        <v>0</v>
      </c>
      <c r="BG839" s="239">
        <f>IF(N839="zákl. přenesená",J839,0)</f>
        <v>0</v>
      </c>
      <c r="BH839" s="239">
        <f>IF(N839="sníž. přenesená",J839,0)</f>
        <v>0</v>
      </c>
      <c r="BI839" s="239">
        <f>IF(N839="nulová",J839,0)</f>
        <v>0</v>
      </c>
      <c r="BJ839" s="16" t="s">
        <v>83</v>
      </c>
      <c r="BK839" s="239">
        <f>ROUND(I839*H839,2)</f>
        <v>0</v>
      </c>
      <c r="BL839" s="16" t="s">
        <v>145</v>
      </c>
      <c r="BM839" s="238" t="s">
        <v>1751</v>
      </c>
    </row>
    <row r="840" s="12" customFormat="1" ht="22.8" customHeight="1">
      <c r="A840" s="12"/>
      <c r="B840" s="210"/>
      <c r="C840" s="211"/>
      <c r="D840" s="212" t="s">
        <v>75</v>
      </c>
      <c r="E840" s="224" t="s">
        <v>1382</v>
      </c>
      <c r="F840" s="224" t="s">
        <v>1383</v>
      </c>
      <c r="G840" s="211"/>
      <c r="H840" s="211"/>
      <c r="I840" s="214"/>
      <c r="J840" s="225">
        <f>BK840</f>
        <v>0</v>
      </c>
      <c r="K840" s="211"/>
      <c r="L840" s="216"/>
      <c r="M840" s="217"/>
      <c r="N840" s="218"/>
      <c r="O840" s="218"/>
      <c r="P840" s="219">
        <f>SUM(P841:P843)</f>
        <v>0</v>
      </c>
      <c r="Q840" s="218"/>
      <c r="R840" s="219">
        <f>SUM(R841:R843)</f>
        <v>0</v>
      </c>
      <c r="S840" s="218"/>
      <c r="T840" s="220">
        <f>SUM(T841:T843)</f>
        <v>0</v>
      </c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R840" s="221" t="s">
        <v>83</v>
      </c>
      <c r="AT840" s="222" t="s">
        <v>75</v>
      </c>
      <c r="AU840" s="222" t="s">
        <v>83</v>
      </c>
      <c r="AY840" s="221" t="s">
        <v>138</v>
      </c>
      <c r="BK840" s="223">
        <f>SUM(BK841:BK843)</f>
        <v>0</v>
      </c>
    </row>
    <row r="841" s="2" customFormat="1" ht="14.4" customHeight="1">
      <c r="A841" s="37"/>
      <c r="B841" s="38"/>
      <c r="C841" s="226" t="s">
        <v>1752</v>
      </c>
      <c r="D841" s="226" t="s">
        <v>141</v>
      </c>
      <c r="E841" s="227" t="s">
        <v>1385</v>
      </c>
      <c r="F841" s="228" t="s">
        <v>1386</v>
      </c>
      <c r="G841" s="229" t="s">
        <v>317</v>
      </c>
      <c r="H841" s="230">
        <v>3.8399999999999999</v>
      </c>
      <c r="I841" s="231"/>
      <c r="J841" s="232">
        <f>ROUND(I841*H841,2)</f>
        <v>0</v>
      </c>
      <c r="K841" s="233"/>
      <c r="L841" s="43"/>
      <c r="M841" s="234" t="s">
        <v>1</v>
      </c>
      <c r="N841" s="235" t="s">
        <v>41</v>
      </c>
      <c r="O841" s="90"/>
      <c r="P841" s="236">
        <f>O841*H841</f>
        <v>0</v>
      </c>
      <c r="Q841" s="236">
        <v>0</v>
      </c>
      <c r="R841" s="236">
        <f>Q841*H841</f>
        <v>0</v>
      </c>
      <c r="S841" s="236">
        <v>0</v>
      </c>
      <c r="T841" s="237">
        <f>S841*H841</f>
        <v>0</v>
      </c>
      <c r="U841" s="37"/>
      <c r="V841" s="37"/>
      <c r="W841" s="37"/>
      <c r="X841" s="37"/>
      <c r="Y841" s="37"/>
      <c r="Z841" s="37"/>
      <c r="AA841" s="37"/>
      <c r="AB841" s="37"/>
      <c r="AC841" s="37"/>
      <c r="AD841" s="37"/>
      <c r="AE841" s="37"/>
      <c r="AR841" s="238" t="s">
        <v>145</v>
      </c>
      <c r="AT841" s="238" t="s">
        <v>141</v>
      </c>
      <c r="AU841" s="238" t="s">
        <v>85</v>
      </c>
      <c r="AY841" s="16" t="s">
        <v>138</v>
      </c>
      <c r="BE841" s="239">
        <f>IF(N841="základní",J841,0)</f>
        <v>0</v>
      </c>
      <c r="BF841" s="239">
        <f>IF(N841="snížená",J841,0)</f>
        <v>0</v>
      </c>
      <c r="BG841" s="239">
        <f>IF(N841="zákl. přenesená",J841,0)</f>
        <v>0</v>
      </c>
      <c r="BH841" s="239">
        <f>IF(N841="sníž. přenesená",J841,0)</f>
        <v>0</v>
      </c>
      <c r="BI841" s="239">
        <f>IF(N841="nulová",J841,0)</f>
        <v>0</v>
      </c>
      <c r="BJ841" s="16" t="s">
        <v>83</v>
      </c>
      <c r="BK841" s="239">
        <f>ROUND(I841*H841,2)</f>
        <v>0</v>
      </c>
      <c r="BL841" s="16" t="s">
        <v>145</v>
      </c>
      <c r="BM841" s="238" t="s">
        <v>1753</v>
      </c>
    </row>
    <row r="842" s="13" customFormat="1">
      <c r="A842" s="13"/>
      <c r="B842" s="246"/>
      <c r="C842" s="247"/>
      <c r="D842" s="248" t="s">
        <v>1262</v>
      </c>
      <c r="E842" s="249" t="s">
        <v>1</v>
      </c>
      <c r="F842" s="250" t="s">
        <v>1754</v>
      </c>
      <c r="G842" s="247"/>
      <c r="H842" s="251">
        <v>3.8399999999999999</v>
      </c>
      <c r="I842" s="252"/>
      <c r="J842" s="247"/>
      <c r="K842" s="247"/>
      <c r="L842" s="253"/>
      <c r="M842" s="254"/>
      <c r="N842" s="255"/>
      <c r="O842" s="255"/>
      <c r="P842" s="255"/>
      <c r="Q842" s="255"/>
      <c r="R842" s="255"/>
      <c r="S842" s="255"/>
      <c r="T842" s="256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57" t="s">
        <v>1262</v>
      </c>
      <c r="AU842" s="257" t="s">
        <v>85</v>
      </c>
      <c r="AV842" s="13" t="s">
        <v>85</v>
      </c>
      <c r="AW842" s="13" t="s">
        <v>32</v>
      </c>
      <c r="AX842" s="13" t="s">
        <v>76</v>
      </c>
      <c r="AY842" s="257" t="s">
        <v>138</v>
      </c>
    </row>
    <row r="843" s="14" customFormat="1">
      <c r="A843" s="14"/>
      <c r="B843" s="258"/>
      <c r="C843" s="259"/>
      <c r="D843" s="248" t="s">
        <v>1262</v>
      </c>
      <c r="E843" s="260" t="s">
        <v>1</v>
      </c>
      <c r="F843" s="261" t="s">
        <v>1264</v>
      </c>
      <c r="G843" s="259"/>
      <c r="H843" s="262">
        <v>3.8399999999999999</v>
      </c>
      <c r="I843" s="263"/>
      <c r="J843" s="259"/>
      <c r="K843" s="259"/>
      <c r="L843" s="264"/>
      <c r="M843" s="265"/>
      <c r="N843" s="266"/>
      <c r="O843" s="266"/>
      <c r="P843" s="266"/>
      <c r="Q843" s="266"/>
      <c r="R843" s="266"/>
      <c r="S843" s="266"/>
      <c r="T843" s="267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68" t="s">
        <v>1262</v>
      </c>
      <c r="AU843" s="268" t="s">
        <v>85</v>
      </c>
      <c r="AV843" s="14" t="s">
        <v>145</v>
      </c>
      <c r="AW843" s="14" t="s">
        <v>32</v>
      </c>
      <c r="AX843" s="14" t="s">
        <v>83</v>
      </c>
      <c r="AY843" s="268" t="s">
        <v>138</v>
      </c>
    </row>
    <row r="844" s="12" customFormat="1" ht="22.8" customHeight="1">
      <c r="A844" s="12"/>
      <c r="B844" s="210"/>
      <c r="C844" s="211"/>
      <c r="D844" s="212" t="s">
        <v>75</v>
      </c>
      <c r="E844" s="224" t="s">
        <v>1389</v>
      </c>
      <c r="F844" s="224" t="s">
        <v>1390</v>
      </c>
      <c r="G844" s="211"/>
      <c r="H844" s="211"/>
      <c r="I844" s="214"/>
      <c r="J844" s="225">
        <f>BK844</f>
        <v>0</v>
      </c>
      <c r="K844" s="211"/>
      <c r="L844" s="216"/>
      <c r="M844" s="217"/>
      <c r="N844" s="218"/>
      <c r="O844" s="218"/>
      <c r="P844" s="219">
        <f>SUM(P845:P859)</f>
        <v>0</v>
      </c>
      <c r="Q844" s="218"/>
      <c r="R844" s="219">
        <f>SUM(R845:R859)</f>
        <v>0</v>
      </c>
      <c r="S844" s="218"/>
      <c r="T844" s="220">
        <f>SUM(T845:T859)</f>
        <v>0</v>
      </c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R844" s="221" t="s">
        <v>83</v>
      </c>
      <c r="AT844" s="222" t="s">
        <v>75</v>
      </c>
      <c r="AU844" s="222" t="s">
        <v>83</v>
      </c>
      <c r="AY844" s="221" t="s">
        <v>138</v>
      </c>
      <c r="BK844" s="223">
        <f>SUM(BK845:BK859)</f>
        <v>0</v>
      </c>
    </row>
    <row r="845" s="2" customFormat="1" ht="14.4" customHeight="1">
      <c r="A845" s="37"/>
      <c r="B845" s="38"/>
      <c r="C845" s="226" t="s">
        <v>1755</v>
      </c>
      <c r="D845" s="226" t="s">
        <v>141</v>
      </c>
      <c r="E845" s="227" t="s">
        <v>1756</v>
      </c>
      <c r="F845" s="228" t="s">
        <v>1757</v>
      </c>
      <c r="G845" s="229" t="s">
        <v>312</v>
      </c>
      <c r="H845" s="230">
        <v>28</v>
      </c>
      <c r="I845" s="231"/>
      <c r="J845" s="232">
        <f>ROUND(I845*H845,2)</f>
        <v>0</v>
      </c>
      <c r="K845" s="233"/>
      <c r="L845" s="43"/>
      <c r="M845" s="234" t="s">
        <v>1</v>
      </c>
      <c r="N845" s="235" t="s">
        <v>41</v>
      </c>
      <c r="O845" s="90"/>
      <c r="P845" s="236">
        <f>O845*H845</f>
        <v>0</v>
      </c>
      <c r="Q845" s="236">
        <v>0</v>
      </c>
      <c r="R845" s="236">
        <f>Q845*H845</f>
        <v>0</v>
      </c>
      <c r="S845" s="236">
        <v>0</v>
      </c>
      <c r="T845" s="237">
        <f>S845*H845</f>
        <v>0</v>
      </c>
      <c r="U845" s="37"/>
      <c r="V845" s="37"/>
      <c r="W845" s="37"/>
      <c r="X845" s="37"/>
      <c r="Y845" s="37"/>
      <c r="Z845" s="37"/>
      <c r="AA845" s="37"/>
      <c r="AB845" s="37"/>
      <c r="AC845" s="37"/>
      <c r="AD845" s="37"/>
      <c r="AE845" s="37"/>
      <c r="AR845" s="238" t="s">
        <v>145</v>
      </c>
      <c r="AT845" s="238" t="s">
        <v>141</v>
      </c>
      <c r="AU845" s="238" t="s">
        <v>85</v>
      </c>
      <c r="AY845" s="16" t="s">
        <v>138</v>
      </c>
      <c r="BE845" s="239">
        <f>IF(N845="základní",J845,0)</f>
        <v>0</v>
      </c>
      <c r="BF845" s="239">
        <f>IF(N845="snížená",J845,0)</f>
        <v>0</v>
      </c>
      <c r="BG845" s="239">
        <f>IF(N845="zákl. přenesená",J845,0)</f>
        <v>0</v>
      </c>
      <c r="BH845" s="239">
        <f>IF(N845="sníž. přenesená",J845,0)</f>
        <v>0</v>
      </c>
      <c r="BI845" s="239">
        <f>IF(N845="nulová",J845,0)</f>
        <v>0</v>
      </c>
      <c r="BJ845" s="16" t="s">
        <v>83</v>
      </c>
      <c r="BK845" s="239">
        <f>ROUND(I845*H845,2)</f>
        <v>0</v>
      </c>
      <c r="BL845" s="16" t="s">
        <v>145</v>
      </c>
      <c r="BM845" s="238" t="s">
        <v>1758</v>
      </c>
    </row>
    <row r="846" s="2" customFormat="1" ht="24.15" customHeight="1">
      <c r="A846" s="37"/>
      <c r="B846" s="38"/>
      <c r="C846" s="226" t="s">
        <v>1759</v>
      </c>
      <c r="D846" s="226" t="s">
        <v>141</v>
      </c>
      <c r="E846" s="227" t="s">
        <v>1760</v>
      </c>
      <c r="F846" s="228" t="s">
        <v>1761</v>
      </c>
      <c r="G846" s="229" t="s">
        <v>312</v>
      </c>
      <c r="H846" s="230">
        <v>36</v>
      </c>
      <c r="I846" s="231"/>
      <c r="J846" s="232">
        <f>ROUND(I846*H846,2)</f>
        <v>0</v>
      </c>
      <c r="K846" s="233"/>
      <c r="L846" s="43"/>
      <c r="M846" s="234" t="s">
        <v>1</v>
      </c>
      <c r="N846" s="235" t="s">
        <v>41</v>
      </c>
      <c r="O846" s="90"/>
      <c r="P846" s="236">
        <f>O846*H846</f>
        <v>0</v>
      </c>
      <c r="Q846" s="236">
        <v>0</v>
      </c>
      <c r="R846" s="236">
        <f>Q846*H846</f>
        <v>0</v>
      </c>
      <c r="S846" s="236">
        <v>0</v>
      </c>
      <c r="T846" s="237">
        <f>S846*H846</f>
        <v>0</v>
      </c>
      <c r="U846" s="37"/>
      <c r="V846" s="37"/>
      <c r="W846" s="37"/>
      <c r="X846" s="37"/>
      <c r="Y846" s="37"/>
      <c r="Z846" s="37"/>
      <c r="AA846" s="37"/>
      <c r="AB846" s="37"/>
      <c r="AC846" s="37"/>
      <c r="AD846" s="37"/>
      <c r="AE846" s="37"/>
      <c r="AR846" s="238" t="s">
        <v>145</v>
      </c>
      <c r="AT846" s="238" t="s">
        <v>141</v>
      </c>
      <c r="AU846" s="238" t="s">
        <v>85</v>
      </c>
      <c r="AY846" s="16" t="s">
        <v>138</v>
      </c>
      <c r="BE846" s="239">
        <f>IF(N846="základní",J846,0)</f>
        <v>0</v>
      </c>
      <c r="BF846" s="239">
        <f>IF(N846="snížená",J846,0)</f>
        <v>0</v>
      </c>
      <c r="BG846" s="239">
        <f>IF(N846="zákl. přenesená",J846,0)</f>
        <v>0</v>
      </c>
      <c r="BH846" s="239">
        <f>IF(N846="sníž. přenesená",J846,0)</f>
        <v>0</v>
      </c>
      <c r="BI846" s="239">
        <f>IF(N846="nulová",J846,0)</f>
        <v>0</v>
      </c>
      <c r="BJ846" s="16" t="s">
        <v>83</v>
      </c>
      <c r="BK846" s="239">
        <f>ROUND(I846*H846,2)</f>
        <v>0</v>
      </c>
      <c r="BL846" s="16" t="s">
        <v>145</v>
      </c>
      <c r="BM846" s="238" t="s">
        <v>1762</v>
      </c>
    </row>
    <row r="847" s="2" customFormat="1" ht="24.15" customHeight="1">
      <c r="A847" s="37"/>
      <c r="B847" s="38"/>
      <c r="C847" s="226" t="s">
        <v>1763</v>
      </c>
      <c r="D847" s="226" t="s">
        <v>141</v>
      </c>
      <c r="E847" s="227" t="s">
        <v>1764</v>
      </c>
      <c r="F847" s="228" t="s">
        <v>1765</v>
      </c>
      <c r="G847" s="229" t="s">
        <v>312</v>
      </c>
      <c r="H847" s="230">
        <v>36</v>
      </c>
      <c r="I847" s="231"/>
      <c r="J847" s="232">
        <f>ROUND(I847*H847,2)</f>
        <v>0</v>
      </c>
      <c r="K847" s="233"/>
      <c r="L847" s="43"/>
      <c r="M847" s="234" t="s">
        <v>1</v>
      </c>
      <c r="N847" s="235" t="s">
        <v>41</v>
      </c>
      <c r="O847" s="90"/>
      <c r="P847" s="236">
        <f>O847*H847</f>
        <v>0</v>
      </c>
      <c r="Q847" s="236">
        <v>0</v>
      </c>
      <c r="R847" s="236">
        <f>Q847*H847</f>
        <v>0</v>
      </c>
      <c r="S847" s="236">
        <v>0</v>
      </c>
      <c r="T847" s="237">
        <f>S847*H847</f>
        <v>0</v>
      </c>
      <c r="U847" s="37"/>
      <c r="V847" s="37"/>
      <c r="W847" s="37"/>
      <c r="X847" s="37"/>
      <c r="Y847" s="37"/>
      <c r="Z847" s="37"/>
      <c r="AA847" s="37"/>
      <c r="AB847" s="37"/>
      <c r="AC847" s="37"/>
      <c r="AD847" s="37"/>
      <c r="AE847" s="37"/>
      <c r="AR847" s="238" t="s">
        <v>145</v>
      </c>
      <c r="AT847" s="238" t="s">
        <v>141</v>
      </c>
      <c r="AU847" s="238" t="s">
        <v>85</v>
      </c>
      <c r="AY847" s="16" t="s">
        <v>138</v>
      </c>
      <c r="BE847" s="239">
        <f>IF(N847="základní",J847,0)</f>
        <v>0</v>
      </c>
      <c r="BF847" s="239">
        <f>IF(N847="snížená",J847,0)</f>
        <v>0</v>
      </c>
      <c r="BG847" s="239">
        <f>IF(N847="zákl. přenesená",J847,0)</f>
        <v>0</v>
      </c>
      <c r="BH847" s="239">
        <f>IF(N847="sníž. přenesená",J847,0)</f>
        <v>0</v>
      </c>
      <c r="BI847" s="239">
        <f>IF(N847="nulová",J847,0)</f>
        <v>0</v>
      </c>
      <c r="BJ847" s="16" t="s">
        <v>83</v>
      </c>
      <c r="BK847" s="239">
        <f>ROUND(I847*H847,2)</f>
        <v>0</v>
      </c>
      <c r="BL847" s="16" t="s">
        <v>145</v>
      </c>
      <c r="BM847" s="238" t="s">
        <v>1766</v>
      </c>
    </row>
    <row r="848" s="2" customFormat="1" ht="14.4" customHeight="1">
      <c r="A848" s="37"/>
      <c r="B848" s="38"/>
      <c r="C848" s="226" t="s">
        <v>1767</v>
      </c>
      <c r="D848" s="226" t="s">
        <v>141</v>
      </c>
      <c r="E848" s="227" t="s">
        <v>1768</v>
      </c>
      <c r="F848" s="228" t="s">
        <v>1769</v>
      </c>
      <c r="G848" s="229" t="s">
        <v>312</v>
      </c>
      <c r="H848" s="230">
        <v>9</v>
      </c>
      <c r="I848" s="231"/>
      <c r="J848" s="232">
        <f>ROUND(I848*H848,2)</f>
        <v>0</v>
      </c>
      <c r="K848" s="233"/>
      <c r="L848" s="43"/>
      <c r="M848" s="234" t="s">
        <v>1</v>
      </c>
      <c r="N848" s="235" t="s">
        <v>41</v>
      </c>
      <c r="O848" s="90"/>
      <c r="P848" s="236">
        <f>O848*H848</f>
        <v>0</v>
      </c>
      <c r="Q848" s="236">
        <v>0</v>
      </c>
      <c r="R848" s="236">
        <f>Q848*H848</f>
        <v>0</v>
      </c>
      <c r="S848" s="236">
        <v>0</v>
      </c>
      <c r="T848" s="237">
        <f>S848*H848</f>
        <v>0</v>
      </c>
      <c r="U848" s="37"/>
      <c r="V848" s="37"/>
      <c r="W848" s="37"/>
      <c r="X848" s="37"/>
      <c r="Y848" s="37"/>
      <c r="Z848" s="37"/>
      <c r="AA848" s="37"/>
      <c r="AB848" s="37"/>
      <c r="AC848" s="37"/>
      <c r="AD848" s="37"/>
      <c r="AE848" s="37"/>
      <c r="AR848" s="238" t="s">
        <v>145</v>
      </c>
      <c r="AT848" s="238" t="s">
        <v>141</v>
      </c>
      <c r="AU848" s="238" t="s">
        <v>85</v>
      </c>
      <c r="AY848" s="16" t="s">
        <v>138</v>
      </c>
      <c r="BE848" s="239">
        <f>IF(N848="základní",J848,0)</f>
        <v>0</v>
      </c>
      <c r="BF848" s="239">
        <f>IF(N848="snížená",J848,0)</f>
        <v>0</v>
      </c>
      <c r="BG848" s="239">
        <f>IF(N848="zákl. přenesená",J848,0)</f>
        <v>0</v>
      </c>
      <c r="BH848" s="239">
        <f>IF(N848="sníž. přenesená",J848,0)</f>
        <v>0</v>
      </c>
      <c r="BI848" s="239">
        <f>IF(N848="nulová",J848,0)</f>
        <v>0</v>
      </c>
      <c r="BJ848" s="16" t="s">
        <v>83</v>
      </c>
      <c r="BK848" s="239">
        <f>ROUND(I848*H848,2)</f>
        <v>0</v>
      </c>
      <c r="BL848" s="16" t="s">
        <v>145</v>
      </c>
      <c r="BM848" s="238" t="s">
        <v>1770</v>
      </c>
    </row>
    <row r="849" s="2" customFormat="1" ht="24.15" customHeight="1">
      <c r="A849" s="37"/>
      <c r="B849" s="38"/>
      <c r="C849" s="226" t="s">
        <v>1771</v>
      </c>
      <c r="D849" s="226" t="s">
        <v>141</v>
      </c>
      <c r="E849" s="227" t="s">
        <v>1772</v>
      </c>
      <c r="F849" s="228" t="s">
        <v>1773</v>
      </c>
      <c r="G849" s="229" t="s">
        <v>261</v>
      </c>
      <c r="H849" s="230">
        <v>2</v>
      </c>
      <c r="I849" s="231"/>
      <c r="J849" s="232">
        <f>ROUND(I849*H849,2)</f>
        <v>0</v>
      </c>
      <c r="K849" s="233"/>
      <c r="L849" s="43"/>
      <c r="M849" s="234" t="s">
        <v>1</v>
      </c>
      <c r="N849" s="235" t="s">
        <v>41</v>
      </c>
      <c r="O849" s="90"/>
      <c r="P849" s="236">
        <f>O849*H849</f>
        <v>0</v>
      </c>
      <c r="Q849" s="236">
        <v>0</v>
      </c>
      <c r="R849" s="236">
        <f>Q849*H849</f>
        <v>0</v>
      </c>
      <c r="S849" s="236">
        <v>0</v>
      </c>
      <c r="T849" s="237">
        <f>S849*H849</f>
        <v>0</v>
      </c>
      <c r="U849" s="37"/>
      <c r="V849" s="37"/>
      <c r="W849" s="37"/>
      <c r="X849" s="37"/>
      <c r="Y849" s="37"/>
      <c r="Z849" s="37"/>
      <c r="AA849" s="37"/>
      <c r="AB849" s="37"/>
      <c r="AC849" s="37"/>
      <c r="AD849" s="37"/>
      <c r="AE849" s="37"/>
      <c r="AR849" s="238" t="s">
        <v>145</v>
      </c>
      <c r="AT849" s="238" t="s">
        <v>141</v>
      </c>
      <c r="AU849" s="238" t="s">
        <v>85</v>
      </c>
      <c r="AY849" s="16" t="s">
        <v>138</v>
      </c>
      <c r="BE849" s="239">
        <f>IF(N849="základní",J849,0)</f>
        <v>0</v>
      </c>
      <c r="BF849" s="239">
        <f>IF(N849="snížená",J849,0)</f>
        <v>0</v>
      </c>
      <c r="BG849" s="239">
        <f>IF(N849="zákl. přenesená",J849,0)</f>
        <v>0</v>
      </c>
      <c r="BH849" s="239">
        <f>IF(N849="sníž. přenesená",J849,0)</f>
        <v>0</v>
      </c>
      <c r="BI849" s="239">
        <f>IF(N849="nulová",J849,0)</f>
        <v>0</v>
      </c>
      <c r="BJ849" s="16" t="s">
        <v>83</v>
      </c>
      <c r="BK849" s="239">
        <f>ROUND(I849*H849,2)</f>
        <v>0</v>
      </c>
      <c r="BL849" s="16" t="s">
        <v>145</v>
      </c>
      <c r="BM849" s="238" t="s">
        <v>1774</v>
      </c>
    </row>
    <row r="850" s="2" customFormat="1" ht="24.15" customHeight="1">
      <c r="A850" s="37"/>
      <c r="B850" s="38"/>
      <c r="C850" s="226" t="s">
        <v>1775</v>
      </c>
      <c r="D850" s="226" t="s">
        <v>141</v>
      </c>
      <c r="E850" s="227" t="s">
        <v>1776</v>
      </c>
      <c r="F850" s="228" t="s">
        <v>1777</v>
      </c>
      <c r="G850" s="229" t="s">
        <v>265</v>
      </c>
      <c r="H850" s="230">
        <v>2</v>
      </c>
      <c r="I850" s="231"/>
      <c r="J850" s="232">
        <f>ROUND(I850*H850,2)</f>
        <v>0</v>
      </c>
      <c r="K850" s="233"/>
      <c r="L850" s="43"/>
      <c r="M850" s="234" t="s">
        <v>1</v>
      </c>
      <c r="N850" s="235" t="s">
        <v>41</v>
      </c>
      <c r="O850" s="90"/>
      <c r="P850" s="236">
        <f>O850*H850</f>
        <v>0</v>
      </c>
      <c r="Q850" s="236">
        <v>0</v>
      </c>
      <c r="R850" s="236">
        <f>Q850*H850</f>
        <v>0</v>
      </c>
      <c r="S850" s="236">
        <v>0</v>
      </c>
      <c r="T850" s="237">
        <f>S850*H850</f>
        <v>0</v>
      </c>
      <c r="U850" s="37"/>
      <c r="V850" s="37"/>
      <c r="W850" s="37"/>
      <c r="X850" s="37"/>
      <c r="Y850" s="37"/>
      <c r="Z850" s="37"/>
      <c r="AA850" s="37"/>
      <c r="AB850" s="37"/>
      <c r="AC850" s="37"/>
      <c r="AD850" s="37"/>
      <c r="AE850" s="37"/>
      <c r="AR850" s="238" t="s">
        <v>145</v>
      </c>
      <c r="AT850" s="238" t="s">
        <v>141</v>
      </c>
      <c r="AU850" s="238" t="s">
        <v>85</v>
      </c>
      <c r="AY850" s="16" t="s">
        <v>138</v>
      </c>
      <c r="BE850" s="239">
        <f>IF(N850="základní",J850,0)</f>
        <v>0</v>
      </c>
      <c r="BF850" s="239">
        <f>IF(N850="snížená",J850,0)</f>
        <v>0</v>
      </c>
      <c r="BG850" s="239">
        <f>IF(N850="zákl. přenesená",J850,0)</f>
        <v>0</v>
      </c>
      <c r="BH850" s="239">
        <f>IF(N850="sníž. přenesená",J850,0)</f>
        <v>0</v>
      </c>
      <c r="BI850" s="239">
        <f>IF(N850="nulová",J850,0)</f>
        <v>0</v>
      </c>
      <c r="BJ850" s="16" t="s">
        <v>83</v>
      </c>
      <c r="BK850" s="239">
        <f>ROUND(I850*H850,2)</f>
        <v>0</v>
      </c>
      <c r="BL850" s="16" t="s">
        <v>145</v>
      </c>
      <c r="BM850" s="238" t="s">
        <v>1778</v>
      </c>
    </row>
    <row r="851" s="2" customFormat="1" ht="24.15" customHeight="1">
      <c r="A851" s="37"/>
      <c r="B851" s="38"/>
      <c r="C851" s="226" t="s">
        <v>1779</v>
      </c>
      <c r="D851" s="226" t="s">
        <v>141</v>
      </c>
      <c r="E851" s="227" t="s">
        <v>1780</v>
      </c>
      <c r="F851" s="228" t="s">
        <v>1781</v>
      </c>
      <c r="G851" s="229" t="s">
        <v>261</v>
      </c>
      <c r="H851" s="230">
        <v>2</v>
      </c>
      <c r="I851" s="231"/>
      <c r="J851" s="232">
        <f>ROUND(I851*H851,2)</f>
        <v>0</v>
      </c>
      <c r="K851" s="233"/>
      <c r="L851" s="43"/>
      <c r="M851" s="234" t="s">
        <v>1</v>
      </c>
      <c r="N851" s="235" t="s">
        <v>41</v>
      </c>
      <c r="O851" s="90"/>
      <c r="P851" s="236">
        <f>O851*H851</f>
        <v>0</v>
      </c>
      <c r="Q851" s="236">
        <v>0</v>
      </c>
      <c r="R851" s="236">
        <f>Q851*H851</f>
        <v>0</v>
      </c>
      <c r="S851" s="236">
        <v>0</v>
      </c>
      <c r="T851" s="237">
        <f>S851*H851</f>
        <v>0</v>
      </c>
      <c r="U851" s="37"/>
      <c r="V851" s="37"/>
      <c r="W851" s="37"/>
      <c r="X851" s="37"/>
      <c r="Y851" s="37"/>
      <c r="Z851" s="37"/>
      <c r="AA851" s="37"/>
      <c r="AB851" s="37"/>
      <c r="AC851" s="37"/>
      <c r="AD851" s="37"/>
      <c r="AE851" s="37"/>
      <c r="AR851" s="238" t="s">
        <v>145</v>
      </c>
      <c r="AT851" s="238" t="s">
        <v>141</v>
      </c>
      <c r="AU851" s="238" t="s">
        <v>85</v>
      </c>
      <c r="AY851" s="16" t="s">
        <v>138</v>
      </c>
      <c r="BE851" s="239">
        <f>IF(N851="základní",J851,0)</f>
        <v>0</v>
      </c>
      <c r="BF851" s="239">
        <f>IF(N851="snížená",J851,0)</f>
        <v>0</v>
      </c>
      <c r="BG851" s="239">
        <f>IF(N851="zákl. přenesená",J851,0)</f>
        <v>0</v>
      </c>
      <c r="BH851" s="239">
        <f>IF(N851="sníž. přenesená",J851,0)</f>
        <v>0</v>
      </c>
      <c r="BI851" s="239">
        <f>IF(N851="nulová",J851,0)</f>
        <v>0</v>
      </c>
      <c r="BJ851" s="16" t="s">
        <v>83</v>
      </c>
      <c r="BK851" s="239">
        <f>ROUND(I851*H851,2)</f>
        <v>0</v>
      </c>
      <c r="BL851" s="16" t="s">
        <v>145</v>
      </c>
      <c r="BM851" s="238" t="s">
        <v>1782</v>
      </c>
    </row>
    <row r="852" s="2" customFormat="1" ht="14.4" customHeight="1">
      <c r="A852" s="37"/>
      <c r="B852" s="38"/>
      <c r="C852" s="226" t="s">
        <v>1783</v>
      </c>
      <c r="D852" s="226" t="s">
        <v>141</v>
      </c>
      <c r="E852" s="227" t="s">
        <v>1784</v>
      </c>
      <c r="F852" s="228" t="s">
        <v>1785</v>
      </c>
      <c r="G852" s="229" t="s">
        <v>261</v>
      </c>
      <c r="H852" s="230">
        <v>2</v>
      </c>
      <c r="I852" s="231"/>
      <c r="J852" s="232">
        <f>ROUND(I852*H852,2)</f>
        <v>0</v>
      </c>
      <c r="K852" s="233"/>
      <c r="L852" s="43"/>
      <c r="M852" s="234" t="s">
        <v>1</v>
      </c>
      <c r="N852" s="235" t="s">
        <v>41</v>
      </c>
      <c r="O852" s="90"/>
      <c r="P852" s="236">
        <f>O852*H852</f>
        <v>0</v>
      </c>
      <c r="Q852" s="236">
        <v>0</v>
      </c>
      <c r="R852" s="236">
        <f>Q852*H852</f>
        <v>0</v>
      </c>
      <c r="S852" s="236">
        <v>0</v>
      </c>
      <c r="T852" s="237">
        <f>S852*H852</f>
        <v>0</v>
      </c>
      <c r="U852" s="37"/>
      <c r="V852" s="37"/>
      <c r="W852" s="37"/>
      <c r="X852" s="37"/>
      <c r="Y852" s="37"/>
      <c r="Z852" s="37"/>
      <c r="AA852" s="37"/>
      <c r="AB852" s="37"/>
      <c r="AC852" s="37"/>
      <c r="AD852" s="37"/>
      <c r="AE852" s="37"/>
      <c r="AR852" s="238" t="s">
        <v>145</v>
      </c>
      <c r="AT852" s="238" t="s">
        <v>141</v>
      </c>
      <c r="AU852" s="238" t="s">
        <v>85</v>
      </c>
      <c r="AY852" s="16" t="s">
        <v>138</v>
      </c>
      <c r="BE852" s="239">
        <f>IF(N852="základní",J852,0)</f>
        <v>0</v>
      </c>
      <c r="BF852" s="239">
        <f>IF(N852="snížená",J852,0)</f>
        <v>0</v>
      </c>
      <c r="BG852" s="239">
        <f>IF(N852="zákl. přenesená",J852,0)</f>
        <v>0</v>
      </c>
      <c r="BH852" s="239">
        <f>IF(N852="sníž. přenesená",J852,0)</f>
        <v>0</v>
      </c>
      <c r="BI852" s="239">
        <f>IF(N852="nulová",J852,0)</f>
        <v>0</v>
      </c>
      <c r="BJ852" s="16" t="s">
        <v>83</v>
      </c>
      <c r="BK852" s="239">
        <f>ROUND(I852*H852,2)</f>
        <v>0</v>
      </c>
      <c r="BL852" s="16" t="s">
        <v>145</v>
      </c>
      <c r="BM852" s="238" t="s">
        <v>1786</v>
      </c>
    </row>
    <row r="853" s="2" customFormat="1" ht="24.15" customHeight="1">
      <c r="A853" s="37"/>
      <c r="B853" s="38"/>
      <c r="C853" s="226" t="s">
        <v>1787</v>
      </c>
      <c r="D853" s="226" t="s">
        <v>141</v>
      </c>
      <c r="E853" s="227" t="s">
        <v>1788</v>
      </c>
      <c r="F853" s="228" t="s">
        <v>1789</v>
      </c>
      <c r="G853" s="229" t="s">
        <v>261</v>
      </c>
      <c r="H853" s="230">
        <v>4</v>
      </c>
      <c r="I853" s="231"/>
      <c r="J853" s="232">
        <f>ROUND(I853*H853,2)</f>
        <v>0</v>
      </c>
      <c r="K853" s="233"/>
      <c r="L853" s="43"/>
      <c r="M853" s="234" t="s">
        <v>1</v>
      </c>
      <c r="N853" s="235" t="s">
        <v>41</v>
      </c>
      <c r="O853" s="90"/>
      <c r="P853" s="236">
        <f>O853*H853</f>
        <v>0</v>
      </c>
      <c r="Q853" s="236">
        <v>0</v>
      </c>
      <c r="R853" s="236">
        <f>Q853*H853</f>
        <v>0</v>
      </c>
      <c r="S853" s="236">
        <v>0</v>
      </c>
      <c r="T853" s="237">
        <f>S853*H853</f>
        <v>0</v>
      </c>
      <c r="U853" s="37"/>
      <c r="V853" s="37"/>
      <c r="W853" s="37"/>
      <c r="X853" s="37"/>
      <c r="Y853" s="37"/>
      <c r="Z853" s="37"/>
      <c r="AA853" s="37"/>
      <c r="AB853" s="37"/>
      <c r="AC853" s="37"/>
      <c r="AD853" s="37"/>
      <c r="AE853" s="37"/>
      <c r="AR853" s="238" t="s">
        <v>145</v>
      </c>
      <c r="AT853" s="238" t="s">
        <v>141</v>
      </c>
      <c r="AU853" s="238" t="s">
        <v>85</v>
      </c>
      <c r="AY853" s="16" t="s">
        <v>138</v>
      </c>
      <c r="BE853" s="239">
        <f>IF(N853="základní",J853,0)</f>
        <v>0</v>
      </c>
      <c r="BF853" s="239">
        <f>IF(N853="snížená",J853,0)</f>
        <v>0</v>
      </c>
      <c r="BG853" s="239">
        <f>IF(N853="zákl. přenesená",J853,0)</f>
        <v>0</v>
      </c>
      <c r="BH853" s="239">
        <f>IF(N853="sníž. přenesená",J853,0)</f>
        <v>0</v>
      </c>
      <c r="BI853" s="239">
        <f>IF(N853="nulová",J853,0)</f>
        <v>0</v>
      </c>
      <c r="BJ853" s="16" t="s">
        <v>83</v>
      </c>
      <c r="BK853" s="239">
        <f>ROUND(I853*H853,2)</f>
        <v>0</v>
      </c>
      <c r="BL853" s="16" t="s">
        <v>145</v>
      </c>
      <c r="BM853" s="238" t="s">
        <v>1790</v>
      </c>
    </row>
    <row r="854" s="2" customFormat="1" ht="14.4" customHeight="1">
      <c r="A854" s="37"/>
      <c r="B854" s="38"/>
      <c r="C854" s="226" t="s">
        <v>1791</v>
      </c>
      <c r="D854" s="226" t="s">
        <v>141</v>
      </c>
      <c r="E854" s="227" t="s">
        <v>1792</v>
      </c>
      <c r="F854" s="228" t="s">
        <v>1793</v>
      </c>
      <c r="G854" s="229" t="s">
        <v>261</v>
      </c>
      <c r="H854" s="230">
        <v>4</v>
      </c>
      <c r="I854" s="231"/>
      <c r="J854" s="232">
        <f>ROUND(I854*H854,2)</f>
        <v>0</v>
      </c>
      <c r="K854" s="233"/>
      <c r="L854" s="43"/>
      <c r="M854" s="234" t="s">
        <v>1</v>
      </c>
      <c r="N854" s="235" t="s">
        <v>41</v>
      </c>
      <c r="O854" s="90"/>
      <c r="P854" s="236">
        <f>O854*H854</f>
        <v>0</v>
      </c>
      <c r="Q854" s="236">
        <v>0</v>
      </c>
      <c r="R854" s="236">
        <f>Q854*H854</f>
        <v>0</v>
      </c>
      <c r="S854" s="236">
        <v>0</v>
      </c>
      <c r="T854" s="237">
        <f>S854*H854</f>
        <v>0</v>
      </c>
      <c r="U854" s="37"/>
      <c r="V854" s="37"/>
      <c r="W854" s="37"/>
      <c r="X854" s="37"/>
      <c r="Y854" s="37"/>
      <c r="Z854" s="37"/>
      <c r="AA854" s="37"/>
      <c r="AB854" s="37"/>
      <c r="AC854" s="37"/>
      <c r="AD854" s="37"/>
      <c r="AE854" s="37"/>
      <c r="AR854" s="238" t="s">
        <v>145</v>
      </c>
      <c r="AT854" s="238" t="s">
        <v>141</v>
      </c>
      <c r="AU854" s="238" t="s">
        <v>85</v>
      </c>
      <c r="AY854" s="16" t="s">
        <v>138</v>
      </c>
      <c r="BE854" s="239">
        <f>IF(N854="základní",J854,0)</f>
        <v>0</v>
      </c>
      <c r="BF854" s="239">
        <f>IF(N854="snížená",J854,0)</f>
        <v>0</v>
      </c>
      <c r="BG854" s="239">
        <f>IF(N854="zákl. přenesená",J854,0)</f>
        <v>0</v>
      </c>
      <c r="BH854" s="239">
        <f>IF(N854="sníž. přenesená",J854,0)</f>
        <v>0</v>
      </c>
      <c r="BI854" s="239">
        <f>IF(N854="nulová",J854,0)</f>
        <v>0</v>
      </c>
      <c r="BJ854" s="16" t="s">
        <v>83</v>
      </c>
      <c r="BK854" s="239">
        <f>ROUND(I854*H854,2)</f>
        <v>0</v>
      </c>
      <c r="BL854" s="16" t="s">
        <v>145</v>
      </c>
      <c r="BM854" s="238" t="s">
        <v>1794</v>
      </c>
    </row>
    <row r="855" s="2" customFormat="1" ht="24.15" customHeight="1">
      <c r="A855" s="37"/>
      <c r="B855" s="38"/>
      <c r="C855" s="226" t="s">
        <v>1795</v>
      </c>
      <c r="D855" s="226" t="s">
        <v>141</v>
      </c>
      <c r="E855" s="227" t="s">
        <v>1796</v>
      </c>
      <c r="F855" s="228" t="s">
        <v>1797</v>
      </c>
      <c r="G855" s="229" t="s">
        <v>261</v>
      </c>
      <c r="H855" s="230">
        <v>1</v>
      </c>
      <c r="I855" s="231"/>
      <c r="J855" s="232">
        <f>ROUND(I855*H855,2)</f>
        <v>0</v>
      </c>
      <c r="K855" s="233"/>
      <c r="L855" s="43"/>
      <c r="M855" s="234" t="s">
        <v>1</v>
      </c>
      <c r="N855" s="235" t="s">
        <v>41</v>
      </c>
      <c r="O855" s="90"/>
      <c r="P855" s="236">
        <f>O855*H855</f>
        <v>0</v>
      </c>
      <c r="Q855" s="236">
        <v>0</v>
      </c>
      <c r="R855" s="236">
        <f>Q855*H855</f>
        <v>0</v>
      </c>
      <c r="S855" s="236">
        <v>0</v>
      </c>
      <c r="T855" s="237">
        <f>S855*H855</f>
        <v>0</v>
      </c>
      <c r="U855" s="37"/>
      <c r="V855" s="37"/>
      <c r="W855" s="37"/>
      <c r="X855" s="37"/>
      <c r="Y855" s="37"/>
      <c r="Z855" s="37"/>
      <c r="AA855" s="37"/>
      <c r="AB855" s="37"/>
      <c r="AC855" s="37"/>
      <c r="AD855" s="37"/>
      <c r="AE855" s="37"/>
      <c r="AR855" s="238" t="s">
        <v>145</v>
      </c>
      <c r="AT855" s="238" t="s">
        <v>141</v>
      </c>
      <c r="AU855" s="238" t="s">
        <v>85</v>
      </c>
      <c r="AY855" s="16" t="s">
        <v>138</v>
      </c>
      <c r="BE855" s="239">
        <f>IF(N855="základní",J855,0)</f>
        <v>0</v>
      </c>
      <c r="BF855" s="239">
        <f>IF(N855="snížená",J855,0)</f>
        <v>0</v>
      </c>
      <c r="BG855" s="239">
        <f>IF(N855="zákl. přenesená",J855,0)</f>
        <v>0</v>
      </c>
      <c r="BH855" s="239">
        <f>IF(N855="sníž. přenesená",J855,0)</f>
        <v>0</v>
      </c>
      <c r="BI855" s="239">
        <f>IF(N855="nulová",J855,0)</f>
        <v>0</v>
      </c>
      <c r="BJ855" s="16" t="s">
        <v>83</v>
      </c>
      <c r="BK855" s="239">
        <f>ROUND(I855*H855,2)</f>
        <v>0</v>
      </c>
      <c r="BL855" s="16" t="s">
        <v>145</v>
      </c>
      <c r="BM855" s="238" t="s">
        <v>1798</v>
      </c>
    </row>
    <row r="856" s="2" customFormat="1" ht="24.15" customHeight="1">
      <c r="A856" s="37"/>
      <c r="B856" s="38"/>
      <c r="C856" s="226" t="s">
        <v>1799</v>
      </c>
      <c r="D856" s="226" t="s">
        <v>141</v>
      </c>
      <c r="E856" s="227" t="s">
        <v>1800</v>
      </c>
      <c r="F856" s="228" t="s">
        <v>1801</v>
      </c>
      <c r="G856" s="229" t="s">
        <v>261</v>
      </c>
      <c r="H856" s="230">
        <v>1</v>
      </c>
      <c r="I856" s="231"/>
      <c r="J856" s="232">
        <f>ROUND(I856*H856,2)</f>
        <v>0</v>
      </c>
      <c r="K856" s="233"/>
      <c r="L856" s="43"/>
      <c r="M856" s="234" t="s">
        <v>1</v>
      </c>
      <c r="N856" s="235" t="s">
        <v>41</v>
      </c>
      <c r="O856" s="90"/>
      <c r="P856" s="236">
        <f>O856*H856</f>
        <v>0</v>
      </c>
      <c r="Q856" s="236">
        <v>0</v>
      </c>
      <c r="R856" s="236">
        <f>Q856*H856</f>
        <v>0</v>
      </c>
      <c r="S856" s="236">
        <v>0</v>
      </c>
      <c r="T856" s="237">
        <f>S856*H856</f>
        <v>0</v>
      </c>
      <c r="U856" s="37"/>
      <c r="V856" s="37"/>
      <c r="W856" s="37"/>
      <c r="X856" s="37"/>
      <c r="Y856" s="37"/>
      <c r="Z856" s="37"/>
      <c r="AA856" s="37"/>
      <c r="AB856" s="37"/>
      <c r="AC856" s="37"/>
      <c r="AD856" s="37"/>
      <c r="AE856" s="37"/>
      <c r="AR856" s="238" t="s">
        <v>145</v>
      </c>
      <c r="AT856" s="238" t="s">
        <v>141</v>
      </c>
      <c r="AU856" s="238" t="s">
        <v>85</v>
      </c>
      <c r="AY856" s="16" t="s">
        <v>138</v>
      </c>
      <c r="BE856" s="239">
        <f>IF(N856="základní",J856,0)</f>
        <v>0</v>
      </c>
      <c r="BF856" s="239">
        <f>IF(N856="snížená",J856,0)</f>
        <v>0</v>
      </c>
      <c r="BG856" s="239">
        <f>IF(N856="zákl. přenesená",J856,0)</f>
        <v>0</v>
      </c>
      <c r="BH856" s="239">
        <f>IF(N856="sníž. přenesená",J856,0)</f>
        <v>0</v>
      </c>
      <c r="BI856" s="239">
        <f>IF(N856="nulová",J856,0)</f>
        <v>0</v>
      </c>
      <c r="BJ856" s="16" t="s">
        <v>83</v>
      </c>
      <c r="BK856" s="239">
        <f>ROUND(I856*H856,2)</f>
        <v>0</v>
      </c>
      <c r="BL856" s="16" t="s">
        <v>145</v>
      </c>
      <c r="BM856" s="238" t="s">
        <v>1802</v>
      </c>
    </row>
    <row r="857" s="2" customFormat="1" ht="14.4" customHeight="1">
      <c r="A857" s="37"/>
      <c r="B857" s="38"/>
      <c r="C857" s="226" t="s">
        <v>1803</v>
      </c>
      <c r="D857" s="226" t="s">
        <v>141</v>
      </c>
      <c r="E857" s="227" t="s">
        <v>1440</v>
      </c>
      <c r="F857" s="228" t="s">
        <v>1441</v>
      </c>
      <c r="G857" s="229" t="s">
        <v>312</v>
      </c>
      <c r="H857" s="230">
        <v>36</v>
      </c>
      <c r="I857" s="231"/>
      <c r="J857" s="232">
        <f>ROUND(I857*H857,2)</f>
        <v>0</v>
      </c>
      <c r="K857" s="233"/>
      <c r="L857" s="43"/>
      <c r="M857" s="234" t="s">
        <v>1</v>
      </c>
      <c r="N857" s="235" t="s">
        <v>41</v>
      </c>
      <c r="O857" s="90"/>
      <c r="P857" s="236">
        <f>O857*H857</f>
        <v>0</v>
      </c>
      <c r="Q857" s="236">
        <v>0</v>
      </c>
      <c r="R857" s="236">
        <f>Q857*H857</f>
        <v>0</v>
      </c>
      <c r="S857" s="236">
        <v>0</v>
      </c>
      <c r="T857" s="237">
        <f>S857*H857</f>
        <v>0</v>
      </c>
      <c r="U857" s="37"/>
      <c r="V857" s="37"/>
      <c r="W857" s="37"/>
      <c r="X857" s="37"/>
      <c r="Y857" s="37"/>
      <c r="Z857" s="37"/>
      <c r="AA857" s="37"/>
      <c r="AB857" s="37"/>
      <c r="AC857" s="37"/>
      <c r="AD857" s="37"/>
      <c r="AE857" s="37"/>
      <c r="AR857" s="238" t="s">
        <v>145</v>
      </c>
      <c r="AT857" s="238" t="s">
        <v>141</v>
      </c>
      <c r="AU857" s="238" t="s">
        <v>85</v>
      </c>
      <c r="AY857" s="16" t="s">
        <v>138</v>
      </c>
      <c r="BE857" s="239">
        <f>IF(N857="základní",J857,0)</f>
        <v>0</v>
      </c>
      <c r="BF857" s="239">
        <f>IF(N857="snížená",J857,0)</f>
        <v>0</v>
      </c>
      <c r="BG857" s="239">
        <f>IF(N857="zákl. přenesená",J857,0)</f>
        <v>0</v>
      </c>
      <c r="BH857" s="239">
        <f>IF(N857="sníž. přenesená",J857,0)</f>
        <v>0</v>
      </c>
      <c r="BI857" s="239">
        <f>IF(N857="nulová",J857,0)</f>
        <v>0</v>
      </c>
      <c r="BJ857" s="16" t="s">
        <v>83</v>
      </c>
      <c r="BK857" s="239">
        <f>ROUND(I857*H857,2)</f>
        <v>0</v>
      </c>
      <c r="BL857" s="16" t="s">
        <v>145</v>
      </c>
      <c r="BM857" s="238" t="s">
        <v>1804</v>
      </c>
    </row>
    <row r="858" s="2" customFormat="1" ht="14.4" customHeight="1">
      <c r="A858" s="37"/>
      <c r="B858" s="38"/>
      <c r="C858" s="226" t="s">
        <v>1805</v>
      </c>
      <c r="D858" s="226" t="s">
        <v>141</v>
      </c>
      <c r="E858" s="227" t="s">
        <v>1444</v>
      </c>
      <c r="F858" s="228" t="s">
        <v>1445</v>
      </c>
      <c r="G858" s="229" t="s">
        <v>312</v>
      </c>
      <c r="H858" s="230">
        <v>36</v>
      </c>
      <c r="I858" s="231"/>
      <c r="J858" s="232">
        <f>ROUND(I858*H858,2)</f>
        <v>0</v>
      </c>
      <c r="K858" s="233"/>
      <c r="L858" s="43"/>
      <c r="M858" s="234" t="s">
        <v>1</v>
      </c>
      <c r="N858" s="235" t="s">
        <v>41</v>
      </c>
      <c r="O858" s="90"/>
      <c r="P858" s="236">
        <f>O858*H858</f>
        <v>0</v>
      </c>
      <c r="Q858" s="236">
        <v>0</v>
      </c>
      <c r="R858" s="236">
        <f>Q858*H858</f>
        <v>0</v>
      </c>
      <c r="S858" s="236">
        <v>0</v>
      </c>
      <c r="T858" s="237">
        <f>S858*H858</f>
        <v>0</v>
      </c>
      <c r="U858" s="37"/>
      <c r="V858" s="37"/>
      <c r="W858" s="37"/>
      <c r="X858" s="37"/>
      <c r="Y858" s="37"/>
      <c r="Z858" s="37"/>
      <c r="AA858" s="37"/>
      <c r="AB858" s="37"/>
      <c r="AC858" s="37"/>
      <c r="AD858" s="37"/>
      <c r="AE858" s="37"/>
      <c r="AR858" s="238" t="s">
        <v>145</v>
      </c>
      <c r="AT858" s="238" t="s">
        <v>141</v>
      </c>
      <c r="AU858" s="238" t="s">
        <v>85</v>
      </c>
      <c r="AY858" s="16" t="s">
        <v>138</v>
      </c>
      <c r="BE858" s="239">
        <f>IF(N858="základní",J858,0)</f>
        <v>0</v>
      </c>
      <c r="BF858" s="239">
        <f>IF(N858="snížená",J858,0)</f>
        <v>0</v>
      </c>
      <c r="BG858" s="239">
        <f>IF(N858="zákl. přenesená",J858,0)</f>
        <v>0</v>
      </c>
      <c r="BH858" s="239">
        <f>IF(N858="sníž. přenesená",J858,0)</f>
        <v>0</v>
      </c>
      <c r="BI858" s="239">
        <f>IF(N858="nulová",J858,0)</f>
        <v>0</v>
      </c>
      <c r="BJ858" s="16" t="s">
        <v>83</v>
      </c>
      <c r="BK858" s="239">
        <f>ROUND(I858*H858,2)</f>
        <v>0</v>
      </c>
      <c r="BL858" s="16" t="s">
        <v>145</v>
      </c>
      <c r="BM858" s="238" t="s">
        <v>1806</v>
      </c>
    </row>
    <row r="859" s="2" customFormat="1" ht="37.8" customHeight="1">
      <c r="A859" s="37"/>
      <c r="B859" s="38"/>
      <c r="C859" s="226" t="s">
        <v>1807</v>
      </c>
      <c r="D859" s="226" t="s">
        <v>141</v>
      </c>
      <c r="E859" s="227" t="s">
        <v>1808</v>
      </c>
      <c r="F859" s="228" t="s">
        <v>1809</v>
      </c>
      <c r="G859" s="229" t="s">
        <v>261</v>
      </c>
      <c r="H859" s="230">
        <v>2</v>
      </c>
      <c r="I859" s="231"/>
      <c r="J859" s="232">
        <f>ROUND(I859*H859,2)</f>
        <v>0</v>
      </c>
      <c r="K859" s="233"/>
      <c r="L859" s="43"/>
      <c r="M859" s="234" t="s">
        <v>1</v>
      </c>
      <c r="N859" s="235" t="s">
        <v>41</v>
      </c>
      <c r="O859" s="90"/>
      <c r="P859" s="236">
        <f>O859*H859</f>
        <v>0</v>
      </c>
      <c r="Q859" s="236">
        <v>0</v>
      </c>
      <c r="R859" s="236">
        <f>Q859*H859</f>
        <v>0</v>
      </c>
      <c r="S859" s="236">
        <v>0</v>
      </c>
      <c r="T859" s="237">
        <f>S859*H859</f>
        <v>0</v>
      </c>
      <c r="U859" s="37"/>
      <c r="V859" s="37"/>
      <c r="W859" s="37"/>
      <c r="X859" s="37"/>
      <c r="Y859" s="37"/>
      <c r="Z859" s="37"/>
      <c r="AA859" s="37"/>
      <c r="AB859" s="37"/>
      <c r="AC859" s="37"/>
      <c r="AD859" s="37"/>
      <c r="AE859" s="37"/>
      <c r="AR859" s="238" t="s">
        <v>145</v>
      </c>
      <c r="AT859" s="238" t="s">
        <v>141</v>
      </c>
      <c r="AU859" s="238" t="s">
        <v>85</v>
      </c>
      <c r="AY859" s="16" t="s">
        <v>138</v>
      </c>
      <c r="BE859" s="239">
        <f>IF(N859="základní",J859,0)</f>
        <v>0</v>
      </c>
      <c r="BF859" s="239">
        <f>IF(N859="snížená",J859,0)</f>
        <v>0</v>
      </c>
      <c r="BG859" s="239">
        <f>IF(N859="zákl. přenesená",J859,0)</f>
        <v>0</v>
      </c>
      <c r="BH859" s="239">
        <f>IF(N859="sníž. přenesená",J859,0)</f>
        <v>0</v>
      </c>
      <c r="BI859" s="239">
        <f>IF(N859="nulová",J859,0)</f>
        <v>0</v>
      </c>
      <c r="BJ859" s="16" t="s">
        <v>83</v>
      </c>
      <c r="BK859" s="239">
        <f>ROUND(I859*H859,2)</f>
        <v>0</v>
      </c>
      <c r="BL859" s="16" t="s">
        <v>145</v>
      </c>
      <c r="BM859" s="238" t="s">
        <v>1810</v>
      </c>
    </row>
    <row r="860" s="12" customFormat="1" ht="22.8" customHeight="1">
      <c r="A860" s="12"/>
      <c r="B860" s="210"/>
      <c r="C860" s="211"/>
      <c r="D860" s="212" t="s">
        <v>75</v>
      </c>
      <c r="E860" s="224" t="s">
        <v>1811</v>
      </c>
      <c r="F860" s="224" t="s">
        <v>1812</v>
      </c>
      <c r="G860" s="211"/>
      <c r="H860" s="211"/>
      <c r="I860" s="214"/>
      <c r="J860" s="225">
        <f>BK860</f>
        <v>0</v>
      </c>
      <c r="K860" s="211"/>
      <c r="L860" s="216"/>
      <c r="M860" s="217"/>
      <c r="N860" s="218"/>
      <c r="O860" s="218"/>
      <c r="P860" s="219">
        <f>P861</f>
        <v>0</v>
      </c>
      <c r="Q860" s="218"/>
      <c r="R860" s="219">
        <f>R861</f>
        <v>0</v>
      </c>
      <c r="S860" s="218"/>
      <c r="T860" s="220">
        <f>T861</f>
        <v>0</v>
      </c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R860" s="221" t="s">
        <v>83</v>
      </c>
      <c r="AT860" s="222" t="s">
        <v>75</v>
      </c>
      <c r="AU860" s="222" t="s">
        <v>83</v>
      </c>
      <c r="AY860" s="221" t="s">
        <v>138</v>
      </c>
      <c r="BK860" s="223">
        <f>BK861</f>
        <v>0</v>
      </c>
    </row>
    <row r="861" s="2" customFormat="1" ht="24.15" customHeight="1">
      <c r="A861" s="37"/>
      <c r="B861" s="38"/>
      <c r="C861" s="226" t="s">
        <v>1813</v>
      </c>
      <c r="D861" s="226" t="s">
        <v>141</v>
      </c>
      <c r="E861" s="227" t="s">
        <v>1814</v>
      </c>
      <c r="F861" s="228" t="s">
        <v>1815</v>
      </c>
      <c r="G861" s="229" t="s">
        <v>265</v>
      </c>
      <c r="H861" s="230">
        <v>2</v>
      </c>
      <c r="I861" s="231"/>
      <c r="J861" s="232">
        <f>ROUND(I861*H861,2)</f>
        <v>0</v>
      </c>
      <c r="K861" s="233"/>
      <c r="L861" s="43"/>
      <c r="M861" s="234" t="s">
        <v>1</v>
      </c>
      <c r="N861" s="235" t="s">
        <v>41</v>
      </c>
      <c r="O861" s="90"/>
      <c r="P861" s="236">
        <f>O861*H861</f>
        <v>0</v>
      </c>
      <c r="Q861" s="236">
        <v>0</v>
      </c>
      <c r="R861" s="236">
        <f>Q861*H861</f>
        <v>0</v>
      </c>
      <c r="S861" s="236">
        <v>0</v>
      </c>
      <c r="T861" s="237">
        <f>S861*H861</f>
        <v>0</v>
      </c>
      <c r="U861" s="37"/>
      <c r="V861" s="37"/>
      <c r="W861" s="37"/>
      <c r="X861" s="37"/>
      <c r="Y861" s="37"/>
      <c r="Z861" s="37"/>
      <c r="AA861" s="37"/>
      <c r="AB861" s="37"/>
      <c r="AC861" s="37"/>
      <c r="AD861" s="37"/>
      <c r="AE861" s="37"/>
      <c r="AR861" s="238" t="s">
        <v>145</v>
      </c>
      <c r="AT861" s="238" t="s">
        <v>141</v>
      </c>
      <c r="AU861" s="238" t="s">
        <v>85</v>
      </c>
      <c r="AY861" s="16" t="s">
        <v>138</v>
      </c>
      <c r="BE861" s="239">
        <f>IF(N861="základní",J861,0)</f>
        <v>0</v>
      </c>
      <c r="BF861" s="239">
        <f>IF(N861="snížená",J861,0)</f>
        <v>0</v>
      </c>
      <c r="BG861" s="239">
        <f>IF(N861="zákl. přenesená",J861,0)</f>
        <v>0</v>
      </c>
      <c r="BH861" s="239">
        <f>IF(N861="sníž. přenesená",J861,0)</f>
        <v>0</v>
      </c>
      <c r="BI861" s="239">
        <f>IF(N861="nulová",J861,0)</f>
        <v>0</v>
      </c>
      <c r="BJ861" s="16" t="s">
        <v>83</v>
      </c>
      <c r="BK861" s="239">
        <f>ROUND(I861*H861,2)</f>
        <v>0</v>
      </c>
      <c r="BL861" s="16" t="s">
        <v>145</v>
      </c>
      <c r="BM861" s="238" t="s">
        <v>1816</v>
      </c>
    </row>
    <row r="862" s="12" customFormat="1" ht="22.8" customHeight="1">
      <c r="A862" s="12"/>
      <c r="B862" s="210"/>
      <c r="C862" s="211"/>
      <c r="D862" s="212" t="s">
        <v>75</v>
      </c>
      <c r="E862" s="224" t="s">
        <v>1447</v>
      </c>
      <c r="F862" s="224" t="s">
        <v>1448</v>
      </c>
      <c r="G862" s="211"/>
      <c r="H862" s="211"/>
      <c r="I862" s="214"/>
      <c r="J862" s="225">
        <f>BK862</f>
        <v>0</v>
      </c>
      <c r="K862" s="211"/>
      <c r="L862" s="216"/>
      <c r="M862" s="217"/>
      <c r="N862" s="218"/>
      <c r="O862" s="218"/>
      <c r="P862" s="219">
        <f>SUM(P863:P864)</f>
        <v>0</v>
      </c>
      <c r="Q862" s="218"/>
      <c r="R862" s="219">
        <f>SUM(R863:R864)</f>
        <v>0</v>
      </c>
      <c r="S862" s="218"/>
      <c r="T862" s="220">
        <f>SUM(T863:T864)</f>
        <v>0</v>
      </c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R862" s="221" t="s">
        <v>83</v>
      </c>
      <c r="AT862" s="222" t="s">
        <v>75</v>
      </c>
      <c r="AU862" s="222" t="s">
        <v>83</v>
      </c>
      <c r="AY862" s="221" t="s">
        <v>138</v>
      </c>
      <c r="BK862" s="223">
        <f>SUM(BK863:BK864)</f>
        <v>0</v>
      </c>
    </row>
    <row r="863" s="2" customFormat="1" ht="24.15" customHeight="1">
      <c r="A863" s="37"/>
      <c r="B863" s="38"/>
      <c r="C863" s="226" t="s">
        <v>1817</v>
      </c>
      <c r="D863" s="226" t="s">
        <v>141</v>
      </c>
      <c r="E863" s="227" t="s">
        <v>1450</v>
      </c>
      <c r="F863" s="228" t="s">
        <v>1451</v>
      </c>
      <c r="G863" s="229" t="s">
        <v>328</v>
      </c>
      <c r="H863" s="230">
        <v>0.032000000000000001</v>
      </c>
      <c r="I863" s="231"/>
      <c r="J863" s="232">
        <f>ROUND(I863*H863,2)</f>
        <v>0</v>
      </c>
      <c r="K863" s="233"/>
      <c r="L863" s="43"/>
      <c r="M863" s="234" t="s">
        <v>1</v>
      </c>
      <c r="N863" s="235" t="s">
        <v>41</v>
      </c>
      <c r="O863" s="90"/>
      <c r="P863" s="236">
        <f>O863*H863</f>
        <v>0</v>
      </c>
      <c r="Q863" s="236">
        <v>0</v>
      </c>
      <c r="R863" s="236">
        <f>Q863*H863</f>
        <v>0</v>
      </c>
      <c r="S863" s="236">
        <v>0</v>
      </c>
      <c r="T863" s="237">
        <f>S863*H863</f>
        <v>0</v>
      </c>
      <c r="U863" s="37"/>
      <c r="V863" s="37"/>
      <c r="W863" s="37"/>
      <c r="X863" s="37"/>
      <c r="Y863" s="37"/>
      <c r="Z863" s="37"/>
      <c r="AA863" s="37"/>
      <c r="AB863" s="37"/>
      <c r="AC863" s="37"/>
      <c r="AD863" s="37"/>
      <c r="AE863" s="37"/>
      <c r="AR863" s="238" t="s">
        <v>145</v>
      </c>
      <c r="AT863" s="238" t="s">
        <v>141</v>
      </c>
      <c r="AU863" s="238" t="s">
        <v>85</v>
      </c>
      <c r="AY863" s="16" t="s">
        <v>138</v>
      </c>
      <c r="BE863" s="239">
        <f>IF(N863="základní",J863,0)</f>
        <v>0</v>
      </c>
      <c r="BF863" s="239">
        <f>IF(N863="snížená",J863,0)</f>
        <v>0</v>
      </c>
      <c r="BG863" s="239">
        <f>IF(N863="zákl. přenesená",J863,0)</f>
        <v>0</v>
      </c>
      <c r="BH863" s="239">
        <f>IF(N863="sníž. přenesená",J863,0)</f>
        <v>0</v>
      </c>
      <c r="BI863" s="239">
        <f>IF(N863="nulová",J863,0)</f>
        <v>0</v>
      </c>
      <c r="BJ863" s="16" t="s">
        <v>83</v>
      </c>
      <c r="BK863" s="239">
        <f>ROUND(I863*H863,2)</f>
        <v>0</v>
      </c>
      <c r="BL863" s="16" t="s">
        <v>145</v>
      </c>
      <c r="BM863" s="238" t="s">
        <v>1818</v>
      </c>
    </row>
    <row r="864" s="2" customFormat="1" ht="24.15" customHeight="1">
      <c r="A864" s="37"/>
      <c r="B864" s="38"/>
      <c r="C864" s="226" t="s">
        <v>1819</v>
      </c>
      <c r="D864" s="226" t="s">
        <v>141</v>
      </c>
      <c r="E864" s="227" t="s">
        <v>1454</v>
      </c>
      <c r="F864" s="228" t="s">
        <v>1455</v>
      </c>
      <c r="G864" s="229" t="s">
        <v>328</v>
      </c>
      <c r="H864" s="230">
        <v>0.032000000000000001</v>
      </c>
      <c r="I864" s="231"/>
      <c r="J864" s="232">
        <f>ROUND(I864*H864,2)</f>
        <v>0</v>
      </c>
      <c r="K864" s="233"/>
      <c r="L864" s="43"/>
      <c r="M864" s="234" t="s">
        <v>1</v>
      </c>
      <c r="N864" s="235" t="s">
        <v>41</v>
      </c>
      <c r="O864" s="90"/>
      <c r="P864" s="236">
        <f>O864*H864</f>
        <v>0</v>
      </c>
      <c r="Q864" s="236">
        <v>0</v>
      </c>
      <c r="R864" s="236">
        <f>Q864*H864</f>
        <v>0</v>
      </c>
      <c r="S864" s="236">
        <v>0</v>
      </c>
      <c r="T864" s="237">
        <f>S864*H864</f>
        <v>0</v>
      </c>
      <c r="U864" s="37"/>
      <c r="V864" s="37"/>
      <c r="W864" s="37"/>
      <c r="X864" s="37"/>
      <c r="Y864" s="37"/>
      <c r="Z864" s="37"/>
      <c r="AA864" s="37"/>
      <c r="AB864" s="37"/>
      <c r="AC864" s="37"/>
      <c r="AD864" s="37"/>
      <c r="AE864" s="37"/>
      <c r="AR864" s="238" t="s">
        <v>145</v>
      </c>
      <c r="AT864" s="238" t="s">
        <v>141</v>
      </c>
      <c r="AU864" s="238" t="s">
        <v>85</v>
      </c>
      <c r="AY864" s="16" t="s">
        <v>138</v>
      </c>
      <c r="BE864" s="239">
        <f>IF(N864="základní",J864,0)</f>
        <v>0</v>
      </c>
      <c r="BF864" s="239">
        <f>IF(N864="snížená",J864,0)</f>
        <v>0</v>
      </c>
      <c r="BG864" s="239">
        <f>IF(N864="zákl. přenesená",J864,0)</f>
        <v>0</v>
      </c>
      <c r="BH864" s="239">
        <f>IF(N864="sníž. přenesená",J864,0)</f>
        <v>0</v>
      </c>
      <c r="BI864" s="239">
        <f>IF(N864="nulová",J864,0)</f>
        <v>0</v>
      </c>
      <c r="BJ864" s="16" t="s">
        <v>83</v>
      </c>
      <c r="BK864" s="239">
        <f>ROUND(I864*H864,2)</f>
        <v>0</v>
      </c>
      <c r="BL864" s="16" t="s">
        <v>145</v>
      </c>
      <c r="BM864" s="238" t="s">
        <v>1820</v>
      </c>
    </row>
    <row r="865" s="12" customFormat="1" ht="22.8" customHeight="1">
      <c r="A865" s="12"/>
      <c r="B865" s="210"/>
      <c r="C865" s="211"/>
      <c r="D865" s="212" t="s">
        <v>75</v>
      </c>
      <c r="E865" s="224" t="s">
        <v>166</v>
      </c>
      <c r="F865" s="224" t="s">
        <v>1457</v>
      </c>
      <c r="G865" s="211"/>
      <c r="H865" s="211"/>
      <c r="I865" s="214"/>
      <c r="J865" s="225">
        <f>BK865</f>
        <v>0</v>
      </c>
      <c r="K865" s="211"/>
      <c r="L865" s="216"/>
      <c r="M865" s="217"/>
      <c r="N865" s="218"/>
      <c r="O865" s="218"/>
      <c r="P865" s="219">
        <f>P866</f>
        <v>0</v>
      </c>
      <c r="Q865" s="218"/>
      <c r="R865" s="219">
        <f>R866</f>
        <v>0</v>
      </c>
      <c r="S865" s="218"/>
      <c r="T865" s="220">
        <f>T866</f>
        <v>0</v>
      </c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R865" s="221" t="s">
        <v>83</v>
      </c>
      <c r="AT865" s="222" t="s">
        <v>75</v>
      </c>
      <c r="AU865" s="222" t="s">
        <v>83</v>
      </c>
      <c r="AY865" s="221" t="s">
        <v>138</v>
      </c>
      <c r="BK865" s="223">
        <f>BK866</f>
        <v>0</v>
      </c>
    </row>
    <row r="866" s="2" customFormat="1" ht="14.4" customHeight="1">
      <c r="A866" s="37"/>
      <c r="B866" s="38"/>
      <c r="C866" s="226" t="s">
        <v>1821</v>
      </c>
      <c r="D866" s="226" t="s">
        <v>141</v>
      </c>
      <c r="E866" s="227" t="s">
        <v>1822</v>
      </c>
      <c r="F866" s="228" t="s">
        <v>1823</v>
      </c>
      <c r="G866" s="229" t="s">
        <v>1461</v>
      </c>
      <c r="H866" s="230">
        <v>1</v>
      </c>
      <c r="I866" s="231"/>
      <c r="J866" s="232">
        <f>ROUND(I866*H866,2)</f>
        <v>0</v>
      </c>
      <c r="K866" s="233"/>
      <c r="L866" s="43"/>
      <c r="M866" s="234" t="s">
        <v>1</v>
      </c>
      <c r="N866" s="235" t="s">
        <v>41</v>
      </c>
      <c r="O866" s="90"/>
      <c r="P866" s="236">
        <f>O866*H866</f>
        <v>0</v>
      </c>
      <c r="Q866" s="236">
        <v>0</v>
      </c>
      <c r="R866" s="236">
        <f>Q866*H866</f>
        <v>0</v>
      </c>
      <c r="S866" s="236">
        <v>0</v>
      </c>
      <c r="T866" s="237">
        <f>S866*H866</f>
        <v>0</v>
      </c>
      <c r="U866" s="37"/>
      <c r="V866" s="37"/>
      <c r="W866" s="37"/>
      <c r="X866" s="37"/>
      <c r="Y866" s="37"/>
      <c r="Z866" s="37"/>
      <c r="AA866" s="37"/>
      <c r="AB866" s="37"/>
      <c r="AC866" s="37"/>
      <c r="AD866" s="37"/>
      <c r="AE866" s="37"/>
      <c r="AR866" s="238" t="s">
        <v>145</v>
      </c>
      <c r="AT866" s="238" t="s">
        <v>141</v>
      </c>
      <c r="AU866" s="238" t="s">
        <v>85</v>
      </c>
      <c r="AY866" s="16" t="s">
        <v>138</v>
      </c>
      <c r="BE866" s="239">
        <f>IF(N866="základní",J866,0)</f>
        <v>0</v>
      </c>
      <c r="BF866" s="239">
        <f>IF(N866="snížená",J866,0)</f>
        <v>0</v>
      </c>
      <c r="BG866" s="239">
        <f>IF(N866="zákl. přenesená",J866,0)</f>
        <v>0</v>
      </c>
      <c r="BH866" s="239">
        <f>IF(N866="sníž. přenesená",J866,0)</f>
        <v>0</v>
      </c>
      <c r="BI866" s="239">
        <f>IF(N866="nulová",J866,0)</f>
        <v>0</v>
      </c>
      <c r="BJ866" s="16" t="s">
        <v>83</v>
      </c>
      <c r="BK866" s="239">
        <f>ROUND(I866*H866,2)</f>
        <v>0</v>
      </c>
      <c r="BL866" s="16" t="s">
        <v>145</v>
      </c>
      <c r="BM866" s="238" t="s">
        <v>1824</v>
      </c>
    </row>
    <row r="867" s="12" customFormat="1" ht="22.8" customHeight="1">
      <c r="A867" s="12"/>
      <c r="B867" s="210"/>
      <c r="C867" s="211"/>
      <c r="D867" s="212" t="s">
        <v>75</v>
      </c>
      <c r="E867" s="224" t="s">
        <v>1825</v>
      </c>
      <c r="F867" s="224" t="s">
        <v>1826</v>
      </c>
      <c r="G867" s="211"/>
      <c r="H867" s="211"/>
      <c r="I867" s="214"/>
      <c r="J867" s="225">
        <f>BK867</f>
        <v>0</v>
      </c>
      <c r="K867" s="211"/>
      <c r="L867" s="216"/>
      <c r="M867" s="217"/>
      <c r="N867" s="218"/>
      <c r="O867" s="218"/>
      <c r="P867" s="219">
        <f>P868</f>
        <v>0</v>
      </c>
      <c r="Q867" s="218"/>
      <c r="R867" s="219">
        <f>R868</f>
        <v>0</v>
      </c>
      <c r="S867" s="218"/>
      <c r="T867" s="220">
        <f>T868</f>
        <v>0</v>
      </c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R867" s="221" t="s">
        <v>83</v>
      </c>
      <c r="AT867" s="222" t="s">
        <v>75</v>
      </c>
      <c r="AU867" s="222" t="s">
        <v>83</v>
      </c>
      <c r="AY867" s="221" t="s">
        <v>138</v>
      </c>
      <c r="BK867" s="223">
        <f>BK868</f>
        <v>0</v>
      </c>
    </row>
    <row r="868" s="2" customFormat="1" ht="14.4" customHeight="1">
      <c r="A868" s="37"/>
      <c r="B868" s="38"/>
      <c r="C868" s="226" t="s">
        <v>1827</v>
      </c>
      <c r="D868" s="226" t="s">
        <v>141</v>
      </c>
      <c r="E868" s="227" t="s">
        <v>1828</v>
      </c>
      <c r="F868" s="228" t="s">
        <v>1829</v>
      </c>
      <c r="G868" s="229" t="s">
        <v>1461</v>
      </c>
      <c r="H868" s="230">
        <v>1</v>
      </c>
      <c r="I868" s="231"/>
      <c r="J868" s="232">
        <f>ROUND(I868*H868,2)</f>
        <v>0</v>
      </c>
      <c r="K868" s="233"/>
      <c r="L868" s="43"/>
      <c r="M868" s="240" t="s">
        <v>1</v>
      </c>
      <c r="N868" s="241" t="s">
        <v>41</v>
      </c>
      <c r="O868" s="242"/>
      <c r="P868" s="243">
        <f>O868*H868</f>
        <v>0</v>
      </c>
      <c r="Q868" s="243">
        <v>0</v>
      </c>
      <c r="R868" s="243">
        <f>Q868*H868</f>
        <v>0</v>
      </c>
      <c r="S868" s="243">
        <v>0</v>
      </c>
      <c r="T868" s="244">
        <f>S868*H868</f>
        <v>0</v>
      </c>
      <c r="U868" s="37"/>
      <c r="V868" s="37"/>
      <c r="W868" s="37"/>
      <c r="X868" s="37"/>
      <c r="Y868" s="37"/>
      <c r="Z868" s="37"/>
      <c r="AA868" s="37"/>
      <c r="AB868" s="37"/>
      <c r="AC868" s="37"/>
      <c r="AD868" s="37"/>
      <c r="AE868" s="37"/>
      <c r="AR868" s="238" t="s">
        <v>145</v>
      </c>
      <c r="AT868" s="238" t="s">
        <v>141</v>
      </c>
      <c r="AU868" s="238" t="s">
        <v>85</v>
      </c>
      <c r="AY868" s="16" t="s">
        <v>138</v>
      </c>
      <c r="BE868" s="239">
        <f>IF(N868="základní",J868,0)</f>
        <v>0</v>
      </c>
      <c r="BF868" s="239">
        <f>IF(N868="snížená",J868,0)</f>
        <v>0</v>
      </c>
      <c r="BG868" s="239">
        <f>IF(N868="zákl. přenesená",J868,0)</f>
        <v>0</v>
      </c>
      <c r="BH868" s="239">
        <f>IF(N868="sníž. přenesená",J868,0)</f>
        <v>0</v>
      </c>
      <c r="BI868" s="239">
        <f>IF(N868="nulová",J868,0)</f>
        <v>0</v>
      </c>
      <c r="BJ868" s="16" t="s">
        <v>83</v>
      </c>
      <c r="BK868" s="239">
        <f>ROUND(I868*H868,2)</f>
        <v>0</v>
      </c>
      <c r="BL868" s="16" t="s">
        <v>145</v>
      </c>
      <c r="BM868" s="238" t="s">
        <v>1830</v>
      </c>
    </row>
    <row r="869" s="2" customFormat="1" ht="6.96" customHeight="1">
      <c r="A869" s="37"/>
      <c r="B869" s="65"/>
      <c r="C869" s="66"/>
      <c r="D869" s="66"/>
      <c r="E869" s="66"/>
      <c r="F869" s="66"/>
      <c r="G869" s="66"/>
      <c r="H869" s="66"/>
      <c r="I869" s="66"/>
      <c r="J869" s="66"/>
      <c r="K869" s="66"/>
      <c r="L869" s="43"/>
      <c r="M869" s="37"/>
      <c r="O869" s="37"/>
      <c r="P869" s="37"/>
      <c r="Q869" s="37"/>
      <c r="R869" s="37"/>
      <c r="S869" s="37"/>
      <c r="T869" s="37"/>
      <c r="U869" s="37"/>
      <c r="V869" s="37"/>
      <c r="W869" s="37"/>
      <c r="X869" s="37"/>
      <c r="Y869" s="37"/>
      <c r="Z869" s="37"/>
      <c r="AA869" s="37"/>
      <c r="AB869" s="37"/>
      <c r="AC869" s="37"/>
      <c r="AD869" s="37"/>
      <c r="AE869" s="37"/>
    </row>
  </sheetData>
  <sheetProtection sheet="1" autoFilter="0" formatColumns="0" formatRows="0" objects="1" scenarios="1" spinCount="100000" saltValue="fNpuB4ZrMRZvdP1drbANx2ZLk5RJIhS+d9VZeiCNBMNBwS9tBVI9RS5Ikv2/7h3BeSNuCxjiTQ9DP2wgfGZO8Q==" hashValue="QUpurf6xR280KW4Px1h+0vejZIC+NuA4l95vJBktwhrIN5EJBctdO+H6CLbQ0UEGusjTWz/0A9/xRnAaJ9Czmw==" algorithmName="SHA-512" password="CC35"/>
  <autoFilter ref="C257:K86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246:H246"/>
    <mergeCell ref="E248:H248"/>
    <mergeCell ref="E250:H25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106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Úpravy veřejného parteru a zahrady objektů - 2.etapa</v>
      </c>
      <c r="F7" s="149"/>
      <c r="G7" s="149"/>
      <c r="H7" s="149"/>
      <c r="L7" s="19"/>
    </row>
    <row r="8" s="1" customFormat="1" ht="12" customHeight="1">
      <c r="B8" s="19"/>
      <c r="D8" s="149" t="s">
        <v>107</v>
      </c>
      <c r="L8" s="19"/>
    </row>
    <row r="9" s="2" customFormat="1" ht="16.5" customHeight="1">
      <c r="A9" s="37"/>
      <c r="B9" s="43"/>
      <c r="C9" s="37"/>
      <c r="D9" s="37"/>
      <c r="E9" s="150" t="s">
        <v>108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109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1831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11. 9. 2020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34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ROUND(J126,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ROUND((SUM(BE126:BE172)),  2)</f>
        <v>0</v>
      </c>
      <c r="G35" s="37"/>
      <c r="H35" s="37"/>
      <c r="I35" s="163">
        <v>0.20999999999999999</v>
      </c>
      <c r="J35" s="162">
        <f>ROUND(((SUM(BE126:BE172))*I35),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ROUND((SUM(BF126:BF172)),  2)</f>
        <v>0</v>
      </c>
      <c r="G36" s="37"/>
      <c r="H36" s="37"/>
      <c r="I36" s="163">
        <v>0.14999999999999999</v>
      </c>
      <c r="J36" s="162">
        <f>ROUND(((SUM(BF126:BF172))*I36),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ROUND((SUM(BG126:BG172)),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ROUND((SUM(BH126:BH172)),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ROUND((SUM(BI126:BI172)),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Úpravy veřejného parteru a zahrady objektů - 2.etapa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D.1.4.a - Zdravotně technické instalace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Husova 69 a 110-113</v>
      </c>
      <c r="G91" s="39"/>
      <c r="H91" s="39"/>
      <c r="I91" s="31" t="s">
        <v>22</v>
      </c>
      <c r="J91" s="78" t="str">
        <f>IF(J14="","",J14)</f>
        <v>11. 9. 2020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24</v>
      </c>
      <c r="D93" s="39"/>
      <c r="E93" s="39"/>
      <c r="F93" s="26" t="str">
        <f>E17</f>
        <v>Město Kolín</v>
      </c>
      <c r="G93" s="39"/>
      <c r="H93" s="39"/>
      <c r="I93" s="31" t="s">
        <v>30</v>
      </c>
      <c r="J93" s="35" t="str">
        <f>E23</f>
        <v>sporadical architektonická kancelář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QSB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112</v>
      </c>
      <c r="D96" s="184"/>
      <c r="E96" s="184"/>
      <c r="F96" s="184"/>
      <c r="G96" s="184"/>
      <c r="H96" s="184"/>
      <c r="I96" s="184"/>
      <c r="J96" s="185" t="s">
        <v>113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114</v>
      </c>
      <c r="D98" s="39"/>
      <c r="E98" s="39"/>
      <c r="F98" s="39"/>
      <c r="G98" s="39"/>
      <c r="H98" s="39"/>
      <c r="I98" s="39"/>
      <c r="J98" s="109">
        <f>J126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115</v>
      </c>
    </row>
    <row r="99" s="9" customFormat="1" ht="24.96" customHeight="1">
      <c r="A99" s="9"/>
      <c r="B99" s="187"/>
      <c r="C99" s="188"/>
      <c r="D99" s="189" t="s">
        <v>231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211</v>
      </c>
      <c r="E100" s="195"/>
      <c r="F100" s="195"/>
      <c r="G100" s="195"/>
      <c r="H100" s="195"/>
      <c r="I100" s="195"/>
      <c r="J100" s="196">
        <f>J128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232</v>
      </c>
      <c r="E101" s="195"/>
      <c r="F101" s="195"/>
      <c r="G101" s="195"/>
      <c r="H101" s="195"/>
      <c r="I101" s="195"/>
      <c r="J101" s="196">
        <f>J148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233</v>
      </c>
      <c r="E102" s="195"/>
      <c r="F102" s="195"/>
      <c r="G102" s="195"/>
      <c r="H102" s="195"/>
      <c r="I102" s="195"/>
      <c r="J102" s="196">
        <f>J152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234</v>
      </c>
      <c r="E103" s="195"/>
      <c r="F103" s="195"/>
      <c r="G103" s="195"/>
      <c r="H103" s="195"/>
      <c r="I103" s="195"/>
      <c r="J103" s="196">
        <f>J167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235</v>
      </c>
      <c r="E104" s="195"/>
      <c r="F104" s="195"/>
      <c r="G104" s="195"/>
      <c r="H104" s="195"/>
      <c r="I104" s="195"/>
      <c r="J104" s="196">
        <f>J170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122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Úpravy veřejného parteru a zahrady objektů - 2.etapa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0"/>
      <c r="C115" s="31" t="s">
        <v>107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2" t="s">
        <v>108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109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E11</f>
        <v>D.1.4.a - Zdravotně technické instalace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F14</f>
        <v>Husova 69 a 110-113</v>
      </c>
      <c r="G120" s="39"/>
      <c r="H120" s="39"/>
      <c r="I120" s="31" t="s">
        <v>22</v>
      </c>
      <c r="J120" s="78" t="str">
        <f>IF(J14="","",J14)</f>
        <v>11. 9. 2020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24</v>
      </c>
      <c r="D122" s="39"/>
      <c r="E122" s="39"/>
      <c r="F122" s="26" t="str">
        <f>E17</f>
        <v>Město Kolín</v>
      </c>
      <c r="G122" s="39"/>
      <c r="H122" s="39"/>
      <c r="I122" s="31" t="s">
        <v>30</v>
      </c>
      <c r="J122" s="35" t="str">
        <f>E23</f>
        <v>sporadical architektonická kancelář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IF(E20="","",E20)</f>
        <v>Vyplň údaj</v>
      </c>
      <c r="G123" s="39"/>
      <c r="H123" s="39"/>
      <c r="I123" s="31" t="s">
        <v>33</v>
      </c>
      <c r="J123" s="35" t="str">
        <f>E26</f>
        <v>QSB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8"/>
      <c r="B125" s="199"/>
      <c r="C125" s="200" t="s">
        <v>123</v>
      </c>
      <c r="D125" s="201" t="s">
        <v>61</v>
      </c>
      <c r="E125" s="201" t="s">
        <v>57</v>
      </c>
      <c r="F125" s="201" t="s">
        <v>58</v>
      </c>
      <c r="G125" s="201" t="s">
        <v>124</v>
      </c>
      <c r="H125" s="201" t="s">
        <v>125</v>
      </c>
      <c r="I125" s="201" t="s">
        <v>126</v>
      </c>
      <c r="J125" s="202" t="s">
        <v>113</v>
      </c>
      <c r="K125" s="203" t="s">
        <v>127</v>
      </c>
      <c r="L125" s="204"/>
      <c r="M125" s="99" t="s">
        <v>1</v>
      </c>
      <c r="N125" s="100" t="s">
        <v>40</v>
      </c>
      <c r="O125" s="100" t="s">
        <v>128</v>
      </c>
      <c r="P125" s="100" t="s">
        <v>129</v>
      </c>
      <c r="Q125" s="100" t="s">
        <v>130</v>
      </c>
      <c r="R125" s="100" t="s">
        <v>131</v>
      </c>
      <c r="S125" s="100" t="s">
        <v>132</v>
      </c>
      <c r="T125" s="101" t="s">
        <v>133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7"/>
      <c r="B126" s="38"/>
      <c r="C126" s="106" t="s">
        <v>134</v>
      </c>
      <c r="D126" s="39"/>
      <c r="E126" s="39"/>
      <c r="F126" s="39"/>
      <c r="G126" s="39"/>
      <c r="H126" s="39"/>
      <c r="I126" s="39"/>
      <c r="J126" s="205">
        <f>BK126</f>
        <v>0</v>
      </c>
      <c r="K126" s="39"/>
      <c r="L126" s="43"/>
      <c r="M126" s="102"/>
      <c r="N126" s="206"/>
      <c r="O126" s="103"/>
      <c r="P126" s="207">
        <f>P127</f>
        <v>0</v>
      </c>
      <c r="Q126" s="103"/>
      <c r="R126" s="207">
        <f>R127</f>
        <v>0</v>
      </c>
      <c r="S126" s="103"/>
      <c r="T126" s="208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75</v>
      </c>
      <c r="AU126" s="16" t="s">
        <v>115</v>
      </c>
      <c r="BK126" s="209">
        <f>BK127</f>
        <v>0</v>
      </c>
    </row>
    <row r="127" s="12" customFormat="1" ht="25.92" customHeight="1">
      <c r="A127" s="12"/>
      <c r="B127" s="210"/>
      <c r="C127" s="211"/>
      <c r="D127" s="212" t="s">
        <v>75</v>
      </c>
      <c r="E127" s="213" t="s">
        <v>1325</v>
      </c>
      <c r="F127" s="213" t="s">
        <v>1326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P128+P148+P152+P167+P170</f>
        <v>0</v>
      </c>
      <c r="Q127" s="218"/>
      <c r="R127" s="219">
        <f>R128+R148+R152+R167+R170</f>
        <v>0</v>
      </c>
      <c r="S127" s="218"/>
      <c r="T127" s="220">
        <f>T128+T148+T152+T167+T170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83</v>
      </c>
      <c r="AT127" s="222" t="s">
        <v>75</v>
      </c>
      <c r="AU127" s="222" t="s">
        <v>76</v>
      </c>
      <c r="AY127" s="221" t="s">
        <v>138</v>
      </c>
      <c r="BK127" s="223">
        <f>BK128+BK148+BK152+BK167+BK170</f>
        <v>0</v>
      </c>
    </row>
    <row r="128" s="12" customFormat="1" ht="22.8" customHeight="1">
      <c r="A128" s="12"/>
      <c r="B128" s="210"/>
      <c r="C128" s="211"/>
      <c r="D128" s="212" t="s">
        <v>75</v>
      </c>
      <c r="E128" s="224" t="s">
        <v>614</v>
      </c>
      <c r="F128" s="224" t="s">
        <v>615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SUM(P129:P147)</f>
        <v>0</v>
      </c>
      <c r="Q128" s="218"/>
      <c r="R128" s="219">
        <f>SUM(R129:R147)</f>
        <v>0</v>
      </c>
      <c r="S128" s="218"/>
      <c r="T128" s="220">
        <f>SUM(T129:T147)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83</v>
      </c>
      <c r="AT128" s="222" t="s">
        <v>75</v>
      </c>
      <c r="AU128" s="222" t="s">
        <v>83</v>
      </c>
      <c r="AY128" s="221" t="s">
        <v>138</v>
      </c>
      <c r="BK128" s="223">
        <f>SUM(BK129:BK147)</f>
        <v>0</v>
      </c>
    </row>
    <row r="129" s="2" customFormat="1" ht="24.15" customHeight="1">
      <c r="A129" s="37"/>
      <c r="B129" s="38"/>
      <c r="C129" s="226" t="s">
        <v>83</v>
      </c>
      <c r="D129" s="226" t="s">
        <v>141</v>
      </c>
      <c r="E129" s="227" t="s">
        <v>1328</v>
      </c>
      <c r="F129" s="228" t="s">
        <v>1329</v>
      </c>
      <c r="G129" s="229" t="s">
        <v>281</v>
      </c>
      <c r="H129" s="230">
        <v>324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41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145</v>
      </c>
      <c r="AT129" s="238" t="s">
        <v>141</v>
      </c>
      <c r="AU129" s="238" t="s">
        <v>85</v>
      </c>
      <c r="AY129" s="16" t="s">
        <v>138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83</v>
      </c>
      <c r="BK129" s="239">
        <f>ROUND(I129*H129,2)</f>
        <v>0</v>
      </c>
      <c r="BL129" s="16" t="s">
        <v>145</v>
      </c>
      <c r="BM129" s="238" t="s">
        <v>1330</v>
      </c>
    </row>
    <row r="130" s="13" customFormat="1">
      <c r="A130" s="13"/>
      <c r="B130" s="246"/>
      <c r="C130" s="247"/>
      <c r="D130" s="248" t="s">
        <v>1262</v>
      </c>
      <c r="E130" s="249" t="s">
        <v>1</v>
      </c>
      <c r="F130" s="250" t="s">
        <v>1331</v>
      </c>
      <c r="G130" s="247"/>
      <c r="H130" s="251">
        <v>324</v>
      </c>
      <c r="I130" s="252"/>
      <c r="J130" s="247"/>
      <c r="K130" s="247"/>
      <c r="L130" s="253"/>
      <c r="M130" s="254"/>
      <c r="N130" s="255"/>
      <c r="O130" s="255"/>
      <c r="P130" s="255"/>
      <c r="Q130" s="255"/>
      <c r="R130" s="255"/>
      <c r="S130" s="255"/>
      <c r="T130" s="25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7" t="s">
        <v>1262</v>
      </c>
      <c r="AU130" s="257" t="s">
        <v>85</v>
      </c>
      <c r="AV130" s="13" t="s">
        <v>85</v>
      </c>
      <c r="AW130" s="13" t="s">
        <v>32</v>
      </c>
      <c r="AX130" s="13" t="s">
        <v>76</v>
      </c>
      <c r="AY130" s="257" t="s">
        <v>138</v>
      </c>
    </row>
    <row r="131" s="14" customFormat="1">
      <c r="A131" s="14"/>
      <c r="B131" s="258"/>
      <c r="C131" s="259"/>
      <c r="D131" s="248" t="s">
        <v>1262</v>
      </c>
      <c r="E131" s="260" t="s">
        <v>1</v>
      </c>
      <c r="F131" s="261" t="s">
        <v>1264</v>
      </c>
      <c r="G131" s="259"/>
      <c r="H131" s="262">
        <v>324</v>
      </c>
      <c r="I131" s="263"/>
      <c r="J131" s="259"/>
      <c r="K131" s="259"/>
      <c r="L131" s="264"/>
      <c r="M131" s="265"/>
      <c r="N131" s="266"/>
      <c r="O131" s="266"/>
      <c r="P131" s="266"/>
      <c r="Q131" s="266"/>
      <c r="R131" s="266"/>
      <c r="S131" s="266"/>
      <c r="T131" s="26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8" t="s">
        <v>1262</v>
      </c>
      <c r="AU131" s="268" t="s">
        <v>85</v>
      </c>
      <c r="AV131" s="14" t="s">
        <v>145</v>
      </c>
      <c r="AW131" s="14" t="s">
        <v>32</v>
      </c>
      <c r="AX131" s="14" t="s">
        <v>83</v>
      </c>
      <c r="AY131" s="268" t="s">
        <v>138</v>
      </c>
    </row>
    <row r="132" s="2" customFormat="1" ht="24.15" customHeight="1">
      <c r="A132" s="37"/>
      <c r="B132" s="38"/>
      <c r="C132" s="226" t="s">
        <v>85</v>
      </c>
      <c r="D132" s="226" t="s">
        <v>141</v>
      </c>
      <c r="E132" s="227" t="s">
        <v>1333</v>
      </c>
      <c r="F132" s="228" t="s">
        <v>1334</v>
      </c>
      <c r="G132" s="229" t="s">
        <v>281</v>
      </c>
      <c r="H132" s="230">
        <v>97.200000000000003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41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145</v>
      </c>
      <c r="AT132" s="238" t="s">
        <v>141</v>
      </c>
      <c r="AU132" s="238" t="s">
        <v>85</v>
      </c>
      <c r="AY132" s="16" t="s">
        <v>138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83</v>
      </c>
      <c r="BK132" s="239">
        <f>ROUND(I132*H132,2)</f>
        <v>0</v>
      </c>
      <c r="BL132" s="16" t="s">
        <v>145</v>
      </c>
      <c r="BM132" s="238" t="s">
        <v>1335</v>
      </c>
    </row>
    <row r="133" s="2" customFormat="1" ht="14.4" customHeight="1">
      <c r="A133" s="37"/>
      <c r="B133" s="38"/>
      <c r="C133" s="226" t="s">
        <v>150</v>
      </c>
      <c r="D133" s="226" t="s">
        <v>141</v>
      </c>
      <c r="E133" s="227" t="s">
        <v>1337</v>
      </c>
      <c r="F133" s="228" t="s">
        <v>1338</v>
      </c>
      <c r="G133" s="229" t="s">
        <v>269</v>
      </c>
      <c r="H133" s="230">
        <v>240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145</v>
      </c>
      <c r="AT133" s="238" t="s">
        <v>141</v>
      </c>
      <c r="AU133" s="238" t="s">
        <v>85</v>
      </c>
      <c r="AY133" s="16" t="s">
        <v>138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83</v>
      </c>
      <c r="BK133" s="239">
        <f>ROUND(I133*H133,2)</f>
        <v>0</v>
      </c>
      <c r="BL133" s="16" t="s">
        <v>145</v>
      </c>
      <c r="BM133" s="238" t="s">
        <v>1339</v>
      </c>
    </row>
    <row r="134" s="13" customFormat="1">
      <c r="A134" s="13"/>
      <c r="B134" s="246"/>
      <c r="C134" s="247"/>
      <c r="D134" s="248" t="s">
        <v>1262</v>
      </c>
      <c r="E134" s="249" t="s">
        <v>1</v>
      </c>
      <c r="F134" s="250" t="s">
        <v>1340</v>
      </c>
      <c r="G134" s="247"/>
      <c r="H134" s="251">
        <v>240</v>
      </c>
      <c r="I134" s="252"/>
      <c r="J134" s="247"/>
      <c r="K134" s="247"/>
      <c r="L134" s="253"/>
      <c r="M134" s="254"/>
      <c r="N134" s="255"/>
      <c r="O134" s="255"/>
      <c r="P134" s="255"/>
      <c r="Q134" s="255"/>
      <c r="R134" s="255"/>
      <c r="S134" s="255"/>
      <c r="T134" s="25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7" t="s">
        <v>1262</v>
      </c>
      <c r="AU134" s="257" t="s">
        <v>85</v>
      </c>
      <c r="AV134" s="13" t="s">
        <v>85</v>
      </c>
      <c r="AW134" s="13" t="s">
        <v>32</v>
      </c>
      <c r="AX134" s="13" t="s">
        <v>76</v>
      </c>
      <c r="AY134" s="257" t="s">
        <v>138</v>
      </c>
    </row>
    <row r="135" s="14" customFormat="1">
      <c r="A135" s="14"/>
      <c r="B135" s="258"/>
      <c r="C135" s="259"/>
      <c r="D135" s="248" t="s">
        <v>1262</v>
      </c>
      <c r="E135" s="260" t="s">
        <v>1</v>
      </c>
      <c r="F135" s="261" t="s">
        <v>1264</v>
      </c>
      <c r="G135" s="259"/>
      <c r="H135" s="262">
        <v>240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8" t="s">
        <v>1262</v>
      </c>
      <c r="AU135" s="268" t="s">
        <v>85</v>
      </c>
      <c r="AV135" s="14" t="s">
        <v>145</v>
      </c>
      <c r="AW135" s="14" t="s">
        <v>32</v>
      </c>
      <c r="AX135" s="14" t="s">
        <v>83</v>
      </c>
      <c r="AY135" s="268" t="s">
        <v>138</v>
      </c>
    </row>
    <row r="136" s="2" customFormat="1" ht="24.15" customHeight="1">
      <c r="A136" s="37"/>
      <c r="B136" s="38"/>
      <c r="C136" s="226" t="s">
        <v>145</v>
      </c>
      <c r="D136" s="226" t="s">
        <v>141</v>
      </c>
      <c r="E136" s="227" t="s">
        <v>1342</v>
      </c>
      <c r="F136" s="228" t="s">
        <v>1343</v>
      </c>
      <c r="G136" s="229" t="s">
        <v>269</v>
      </c>
      <c r="H136" s="230">
        <v>240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41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145</v>
      </c>
      <c r="AT136" s="238" t="s">
        <v>141</v>
      </c>
      <c r="AU136" s="238" t="s">
        <v>85</v>
      </c>
      <c r="AY136" s="16" t="s">
        <v>138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83</v>
      </c>
      <c r="BK136" s="239">
        <f>ROUND(I136*H136,2)</f>
        <v>0</v>
      </c>
      <c r="BL136" s="16" t="s">
        <v>145</v>
      </c>
      <c r="BM136" s="238" t="s">
        <v>1344</v>
      </c>
    </row>
    <row r="137" s="2" customFormat="1" ht="24.15" customHeight="1">
      <c r="A137" s="37"/>
      <c r="B137" s="38"/>
      <c r="C137" s="226" t="s">
        <v>137</v>
      </c>
      <c r="D137" s="226" t="s">
        <v>141</v>
      </c>
      <c r="E137" s="227" t="s">
        <v>1346</v>
      </c>
      <c r="F137" s="228" t="s">
        <v>1347</v>
      </c>
      <c r="G137" s="229" t="s">
        <v>281</v>
      </c>
      <c r="H137" s="230">
        <v>324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41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145</v>
      </c>
      <c r="AT137" s="238" t="s">
        <v>141</v>
      </c>
      <c r="AU137" s="238" t="s">
        <v>85</v>
      </c>
      <c r="AY137" s="16" t="s">
        <v>138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83</v>
      </c>
      <c r="BK137" s="239">
        <f>ROUND(I137*H137,2)</f>
        <v>0</v>
      </c>
      <c r="BL137" s="16" t="s">
        <v>145</v>
      </c>
      <c r="BM137" s="238" t="s">
        <v>1348</v>
      </c>
    </row>
    <row r="138" s="2" customFormat="1" ht="24.15" customHeight="1">
      <c r="A138" s="37"/>
      <c r="B138" s="38"/>
      <c r="C138" s="226" t="s">
        <v>162</v>
      </c>
      <c r="D138" s="226" t="s">
        <v>141</v>
      </c>
      <c r="E138" s="227" t="s">
        <v>1350</v>
      </c>
      <c r="F138" s="228" t="s">
        <v>1351</v>
      </c>
      <c r="G138" s="229" t="s">
        <v>281</v>
      </c>
      <c r="H138" s="230">
        <v>458.39999999999998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145</v>
      </c>
      <c r="AT138" s="238" t="s">
        <v>141</v>
      </c>
      <c r="AU138" s="238" t="s">
        <v>85</v>
      </c>
      <c r="AY138" s="16" t="s">
        <v>138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83</v>
      </c>
      <c r="BK138" s="239">
        <f>ROUND(I138*H138,2)</f>
        <v>0</v>
      </c>
      <c r="BL138" s="16" t="s">
        <v>145</v>
      </c>
      <c r="BM138" s="238" t="s">
        <v>1352</v>
      </c>
    </row>
    <row r="139" s="2" customFormat="1" ht="24.15" customHeight="1">
      <c r="A139" s="37"/>
      <c r="B139" s="38"/>
      <c r="C139" s="226" t="s">
        <v>168</v>
      </c>
      <c r="D139" s="226" t="s">
        <v>141</v>
      </c>
      <c r="E139" s="227" t="s">
        <v>1354</v>
      </c>
      <c r="F139" s="228" t="s">
        <v>1355</v>
      </c>
      <c r="G139" s="229" t="s">
        <v>281</v>
      </c>
      <c r="H139" s="230">
        <v>94.799999999999997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41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145</v>
      </c>
      <c r="AT139" s="238" t="s">
        <v>141</v>
      </c>
      <c r="AU139" s="238" t="s">
        <v>85</v>
      </c>
      <c r="AY139" s="16" t="s">
        <v>138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83</v>
      </c>
      <c r="BK139" s="239">
        <f>ROUND(I139*H139,2)</f>
        <v>0</v>
      </c>
      <c r="BL139" s="16" t="s">
        <v>145</v>
      </c>
      <c r="BM139" s="238" t="s">
        <v>1356</v>
      </c>
    </row>
    <row r="140" s="2" customFormat="1" ht="14.4" customHeight="1">
      <c r="A140" s="37"/>
      <c r="B140" s="38"/>
      <c r="C140" s="226" t="s">
        <v>172</v>
      </c>
      <c r="D140" s="226" t="s">
        <v>141</v>
      </c>
      <c r="E140" s="227" t="s">
        <v>1358</v>
      </c>
      <c r="F140" s="228" t="s">
        <v>1359</v>
      </c>
      <c r="G140" s="229" t="s">
        <v>281</v>
      </c>
      <c r="H140" s="230">
        <v>324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41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145</v>
      </c>
      <c r="AT140" s="238" t="s">
        <v>141</v>
      </c>
      <c r="AU140" s="238" t="s">
        <v>85</v>
      </c>
      <c r="AY140" s="16" t="s">
        <v>138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83</v>
      </c>
      <c r="BK140" s="239">
        <f>ROUND(I140*H140,2)</f>
        <v>0</v>
      </c>
      <c r="BL140" s="16" t="s">
        <v>145</v>
      </c>
      <c r="BM140" s="238" t="s">
        <v>1360</v>
      </c>
    </row>
    <row r="141" s="2" customFormat="1" ht="14.4" customHeight="1">
      <c r="A141" s="37"/>
      <c r="B141" s="38"/>
      <c r="C141" s="226" t="s">
        <v>178</v>
      </c>
      <c r="D141" s="226" t="s">
        <v>141</v>
      </c>
      <c r="E141" s="227" t="s">
        <v>1362</v>
      </c>
      <c r="F141" s="228" t="s">
        <v>1363</v>
      </c>
      <c r="G141" s="229" t="s">
        <v>281</v>
      </c>
      <c r="H141" s="230">
        <v>94.799999999999997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145</v>
      </c>
      <c r="AT141" s="238" t="s">
        <v>141</v>
      </c>
      <c r="AU141" s="238" t="s">
        <v>85</v>
      </c>
      <c r="AY141" s="16" t="s">
        <v>138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83</v>
      </c>
      <c r="BK141" s="239">
        <f>ROUND(I141*H141,2)</f>
        <v>0</v>
      </c>
      <c r="BL141" s="16" t="s">
        <v>145</v>
      </c>
      <c r="BM141" s="238" t="s">
        <v>1364</v>
      </c>
    </row>
    <row r="142" s="2" customFormat="1" ht="24.15" customHeight="1">
      <c r="A142" s="37"/>
      <c r="B142" s="38"/>
      <c r="C142" s="226" t="s">
        <v>184</v>
      </c>
      <c r="D142" s="226" t="s">
        <v>141</v>
      </c>
      <c r="E142" s="227" t="s">
        <v>1366</v>
      </c>
      <c r="F142" s="228" t="s">
        <v>1367</v>
      </c>
      <c r="G142" s="229" t="s">
        <v>340</v>
      </c>
      <c r="H142" s="230">
        <v>189.59999999999999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41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145</v>
      </c>
      <c r="AT142" s="238" t="s">
        <v>141</v>
      </c>
      <c r="AU142" s="238" t="s">
        <v>85</v>
      </c>
      <c r="AY142" s="16" t="s">
        <v>138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83</v>
      </c>
      <c r="BK142" s="239">
        <f>ROUND(I142*H142,2)</f>
        <v>0</v>
      </c>
      <c r="BL142" s="16" t="s">
        <v>145</v>
      </c>
      <c r="BM142" s="238" t="s">
        <v>1368</v>
      </c>
    </row>
    <row r="143" s="2" customFormat="1" ht="24.15" customHeight="1">
      <c r="A143" s="37"/>
      <c r="B143" s="38"/>
      <c r="C143" s="226" t="s">
        <v>289</v>
      </c>
      <c r="D143" s="226" t="s">
        <v>141</v>
      </c>
      <c r="E143" s="227" t="s">
        <v>1370</v>
      </c>
      <c r="F143" s="228" t="s">
        <v>1371</v>
      </c>
      <c r="G143" s="229" t="s">
        <v>281</v>
      </c>
      <c r="H143" s="230">
        <v>229.19999999999999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41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145</v>
      </c>
      <c r="AT143" s="238" t="s">
        <v>141</v>
      </c>
      <c r="AU143" s="238" t="s">
        <v>85</v>
      </c>
      <c r="AY143" s="16" t="s">
        <v>138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83</v>
      </c>
      <c r="BK143" s="239">
        <f>ROUND(I143*H143,2)</f>
        <v>0</v>
      </c>
      <c r="BL143" s="16" t="s">
        <v>145</v>
      </c>
      <c r="BM143" s="238" t="s">
        <v>1372</v>
      </c>
    </row>
    <row r="144" s="2" customFormat="1" ht="24.15" customHeight="1">
      <c r="A144" s="37"/>
      <c r="B144" s="38"/>
      <c r="C144" s="226" t="s">
        <v>293</v>
      </c>
      <c r="D144" s="226" t="s">
        <v>141</v>
      </c>
      <c r="E144" s="227" t="s">
        <v>1374</v>
      </c>
      <c r="F144" s="228" t="s">
        <v>1375</v>
      </c>
      <c r="G144" s="229" t="s">
        <v>317</v>
      </c>
      <c r="H144" s="230">
        <v>78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145</v>
      </c>
      <c r="AT144" s="238" t="s">
        <v>141</v>
      </c>
      <c r="AU144" s="238" t="s">
        <v>85</v>
      </c>
      <c r="AY144" s="16" t="s">
        <v>138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83</v>
      </c>
      <c r="BK144" s="239">
        <f>ROUND(I144*H144,2)</f>
        <v>0</v>
      </c>
      <c r="BL144" s="16" t="s">
        <v>145</v>
      </c>
      <c r="BM144" s="238" t="s">
        <v>1376</v>
      </c>
    </row>
    <row r="145" s="13" customFormat="1">
      <c r="A145" s="13"/>
      <c r="B145" s="246"/>
      <c r="C145" s="247"/>
      <c r="D145" s="248" t="s">
        <v>1262</v>
      </c>
      <c r="E145" s="249" t="s">
        <v>1</v>
      </c>
      <c r="F145" s="250" t="s">
        <v>1377</v>
      </c>
      <c r="G145" s="247"/>
      <c r="H145" s="251">
        <v>78</v>
      </c>
      <c r="I145" s="252"/>
      <c r="J145" s="247"/>
      <c r="K145" s="247"/>
      <c r="L145" s="253"/>
      <c r="M145" s="254"/>
      <c r="N145" s="255"/>
      <c r="O145" s="255"/>
      <c r="P145" s="255"/>
      <c r="Q145" s="255"/>
      <c r="R145" s="255"/>
      <c r="S145" s="255"/>
      <c r="T145" s="25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7" t="s">
        <v>1262</v>
      </c>
      <c r="AU145" s="257" t="s">
        <v>85</v>
      </c>
      <c r="AV145" s="13" t="s">
        <v>85</v>
      </c>
      <c r="AW145" s="13" t="s">
        <v>32</v>
      </c>
      <c r="AX145" s="13" t="s">
        <v>76</v>
      </c>
      <c r="AY145" s="257" t="s">
        <v>138</v>
      </c>
    </row>
    <row r="146" s="14" customFormat="1">
      <c r="A146" s="14"/>
      <c r="B146" s="258"/>
      <c r="C146" s="259"/>
      <c r="D146" s="248" t="s">
        <v>1262</v>
      </c>
      <c r="E146" s="260" t="s">
        <v>1</v>
      </c>
      <c r="F146" s="261" t="s">
        <v>1264</v>
      </c>
      <c r="G146" s="259"/>
      <c r="H146" s="262">
        <v>78</v>
      </c>
      <c r="I146" s="263"/>
      <c r="J146" s="259"/>
      <c r="K146" s="259"/>
      <c r="L146" s="264"/>
      <c r="M146" s="265"/>
      <c r="N146" s="266"/>
      <c r="O146" s="266"/>
      <c r="P146" s="266"/>
      <c r="Q146" s="266"/>
      <c r="R146" s="266"/>
      <c r="S146" s="266"/>
      <c r="T146" s="26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8" t="s">
        <v>1262</v>
      </c>
      <c r="AU146" s="268" t="s">
        <v>85</v>
      </c>
      <c r="AV146" s="14" t="s">
        <v>145</v>
      </c>
      <c r="AW146" s="14" t="s">
        <v>32</v>
      </c>
      <c r="AX146" s="14" t="s">
        <v>83</v>
      </c>
      <c r="AY146" s="268" t="s">
        <v>138</v>
      </c>
    </row>
    <row r="147" s="2" customFormat="1" ht="14.4" customHeight="1">
      <c r="A147" s="37"/>
      <c r="B147" s="38"/>
      <c r="C147" s="226" t="s">
        <v>297</v>
      </c>
      <c r="D147" s="226" t="s">
        <v>141</v>
      </c>
      <c r="E147" s="227" t="s">
        <v>1379</v>
      </c>
      <c r="F147" s="228" t="s">
        <v>1380</v>
      </c>
      <c r="G147" s="229" t="s">
        <v>328</v>
      </c>
      <c r="H147" s="230">
        <v>156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41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145</v>
      </c>
      <c r="AT147" s="238" t="s">
        <v>141</v>
      </c>
      <c r="AU147" s="238" t="s">
        <v>85</v>
      </c>
      <c r="AY147" s="16" t="s">
        <v>138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83</v>
      </c>
      <c r="BK147" s="239">
        <f>ROUND(I147*H147,2)</f>
        <v>0</v>
      </c>
      <c r="BL147" s="16" t="s">
        <v>145</v>
      </c>
      <c r="BM147" s="238" t="s">
        <v>1381</v>
      </c>
    </row>
    <row r="148" s="12" customFormat="1" ht="22.8" customHeight="1">
      <c r="A148" s="12"/>
      <c r="B148" s="210"/>
      <c r="C148" s="211"/>
      <c r="D148" s="212" t="s">
        <v>75</v>
      </c>
      <c r="E148" s="224" t="s">
        <v>1382</v>
      </c>
      <c r="F148" s="224" t="s">
        <v>1383</v>
      </c>
      <c r="G148" s="211"/>
      <c r="H148" s="211"/>
      <c r="I148" s="214"/>
      <c r="J148" s="225">
        <f>BK148</f>
        <v>0</v>
      </c>
      <c r="K148" s="211"/>
      <c r="L148" s="216"/>
      <c r="M148" s="217"/>
      <c r="N148" s="218"/>
      <c r="O148" s="218"/>
      <c r="P148" s="219">
        <f>SUM(P149:P151)</f>
        <v>0</v>
      </c>
      <c r="Q148" s="218"/>
      <c r="R148" s="219">
        <f>SUM(R149:R151)</f>
        <v>0</v>
      </c>
      <c r="S148" s="218"/>
      <c r="T148" s="220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1" t="s">
        <v>83</v>
      </c>
      <c r="AT148" s="222" t="s">
        <v>75</v>
      </c>
      <c r="AU148" s="222" t="s">
        <v>83</v>
      </c>
      <c r="AY148" s="221" t="s">
        <v>138</v>
      </c>
      <c r="BK148" s="223">
        <f>SUM(BK149:BK151)</f>
        <v>0</v>
      </c>
    </row>
    <row r="149" s="2" customFormat="1" ht="14.4" customHeight="1">
      <c r="A149" s="37"/>
      <c r="B149" s="38"/>
      <c r="C149" s="226" t="s">
        <v>303</v>
      </c>
      <c r="D149" s="226" t="s">
        <v>141</v>
      </c>
      <c r="E149" s="227" t="s">
        <v>1385</v>
      </c>
      <c r="F149" s="228" t="s">
        <v>1386</v>
      </c>
      <c r="G149" s="229" t="s">
        <v>317</v>
      </c>
      <c r="H149" s="230">
        <v>16.800000000000001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145</v>
      </c>
      <c r="AT149" s="238" t="s">
        <v>141</v>
      </c>
      <c r="AU149" s="238" t="s">
        <v>85</v>
      </c>
      <c r="AY149" s="16" t="s">
        <v>138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83</v>
      </c>
      <c r="BK149" s="239">
        <f>ROUND(I149*H149,2)</f>
        <v>0</v>
      </c>
      <c r="BL149" s="16" t="s">
        <v>145</v>
      </c>
      <c r="BM149" s="238" t="s">
        <v>1387</v>
      </c>
    </row>
    <row r="150" s="13" customFormat="1">
      <c r="A150" s="13"/>
      <c r="B150" s="246"/>
      <c r="C150" s="247"/>
      <c r="D150" s="248" t="s">
        <v>1262</v>
      </c>
      <c r="E150" s="249" t="s">
        <v>1</v>
      </c>
      <c r="F150" s="250" t="s">
        <v>1388</v>
      </c>
      <c r="G150" s="247"/>
      <c r="H150" s="251">
        <v>16.800000000000001</v>
      </c>
      <c r="I150" s="252"/>
      <c r="J150" s="247"/>
      <c r="K150" s="247"/>
      <c r="L150" s="253"/>
      <c r="M150" s="254"/>
      <c r="N150" s="255"/>
      <c r="O150" s="255"/>
      <c r="P150" s="255"/>
      <c r="Q150" s="255"/>
      <c r="R150" s="255"/>
      <c r="S150" s="255"/>
      <c r="T150" s="25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7" t="s">
        <v>1262</v>
      </c>
      <c r="AU150" s="257" t="s">
        <v>85</v>
      </c>
      <c r="AV150" s="13" t="s">
        <v>85</v>
      </c>
      <c r="AW150" s="13" t="s">
        <v>32</v>
      </c>
      <c r="AX150" s="13" t="s">
        <v>76</v>
      </c>
      <c r="AY150" s="257" t="s">
        <v>138</v>
      </c>
    </row>
    <row r="151" s="14" customFormat="1">
      <c r="A151" s="14"/>
      <c r="B151" s="258"/>
      <c r="C151" s="259"/>
      <c r="D151" s="248" t="s">
        <v>1262</v>
      </c>
      <c r="E151" s="260" t="s">
        <v>1</v>
      </c>
      <c r="F151" s="261" t="s">
        <v>1264</v>
      </c>
      <c r="G151" s="259"/>
      <c r="H151" s="262">
        <v>16.800000000000001</v>
      </c>
      <c r="I151" s="263"/>
      <c r="J151" s="259"/>
      <c r="K151" s="259"/>
      <c r="L151" s="264"/>
      <c r="M151" s="265"/>
      <c r="N151" s="266"/>
      <c r="O151" s="266"/>
      <c r="P151" s="266"/>
      <c r="Q151" s="266"/>
      <c r="R151" s="266"/>
      <c r="S151" s="266"/>
      <c r="T151" s="26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8" t="s">
        <v>1262</v>
      </c>
      <c r="AU151" s="268" t="s">
        <v>85</v>
      </c>
      <c r="AV151" s="14" t="s">
        <v>145</v>
      </c>
      <c r="AW151" s="14" t="s">
        <v>32</v>
      </c>
      <c r="AX151" s="14" t="s">
        <v>83</v>
      </c>
      <c r="AY151" s="268" t="s">
        <v>138</v>
      </c>
    </row>
    <row r="152" s="12" customFormat="1" ht="22.8" customHeight="1">
      <c r="A152" s="12"/>
      <c r="B152" s="210"/>
      <c r="C152" s="211"/>
      <c r="D152" s="212" t="s">
        <v>75</v>
      </c>
      <c r="E152" s="224" t="s">
        <v>1389</v>
      </c>
      <c r="F152" s="224" t="s">
        <v>1390</v>
      </c>
      <c r="G152" s="211"/>
      <c r="H152" s="211"/>
      <c r="I152" s="214"/>
      <c r="J152" s="225">
        <f>BK152</f>
        <v>0</v>
      </c>
      <c r="K152" s="211"/>
      <c r="L152" s="216"/>
      <c r="M152" s="217"/>
      <c r="N152" s="218"/>
      <c r="O152" s="218"/>
      <c r="P152" s="219">
        <f>SUM(P153:P166)</f>
        <v>0</v>
      </c>
      <c r="Q152" s="218"/>
      <c r="R152" s="219">
        <f>SUM(R153:R166)</f>
        <v>0</v>
      </c>
      <c r="S152" s="218"/>
      <c r="T152" s="220">
        <f>SUM(T153:T166)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83</v>
      </c>
      <c r="AT152" s="222" t="s">
        <v>75</v>
      </c>
      <c r="AU152" s="222" t="s">
        <v>83</v>
      </c>
      <c r="AY152" s="221" t="s">
        <v>138</v>
      </c>
      <c r="BK152" s="223">
        <f>SUM(BK153:BK166)</f>
        <v>0</v>
      </c>
    </row>
    <row r="153" s="2" customFormat="1" ht="24.15" customHeight="1">
      <c r="A153" s="37"/>
      <c r="B153" s="38"/>
      <c r="C153" s="226" t="s">
        <v>8</v>
      </c>
      <c r="D153" s="226" t="s">
        <v>141</v>
      </c>
      <c r="E153" s="227" t="s">
        <v>1392</v>
      </c>
      <c r="F153" s="228" t="s">
        <v>1393</v>
      </c>
      <c r="G153" s="229" t="s">
        <v>312</v>
      </c>
      <c r="H153" s="230">
        <v>20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41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145</v>
      </c>
      <c r="AT153" s="238" t="s">
        <v>141</v>
      </c>
      <c r="AU153" s="238" t="s">
        <v>85</v>
      </c>
      <c r="AY153" s="16" t="s">
        <v>138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83</v>
      </c>
      <c r="BK153" s="239">
        <f>ROUND(I153*H153,2)</f>
        <v>0</v>
      </c>
      <c r="BL153" s="16" t="s">
        <v>145</v>
      </c>
      <c r="BM153" s="238" t="s">
        <v>1394</v>
      </c>
    </row>
    <row r="154" s="2" customFormat="1" ht="24.15" customHeight="1">
      <c r="A154" s="37"/>
      <c r="B154" s="38"/>
      <c r="C154" s="226" t="s">
        <v>314</v>
      </c>
      <c r="D154" s="226" t="s">
        <v>141</v>
      </c>
      <c r="E154" s="227" t="s">
        <v>1396</v>
      </c>
      <c r="F154" s="228" t="s">
        <v>1397</v>
      </c>
      <c r="G154" s="229" t="s">
        <v>306</v>
      </c>
      <c r="H154" s="230">
        <v>20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145</v>
      </c>
      <c r="AT154" s="238" t="s">
        <v>141</v>
      </c>
      <c r="AU154" s="238" t="s">
        <v>85</v>
      </c>
      <c r="AY154" s="16" t="s">
        <v>138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83</v>
      </c>
      <c r="BK154" s="239">
        <f>ROUND(I154*H154,2)</f>
        <v>0</v>
      </c>
      <c r="BL154" s="16" t="s">
        <v>145</v>
      </c>
      <c r="BM154" s="238" t="s">
        <v>1398</v>
      </c>
    </row>
    <row r="155" s="2" customFormat="1" ht="14.4" customHeight="1">
      <c r="A155" s="37"/>
      <c r="B155" s="38"/>
      <c r="C155" s="226" t="s">
        <v>319</v>
      </c>
      <c r="D155" s="226" t="s">
        <v>141</v>
      </c>
      <c r="E155" s="227" t="s">
        <v>1400</v>
      </c>
      <c r="F155" s="228" t="s">
        <v>1401</v>
      </c>
      <c r="G155" s="229" t="s">
        <v>312</v>
      </c>
      <c r="H155" s="230">
        <v>4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41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145</v>
      </c>
      <c r="AT155" s="238" t="s">
        <v>141</v>
      </c>
      <c r="AU155" s="238" t="s">
        <v>85</v>
      </c>
      <c r="AY155" s="16" t="s">
        <v>138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83</v>
      </c>
      <c r="BK155" s="239">
        <f>ROUND(I155*H155,2)</f>
        <v>0</v>
      </c>
      <c r="BL155" s="16" t="s">
        <v>145</v>
      </c>
      <c r="BM155" s="238" t="s">
        <v>1402</v>
      </c>
    </row>
    <row r="156" s="2" customFormat="1" ht="14.4" customHeight="1">
      <c r="A156" s="37"/>
      <c r="B156" s="38"/>
      <c r="C156" s="226" t="s">
        <v>325</v>
      </c>
      <c r="D156" s="226" t="s">
        <v>141</v>
      </c>
      <c r="E156" s="227" t="s">
        <v>1404</v>
      </c>
      <c r="F156" s="228" t="s">
        <v>1405</v>
      </c>
      <c r="G156" s="229" t="s">
        <v>312</v>
      </c>
      <c r="H156" s="230">
        <v>14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41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145</v>
      </c>
      <c r="AT156" s="238" t="s">
        <v>141</v>
      </c>
      <c r="AU156" s="238" t="s">
        <v>85</v>
      </c>
      <c r="AY156" s="16" t="s">
        <v>138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83</v>
      </c>
      <c r="BK156" s="239">
        <f>ROUND(I156*H156,2)</f>
        <v>0</v>
      </c>
      <c r="BL156" s="16" t="s">
        <v>145</v>
      </c>
      <c r="BM156" s="238" t="s">
        <v>1406</v>
      </c>
    </row>
    <row r="157" s="2" customFormat="1" ht="14.4" customHeight="1">
      <c r="A157" s="37"/>
      <c r="B157" s="38"/>
      <c r="C157" s="226" t="s">
        <v>330</v>
      </c>
      <c r="D157" s="226" t="s">
        <v>141</v>
      </c>
      <c r="E157" s="227" t="s">
        <v>1408</v>
      </c>
      <c r="F157" s="228" t="s">
        <v>1409</v>
      </c>
      <c r="G157" s="229" t="s">
        <v>312</v>
      </c>
      <c r="H157" s="230">
        <v>24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41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145</v>
      </c>
      <c r="AT157" s="238" t="s">
        <v>141</v>
      </c>
      <c r="AU157" s="238" t="s">
        <v>85</v>
      </c>
      <c r="AY157" s="16" t="s">
        <v>138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83</v>
      </c>
      <c r="BK157" s="239">
        <f>ROUND(I157*H157,2)</f>
        <v>0</v>
      </c>
      <c r="BL157" s="16" t="s">
        <v>145</v>
      </c>
      <c r="BM157" s="238" t="s">
        <v>1410</v>
      </c>
    </row>
    <row r="158" s="2" customFormat="1" ht="14.4" customHeight="1">
      <c r="A158" s="37"/>
      <c r="B158" s="38"/>
      <c r="C158" s="226" t="s">
        <v>334</v>
      </c>
      <c r="D158" s="226" t="s">
        <v>141</v>
      </c>
      <c r="E158" s="227" t="s">
        <v>1412</v>
      </c>
      <c r="F158" s="228" t="s">
        <v>1413</v>
      </c>
      <c r="G158" s="229" t="s">
        <v>312</v>
      </c>
      <c r="H158" s="230">
        <v>98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145</v>
      </c>
      <c r="AT158" s="238" t="s">
        <v>141</v>
      </c>
      <c r="AU158" s="238" t="s">
        <v>85</v>
      </c>
      <c r="AY158" s="16" t="s">
        <v>138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83</v>
      </c>
      <c r="BK158" s="239">
        <f>ROUND(I158*H158,2)</f>
        <v>0</v>
      </c>
      <c r="BL158" s="16" t="s">
        <v>145</v>
      </c>
      <c r="BM158" s="238" t="s">
        <v>1414</v>
      </c>
    </row>
    <row r="159" s="2" customFormat="1" ht="24.15" customHeight="1">
      <c r="A159" s="37"/>
      <c r="B159" s="38"/>
      <c r="C159" s="226" t="s">
        <v>7</v>
      </c>
      <c r="D159" s="226" t="s">
        <v>141</v>
      </c>
      <c r="E159" s="227" t="s">
        <v>1416</v>
      </c>
      <c r="F159" s="228" t="s">
        <v>1417</v>
      </c>
      <c r="G159" s="229" t="s">
        <v>261</v>
      </c>
      <c r="H159" s="230">
        <v>2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41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145</v>
      </c>
      <c r="AT159" s="238" t="s">
        <v>141</v>
      </c>
      <c r="AU159" s="238" t="s">
        <v>85</v>
      </c>
      <c r="AY159" s="16" t="s">
        <v>138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83</v>
      </c>
      <c r="BK159" s="239">
        <f>ROUND(I159*H159,2)</f>
        <v>0</v>
      </c>
      <c r="BL159" s="16" t="s">
        <v>145</v>
      </c>
      <c r="BM159" s="238" t="s">
        <v>1418</v>
      </c>
    </row>
    <row r="160" s="2" customFormat="1" ht="24.15" customHeight="1">
      <c r="A160" s="37"/>
      <c r="B160" s="38"/>
      <c r="C160" s="226" t="s">
        <v>342</v>
      </c>
      <c r="D160" s="226" t="s">
        <v>141</v>
      </c>
      <c r="E160" s="227" t="s">
        <v>1420</v>
      </c>
      <c r="F160" s="228" t="s">
        <v>1421</v>
      </c>
      <c r="G160" s="229" t="s">
        <v>261</v>
      </c>
      <c r="H160" s="230">
        <v>1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145</v>
      </c>
      <c r="AT160" s="238" t="s">
        <v>141</v>
      </c>
      <c r="AU160" s="238" t="s">
        <v>85</v>
      </c>
      <c r="AY160" s="16" t="s">
        <v>138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83</v>
      </c>
      <c r="BK160" s="239">
        <f>ROUND(I160*H160,2)</f>
        <v>0</v>
      </c>
      <c r="BL160" s="16" t="s">
        <v>145</v>
      </c>
      <c r="BM160" s="238" t="s">
        <v>1422</v>
      </c>
    </row>
    <row r="161" s="2" customFormat="1" ht="24.15" customHeight="1">
      <c r="A161" s="37"/>
      <c r="B161" s="38"/>
      <c r="C161" s="226" t="s">
        <v>344</v>
      </c>
      <c r="D161" s="226" t="s">
        <v>141</v>
      </c>
      <c r="E161" s="227" t="s">
        <v>1424</v>
      </c>
      <c r="F161" s="228" t="s">
        <v>1425</v>
      </c>
      <c r="G161" s="229" t="s">
        <v>261</v>
      </c>
      <c r="H161" s="230">
        <v>1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41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145</v>
      </c>
      <c r="AT161" s="238" t="s">
        <v>141</v>
      </c>
      <c r="AU161" s="238" t="s">
        <v>85</v>
      </c>
      <c r="AY161" s="16" t="s">
        <v>138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83</v>
      </c>
      <c r="BK161" s="239">
        <f>ROUND(I161*H161,2)</f>
        <v>0</v>
      </c>
      <c r="BL161" s="16" t="s">
        <v>145</v>
      </c>
      <c r="BM161" s="238" t="s">
        <v>1426</v>
      </c>
    </row>
    <row r="162" s="2" customFormat="1" ht="24.15" customHeight="1">
      <c r="A162" s="37"/>
      <c r="B162" s="38"/>
      <c r="C162" s="226" t="s">
        <v>350</v>
      </c>
      <c r="D162" s="226" t="s">
        <v>141</v>
      </c>
      <c r="E162" s="227" t="s">
        <v>1428</v>
      </c>
      <c r="F162" s="228" t="s">
        <v>1429</v>
      </c>
      <c r="G162" s="229" t="s">
        <v>261</v>
      </c>
      <c r="H162" s="230">
        <v>2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41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145</v>
      </c>
      <c r="AT162" s="238" t="s">
        <v>141</v>
      </c>
      <c r="AU162" s="238" t="s">
        <v>85</v>
      </c>
      <c r="AY162" s="16" t="s">
        <v>138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83</v>
      </c>
      <c r="BK162" s="239">
        <f>ROUND(I162*H162,2)</f>
        <v>0</v>
      </c>
      <c r="BL162" s="16" t="s">
        <v>145</v>
      </c>
      <c r="BM162" s="238" t="s">
        <v>1430</v>
      </c>
    </row>
    <row r="163" s="2" customFormat="1" ht="24.15" customHeight="1">
      <c r="A163" s="37"/>
      <c r="B163" s="38"/>
      <c r="C163" s="226" t="s">
        <v>352</v>
      </c>
      <c r="D163" s="226" t="s">
        <v>141</v>
      </c>
      <c r="E163" s="227" t="s">
        <v>1432</v>
      </c>
      <c r="F163" s="228" t="s">
        <v>1433</v>
      </c>
      <c r="G163" s="229" t="s">
        <v>261</v>
      </c>
      <c r="H163" s="230">
        <v>3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41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145</v>
      </c>
      <c r="AT163" s="238" t="s">
        <v>141</v>
      </c>
      <c r="AU163" s="238" t="s">
        <v>85</v>
      </c>
      <c r="AY163" s="16" t="s">
        <v>138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83</v>
      </c>
      <c r="BK163" s="239">
        <f>ROUND(I163*H163,2)</f>
        <v>0</v>
      </c>
      <c r="BL163" s="16" t="s">
        <v>145</v>
      </c>
      <c r="BM163" s="238" t="s">
        <v>1434</v>
      </c>
    </row>
    <row r="164" s="2" customFormat="1" ht="24.15" customHeight="1">
      <c r="A164" s="37"/>
      <c r="B164" s="38"/>
      <c r="C164" s="226" t="s">
        <v>356</v>
      </c>
      <c r="D164" s="226" t="s">
        <v>141</v>
      </c>
      <c r="E164" s="227" t="s">
        <v>1436</v>
      </c>
      <c r="F164" s="228" t="s">
        <v>1437</v>
      </c>
      <c r="G164" s="229" t="s">
        <v>261</v>
      </c>
      <c r="H164" s="230">
        <v>3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145</v>
      </c>
      <c r="AT164" s="238" t="s">
        <v>141</v>
      </c>
      <c r="AU164" s="238" t="s">
        <v>85</v>
      </c>
      <c r="AY164" s="16" t="s">
        <v>138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83</v>
      </c>
      <c r="BK164" s="239">
        <f>ROUND(I164*H164,2)</f>
        <v>0</v>
      </c>
      <c r="BL164" s="16" t="s">
        <v>145</v>
      </c>
      <c r="BM164" s="238" t="s">
        <v>1438</v>
      </c>
    </row>
    <row r="165" s="2" customFormat="1" ht="14.4" customHeight="1">
      <c r="A165" s="37"/>
      <c r="B165" s="38"/>
      <c r="C165" s="226" t="s">
        <v>358</v>
      </c>
      <c r="D165" s="226" t="s">
        <v>141</v>
      </c>
      <c r="E165" s="227" t="s">
        <v>1440</v>
      </c>
      <c r="F165" s="228" t="s">
        <v>1441</v>
      </c>
      <c r="G165" s="229" t="s">
        <v>312</v>
      </c>
      <c r="H165" s="230">
        <v>20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41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145</v>
      </c>
      <c r="AT165" s="238" t="s">
        <v>141</v>
      </c>
      <c r="AU165" s="238" t="s">
        <v>85</v>
      </c>
      <c r="AY165" s="16" t="s">
        <v>138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83</v>
      </c>
      <c r="BK165" s="239">
        <f>ROUND(I165*H165,2)</f>
        <v>0</v>
      </c>
      <c r="BL165" s="16" t="s">
        <v>145</v>
      </c>
      <c r="BM165" s="238" t="s">
        <v>1442</v>
      </c>
    </row>
    <row r="166" s="2" customFormat="1" ht="14.4" customHeight="1">
      <c r="A166" s="37"/>
      <c r="B166" s="38"/>
      <c r="C166" s="226" t="s">
        <v>360</v>
      </c>
      <c r="D166" s="226" t="s">
        <v>141</v>
      </c>
      <c r="E166" s="227" t="s">
        <v>1444</v>
      </c>
      <c r="F166" s="228" t="s">
        <v>1445</v>
      </c>
      <c r="G166" s="229" t="s">
        <v>312</v>
      </c>
      <c r="H166" s="230">
        <v>20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41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145</v>
      </c>
      <c r="AT166" s="238" t="s">
        <v>141</v>
      </c>
      <c r="AU166" s="238" t="s">
        <v>85</v>
      </c>
      <c r="AY166" s="16" t="s">
        <v>138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83</v>
      </c>
      <c r="BK166" s="239">
        <f>ROUND(I166*H166,2)</f>
        <v>0</v>
      </c>
      <c r="BL166" s="16" t="s">
        <v>145</v>
      </c>
      <c r="BM166" s="238" t="s">
        <v>1446</v>
      </c>
    </row>
    <row r="167" s="12" customFormat="1" ht="22.8" customHeight="1">
      <c r="A167" s="12"/>
      <c r="B167" s="210"/>
      <c r="C167" s="211"/>
      <c r="D167" s="212" t="s">
        <v>75</v>
      </c>
      <c r="E167" s="224" t="s">
        <v>1447</v>
      </c>
      <c r="F167" s="224" t="s">
        <v>1448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SUM(P168:P169)</f>
        <v>0</v>
      </c>
      <c r="Q167" s="218"/>
      <c r="R167" s="219">
        <f>SUM(R168:R169)</f>
        <v>0</v>
      </c>
      <c r="S167" s="218"/>
      <c r="T167" s="220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83</v>
      </c>
      <c r="AT167" s="222" t="s">
        <v>75</v>
      </c>
      <c r="AU167" s="222" t="s">
        <v>83</v>
      </c>
      <c r="AY167" s="221" t="s">
        <v>138</v>
      </c>
      <c r="BK167" s="223">
        <f>SUM(BK168:BK169)</f>
        <v>0</v>
      </c>
    </row>
    <row r="168" s="2" customFormat="1" ht="24.15" customHeight="1">
      <c r="A168" s="37"/>
      <c r="B168" s="38"/>
      <c r="C168" s="226" t="s">
        <v>364</v>
      </c>
      <c r="D168" s="226" t="s">
        <v>141</v>
      </c>
      <c r="E168" s="227" t="s">
        <v>1450</v>
      </c>
      <c r="F168" s="228" t="s">
        <v>1451</v>
      </c>
      <c r="G168" s="229" t="s">
        <v>328</v>
      </c>
      <c r="H168" s="230">
        <v>1.1559999999999999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145</v>
      </c>
      <c r="AT168" s="238" t="s">
        <v>141</v>
      </c>
      <c r="AU168" s="238" t="s">
        <v>85</v>
      </c>
      <c r="AY168" s="16" t="s">
        <v>138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83</v>
      </c>
      <c r="BK168" s="239">
        <f>ROUND(I168*H168,2)</f>
        <v>0</v>
      </c>
      <c r="BL168" s="16" t="s">
        <v>145</v>
      </c>
      <c r="BM168" s="238" t="s">
        <v>1452</v>
      </c>
    </row>
    <row r="169" s="2" customFormat="1" ht="24.15" customHeight="1">
      <c r="A169" s="37"/>
      <c r="B169" s="38"/>
      <c r="C169" s="226" t="s">
        <v>366</v>
      </c>
      <c r="D169" s="226" t="s">
        <v>141</v>
      </c>
      <c r="E169" s="227" t="s">
        <v>1454</v>
      </c>
      <c r="F169" s="228" t="s">
        <v>1455</v>
      </c>
      <c r="G169" s="229" t="s">
        <v>328</v>
      </c>
      <c r="H169" s="230">
        <v>1.1559999999999999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41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145</v>
      </c>
      <c r="AT169" s="238" t="s">
        <v>141</v>
      </c>
      <c r="AU169" s="238" t="s">
        <v>85</v>
      </c>
      <c r="AY169" s="16" t="s">
        <v>138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83</v>
      </c>
      <c r="BK169" s="239">
        <f>ROUND(I169*H169,2)</f>
        <v>0</v>
      </c>
      <c r="BL169" s="16" t="s">
        <v>145</v>
      </c>
      <c r="BM169" s="238" t="s">
        <v>1456</v>
      </c>
    </row>
    <row r="170" s="12" customFormat="1" ht="22.8" customHeight="1">
      <c r="A170" s="12"/>
      <c r="B170" s="210"/>
      <c r="C170" s="211"/>
      <c r="D170" s="212" t="s">
        <v>75</v>
      </c>
      <c r="E170" s="224" t="s">
        <v>166</v>
      </c>
      <c r="F170" s="224" t="s">
        <v>1457</v>
      </c>
      <c r="G170" s="211"/>
      <c r="H170" s="211"/>
      <c r="I170" s="214"/>
      <c r="J170" s="225">
        <f>BK170</f>
        <v>0</v>
      </c>
      <c r="K170" s="211"/>
      <c r="L170" s="216"/>
      <c r="M170" s="217"/>
      <c r="N170" s="218"/>
      <c r="O170" s="218"/>
      <c r="P170" s="219">
        <f>SUM(P171:P172)</f>
        <v>0</v>
      </c>
      <c r="Q170" s="218"/>
      <c r="R170" s="219">
        <f>SUM(R171:R172)</f>
        <v>0</v>
      </c>
      <c r="S170" s="218"/>
      <c r="T170" s="220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83</v>
      </c>
      <c r="AT170" s="222" t="s">
        <v>75</v>
      </c>
      <c r="AU170" s="222" t="s">
        <v>83</v>
      </c>
      <c r="AY170" s="221" t="s">
        <v>138</v>
      </c>
      <c r="BK170" s="223">
        <f>SUM(BK171:BK172)</f>
        <v>0</v>
      </c>
    </row>
    <row r="171" s="2" customFormat="1" ht="24.15" customHeight="1">
      <c r="A171" s="37"/>
      <c r="B171" s="38"/>
      <c r="C171" s="226" t="s">
        <v>372</v>
      </c>
      <c r="D171" s="226" t="s">
        <v>141</v>
      </c>
      <c r="E171" s="227" t="s">
        <v>1459</v>
      </c>
      <c r="F171" s="228" t="s">
        <v>1460</v>
      </c>
      <c r="G171" s="229" t="s">
        <v>1461</v>
      </c>
      <c r="H171" s="230">
        <v>1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41</v>
      </c>
      <c r="O171" s="90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145</v>
      </c>
      <c r="AT171" s="238" t="s">
        <v>141</v>
      </c>
      <c r="AU171" s="238" t="s">
        <v>85</v>
      </c>
      <c r="AY171" s="16" t="s">
        <v>138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83</v>
      </c>
      <c r="BK171" s="239">
        <f>ROUND(I171*H171,2)</f>
        <v>0</v>
      </c>
      <c r="BL171" s="16" t="s">
        <v>145</v>
      </c>
      <c r="BM171" s="238" t="s">
        <v>1462</v>
      </c>
    </row>
    <row r="172" s="2" customFormat="1" ht="14.4" customHeight="1">
      <c r="A172" s="37"/>
      <c r="B172" s="38"/>
      <c r="C172" s="226" t="s">
        <v>376</v>
      </c>
      <c r="D172" s="226" t="s">
        <v>141</v>
      </c>
      <c r="E172" s="227" t="s">
        <v>1464</v>
      </c>
      <c r="F172" s="228" t="s">
        <v>1465</v>
      </c>
      <c r="G172" s="229" t="s">
        <v>1461</v>
      </c>
      <c r="H172" s="230">
        <v>1</v>
      </c>
      <c r="I172" s="231"/>
      <c r="J172" s="232">
        <f>ROUND(I172*H172,2)</f>
        <v>0</v>
      </c>
      <c r="K172" s="233"/>
      <c r="L172" s="43"/>
      <c r="M172" s="240" t="s">
        <v>1</v>
      </c>
      <c r="N172" s="241" t="s">
        <v>41</v>
      </c>
      <c r="O172" s="242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145</v>
      </c>
      <c r="AT172" s="238" t="s">
        <v>141</v>
      </c>
      <c r="AU172" s="238" t="s">
        <v>85</v>
      </c>
      <c r="AY172" s="16" t="s">
        <v>138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83</v>
      </c>
      <c r="BK172" s="239">
        <f>ROUND(I172*H172,2)</f>
        <v>0</v>
      </c>
      <c r="BL172" s="16" t="s">
        <v>145</v>
      </c>
      <c r="BM172" s="238" t="s">
        <v>1466</v>
      </c>
    </row>
    <row r="173" s="2" customFormat="1" ht="6.96" customHeight="1">
      <c r="A173" s="37"/>
      <c r="B173" s="65"/>
      <c r="C173" s="66"/>
      <c r="D173" s="66"/>
      <c r="E173" s="66"/>
      <c r="F173" s="66"/>
      <c r="G173" s="66"/>
      <c r="H173" s="66"/>
      <c r="I173" s="66"/>
      <c r="J173" s="66"/>
      <c r="K173" s="66"/>
      <c r="L173" s="43"/>
      <c r="M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</row>
  </sheetData>
  <sheetProtection sheet="1" autoFilter="0" formatColumns="0" formatRows="0" objects="1" scenarios="1" spinCount="100000" saltValue="5aej4wFs8N1opq0sd0REBq4wQH8nuvAGjPDjaumAqaM71yWz2wQpLOIEkbVhUd5VRtB+B1FVTUB147UeJ80l6g==" hashValue="76LERWNPwzW1kNAVWpGweTHCj7G7tX8ADl/a8kwwrtfFb6qJMsgZIZ+vRltgg2ZZEftd0t09uCcNgtaVrH4W0A==" algorithmName="SHA-512" password="CC35"/>
  <autoFilter ref="C125:K1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106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Úpravy veřejného parteru a zahrady objektů - 2.etapa</v>
      </c>
      <c r="F7" s="149"/>
      <c r="G7" s="149"/>
      <c r="H7" s="149"/>
      <c r="L7" s="19"/>
    </row>
    <row r="8" s="1" customFormat="1" ht="12" customHeight="1">
      <c r="B8" s="19"/>
      <c r="D8" s="149" t="s">
        <v>107</v>
      </c>
      <c r="L8" s="19"/>
    </row>
    <row r="9" s="2" customFormat="1" ht="16.5" customHeight="1">
      <c r="A9" s="37"/>
      <c r="B9" s="43"/>
      <c r="C9" s="37"/>
      <c r="D9" s="37"/>
      <c r="E9" s="150" t="s">
        <v>108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109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1832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11. 9. 2020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34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ROUND(J126,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ROUND((SUM(BE126:BE158)),  2)</f>
        <v>0</v>
      </c>
      <c r="G35" s="37"/>
      <c r="H35" s="37"/>
      <c r="I35" s="163">
        <v>0.20999999999999999</v>
      </c>
      <c r="J35" s="162">
        <f>ROUND(((SUM(BE126:BE158))*I35),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ROUND((SUM(BF126:BF158)),  2)</f>
        <v>0</v>
      </c>
      <c r="G36" s="37"/>
      <c r="H36" s="37"/>
      <c r="I36" s="163">
        <v>0.14999999999999999</v>
      </c>
      <c r="J36" s="162">
        <f>ROUND(((SUM(BF126:BF158))*I36),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ROUND((SUM(BG126:BG158)),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ROUND((SUM(BH126:BH158)),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ROUND((SUM(BI126:BI158)),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Úpravy veřejného parteru a zahrady objektů - 2.etapa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 xml:space="preserve">D.1.4.d - Veřejné a venkovní osvětlení 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Husova 69 a 110-113</v>
      </c>
      <c r="G91" s="39"/>
      <c r="H91" s="39"/>
      <c r="I91" s="31" t="s">
        <v>22</v>
      </c>
      <c r="J91" s="78" t="str">
        <f>IF(J14="","",J14)</f>
        <v>11. 9. 2020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24</v>
      </c>
      <c r="D93" s="39"/>
      <c r="E93" s="39"/>
      <c r="F93" s="26" t="str">
        <f>E17</f>
        <v>Město Kolín</v>
      </c>
      <c r="G93" s="39"/>
      <c r="H93" s="39"/>
      <c r="I93" s="31" t="s">
        <v>30</v>
      </c>
      <c r="J93" s="35" t="str">
        <f>E23</f>
        <v>sporadical architektonická kancelář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QSB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112</v>
      </c>
      <c r="D96" s="184"/>
      <c r="E96" s="184"/>
      <c r="F96" s="184"/>
      <c r="G96" s="184"/>
      <c r="H96" s="184"/>
      <c r="I96" s="184"/>
      <c r="J96" s="185" t="s">
        <v>113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114</v>
      </c>
      <c r="D98" s="39"/>
      <c r="E98" s="39"/>
      <c r="F98" s="39"/>
      <c r="G98" s="39"/>
      <c r="H98" s="39"/>
      <c r="I98" s="39"/>
      <c r="J98" s="109">
        <f>J126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115</v>
      </c>
    </row>
    <row r="99" s="9" customFormat="1" ht="24.96" customHeight="1">
      <c r="A99" s="9"/>
      <c r="B99" s="187"/>
      <c r="C99" s="188"/>
      <c r="D99" s="189" t="s">
        <v>236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1833</v>
      </c>
      <c r="E100" s="195"/>
      <c r="F100" s="195"/>
      <c r="G100" s="195"/>
      <c r="H100" s="195"/>
      <c r="I100" s="195"/>
      <c r="J100" s="196">
        <f>J128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1834</v>
      </c>
      <c r="E101" s="195"/>
      <c r="F101" s="195"/>
      <c r="G101" s="195"/>
      <c r="H101" s="195"/>
      <c r="I101" s="195"/>
      <c r="J101" s="196">
        <f>J137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1835</v>
      </c>
      <c r="E102" s="195"/>
      <c r="F102" s="195"/>
      <c r="G102" s="195"/>
      <c r="H102" s="195"/>
      <c r="I102" s="195"/>
      <c r="J102" s="196">
        <f>J143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1836</v>
      </c>
      <c r="E103" s="195"/>
      <c r="F103" s="195"/>
      <c r="G103" s="195"/>
      <c r="H103" s="195"/>
      <c r="I103" s="195"/>
      <c r="J103" s="196">
        <f>J151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1837</v>
      </c>
      <c r="E104" s="195"/>
      <c r="F104" s="195"/>
      <c r="G104" s="195"/>
      <c r="H104" s="195"/>
      <c r="I104" s="195"/>
      <c r="J104" s="196">
        <f>J153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122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Úpravy veřejného parteru a zahrady objektů - 2.etapa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0"/>
      <c r="C115" s="31" t="s">
        <v>107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2" t="s">
        <v>108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109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E11</f>
        <v xml:space="preserve">D.1.4.d - Veřejné a venkovní osvětlení 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F14</f>
        <v>Husova 69 a 110-113</v>
      </c>
      <c r="G120" s="39"/>
      <c r="H120" s="39"/>
      <c r="I120" s="31" t="s">
        <v>22</v>
      </c>
      <c r="J120" s="78" t="str">
        <f>IF(J14="","",J14)</f>
        <v>11. 9. 2020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24</v>
      </c>
      <c r="D122" s="39"/>
      <c r="E122" s="39"/>
      <c r="F122" s="26" t="str">
        <f>E17</f>
        <v>Město Kolín</v>
      </c>
      <c r="G122" s="39"/>
      <c r="H122" s="39"/>
      <c r="I122" s="31" t="s">
        <v>30</v>
      </c>
      <c r="J122" s="35" t="str">
        <f>E23</f>
        <v>sporadical architektonická kancelář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IF(E20="","",E20)</f>
        <v>Vyplň údaj</v>
      </c>
      <c r="G123" s="39"/>
      <c r="H123" s="39"/>
      <c r="I123" s="31" t="s">
        <v>33</v>
      </c>
      <c r="J123" s="35" t="str">
        <f>E26</f>
        <v>QSB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8"/>
      <c r="B125" s="199"/>
      <c r="C125" s="200" t="s">
        <v>123</v>
      </c>
      <c r="D125" s="201" t="s">
        <v>61</v>
      </c>
      <c r="E125" s="201" t="s">
        <v>57</v>
      </c>
      <c r="F125" s="201" t="s">
        <v>58</v>
      </c>
      <c r="G125" s="201" t="s">
        <v>124</v>
      </c>
      <c r="H125" s="201" t="s">
        <v>125</v>
      </c>
      <c r="I125" s="201" t="s">
        <v>126</v>
      </c>
      <c r="J125" s="202" t="s">
        <v>113</v>
      </c>
      <c r="K125" s="203" t="s">
        <v>127</v>
      </c>
      <c r="L125" s="204"/>
      <c r="M125" s="99" t="s">
        <v>1</v>
      </c>
      <c r="N125" s="100" t="s">
        <v>40</v>
      </c>
      <c r="O125" s="100" t="s">
        <v>128</v>
      </c>
      <c r="P125" s="100" t="s">
        <v>129</v>
      </c>
      <c r="Q125" s="100" t="s">
        <v>130</v>
      </c>
      <c r="R125" s="100" t="s">
        <v>131</v>
      </c>
      <c r="S125" s="100" t="s">
        <v>132</v>
      </c>
      <c r="T125" s="101" t="s">
        <v>133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7"/>
      <c r="B126" s="38"/>
      <c r="C126" s="106" t="s">
        <v>134</v>
      </c>
      <c r="D126" s="39"/>
      <c r="E126" s="39"/>
      <c r="F126" s="39"/>
      <c r="G126" s="39"/>
      <c r="H126" s="39"/>
      <c r="I126" s="39"/>
      <c r="J126" s="205">
        <f>BK126</f>
        <v>0</v>
      </c>
      <c r="K126" s="39"/>
      <c r="L126" s="43"/>
      <c r="M126" s="102"/>
      <c r="N126" s="206"/>
      <c r="O126" s="103"/>
      <c r="P126" s="207">
        <f>P127</f>
        <v>0</v>
      </c>
      <c r="Q126" s="103"/>
      <c r="R126" s="207">
        <f>R127</f>
        <v>0</v>
      </c>
      <c r="S126" s="103"/>
      <c r="T126" s="208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75</v>
      </c>
      <c r="AU126" s="16" t="s">
        <v>115</v>
      </c>
      <c r="BK126" s="209">
        <f>BK127</f>
        <v>0</v>
      </c>
    </row>
    <row r="127" s="12" customFormat="1" ht="25.92" customHeight="1">
      <c r="A127" s="12"/>
      <c r="B127" s="210"/>
      <c r="C127" s="211"/>
      <c r="D127" s="212" t="s">
        <v>75</v>
      </c>
      <c r="E127" s="213" t="s">
        <v>1467</v>
      </c>
      <c r="F127" s="213" t="s">
        <v>1468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P128+P137+P143+P151+P153</f>
        <v>0</v>
      </c>
      <c r="Q127" s="218"/>
      <c r="R127" s="219">
        <f>R128+R137+R143+R151+R153</f>
        <v>0</v>
      </c>
      <c r="S127" s="218"/>
      <c r="T127" s="220">
        <f>T128+T137+T143+T151+T153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83</v>
      </c>
      <c r="AT127" s="222" t="s">
        <v>75</v>
      </c>
      <c r="AU127" s="222" t="s">
        <v>76</v>
      </c>
      <c r="AY127" s="221" t="s">
        <v>138</v>
      </c>
      <c r="BK127" s="223">
        <f>BK128+BK137+BK143+BK151+BK153</f>
        <v>0</v>
      </c>
    </row>
    <row r="128" s="12" customFormat="1" ht="22.8" customHeight="1">
      <c r="A128" s="12"/>
      <c r="B128" s="210"/>
      <c r="C128" s="211"/>
      <c r="D128" s="212" t="s">
        <v>75</v>
      </c>
      <c r="E128" s="224" t="s">
        <v>1469</v>
      </c>
      <c r="F128" s="224" t="s">
        <v>1838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SUM(P129:P136)</f>
        <v>0</v>
      </c>
      <c r="Q128" s="218"/>
      <c r="R128" s="219">
        <f>SUM(R129:R136)</f>
        <v>0</v>
      </c>
      <c r="S128" s="218"/>
      <c r="T128" s="220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83</v>
      </c>
      <c r="AT128" s="222" t="s">
        <v>75</v>
      </c>
      <c r="AU128" s="222" t="s">
        <v>83</v>
      </c>
      <c r="AY128" s="221" t="s">
        <v>138</v>
      </c>
      <c r="BK128" s="223">
        <f>SUM(BK129:BK136)</f>
        <v>0</v>
      </c>
    </row>
    <row r="129" s="2" customFormat="1" ht="14.4" customHeight="1">
      <c r="A129" s="37"/>
      <c r="B129" s="38"/>
      <c r="C129" s="226" t="s">
        <v>83</v>
      </c>
      <c r="D129" s="226" t="s">
        <v>141</v>
      </c>
      <c r="E129" s="227" t="s">
        <v>1472</v>
      </c>
      <c r="F129" s="228" t="s">
        <v>1473</v>
      </c>
      <c r="G129" s="229" t="s">
        <v>312</v>
      </c>
      <c r="H129" s="230">
        <v>150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41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145</v>
      </c>
      <c r="AT129" s="238" t="s">
        <v>141</v>
      </c>
      <c r="AU129" s="238" t="s">
        <v>85</v>
      </c>
      <c r="AY129" s="16" t="s">
        <v>138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83</v>
      </c>
      <c r="BK129" s="239">
        <f>ROUND(I129*H129,2)</f>
        <v>0</v>
      </c>
      <c r="BL129" s="16" t="s">
        <v>145</v>
      </c>
      <c r="BM129" s="238" t="s">
        <v>1474</v>
      </c>
    </row>
    <row r="130" s="2" customFormat="1" ht="14.4" customHeight="1">
      <c r="A130" s="37"/>
      <c r="B130" s="38"/>
      <c r="C130" s="226" t="s">
        <v>85</v>
      </c>
      <c r="D130" s="226" t="s">
        <v>141</v>
      </c>
      <c r="E130" s="227" t="s">
        <v>1476</v>
      </c>
      <c r="F130" s="228" t="s">
        <v>1477</v>
      </c>
      <c r="G130" s="229" t="s">
        <v>312</v>
      </c>
      <c r="H130" s="230">
        <v>70</v>
      </c>
      <c r="I130" s="231"/>
      <c r="J130" s="232">
        <f>ROUND(I130*H130,2)</f>
        <v>0</v>
      </c>
      <c r="K130" s="233"/>
      <c r="L130" s="43"/>
      <c r="M130" s="234" t="s">
        <v>1</v>
      </c>
      <c r="N130" s="235" t="s">
        <v>41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145</v>
      </c>
      <c r="AT130" s="238" t="s">
        <v>141</v>
      </c>
      <c r="AU130" s="238" t="s">
        <v>85</v>
      </c>
      <c r="AY130" s="16" t="s">
        <v>138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83</v>
      </c>
      <c r="BK130" s="239">
        <f>ROUND(I130*H130,2)</f>
        <v>0</v>
      </c>
      <c r="BL130" s="16" t="s">
        <v>145</v>
      </c>
      <c r="BM130" s="238" t="s">
        <v>1478</v>
      </c>
    </row>
    <row r="131" s="2" customFormat="1" ht="14.4" customHeight="1">
      <c r="A131" s="37"/>
      <c r="B131" s="38"/>
      <c r="C131" s="226" t="s">
        <v>150</v>
      </c>
      <c r="D131" s="226" t="s">
        <v>141</v>
      </c>
      <c r="E131" s="227" t="s">
        <v>1480</v>
      </c>
      <c r="F131" s="228" t="s">
        <v>1481</v>
      </c>
      <c r="G131" s="229" t="s">
        <v>312</v>
      </c>
      <c r="H131" s="230">
        <v>290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145</v>
      </c>
      <c r="AT131" s="238" t="s">
        <v>141</v>
      </c>
      <c r="AU131" s="238" t="s">
        <v>85</v>
      </c>
      <c r="AY131" s="16" t="s">
        <v>138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83</v>
      </c>
      <c r="BK131" s="239">
        <f>ROUND(I131*H131,2)</f>
        <v>0</v>
      </c>
      <c r="BL131" s="16" t="s">
        <v>145</v>
      </c>
      <c r="BM131" s="238" t="s">
        <v>1482</v>
      </c>
    </row>
    <row r="132" s="2" customFormat="1" ht="24.15" customHeight="1">
      <c r="A132" s="37"/>
      <c r="B132" s="38"/>
      <c r="C132" s="226" t="s">
        <v>145</v>
      </c>
      <c r="D132" s="226" t="s">
        <v>141</v>
      </c>
      <c r="E132" s="227" t="s">
        <v>1484</v>
      </c>
      <c r="F132" s="228" t="s">
        <v>1485</v>
      </c>
      <c r="G132" s="229" t="s">
        <v>1486</v>
      </c>
      <c r="H132" s="230">
        <v>250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41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145</v>
      </c>
      <c r="AT132" s="238" t="s">
        <v>141</v>
      </c>
      <c r="AU132" s="238" t="s">
        <v>85</v>
      </c>
      <c r="AY132" s="16" t="s">
        <v>138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83</v>
      </c>
      <c r="BK132" s="239">
        <f>ROUND(I132*H132,2)</f>
        <v>0</v>
      </c>
      <c r="BL132" s="16" t="s">
        <v>145</v>
      </c>
      <c r="BM132" s="238" t="s">
        <v>1487</v>
      </c>
    </row>
    <row r="133" s="2" customFormat="1" ht="14.4" customHeight="1">
      <c r="A133" s="37"/>
      <c r="B133" s="38"/>
      <c r="C133" s="226" t="s">
        <v>137</v>
      </c>
      <c r="D133" s="226" t="s">
        <v>141</v>
      </c>
      <c r="E133" s="227" t="s">
        <v>1489</v>
      </c>
      <c r="F133" s="228" t="s">
        <v>1490</v>
      </c>
      <c r="G133" s="229" t="s">
        <v>312</v>
      </c>
      <c r="H133" s="230">
        <v>310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145</v>
      </c>
      <c r="AT133" s="238" t="s">
        <v>141</v>
      </c>
      <c r="AU133" s="238" t="s">
        <v>85</v>
      </c>
      <c r="AY133" s="16" t="s">
        <v>138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83</v>
      </c>
      <c r="BK133" s="239">
        <f>ROUND(I133*H133,2)</f>
        <v>0</v>
      </c>
      <c r="BL133" s="16" t="s">
        <v>145</v>
      </c>
      <c r="BM133" s="238" t="s">
        <v>1491</v>
      </c>
    </row>
    <row r="134" s="2" customFormat="1" ht="14.4" customHeight="1">
      <c r="A134" s="37"/>
      <c r="B134" s="38"/>
      <c r="C134" s="226" t="s">
        <v>162</v>
      </c>
      <c r="D134" s="226" t="s">
        <v>141</v>
      </c>
      <c r="E134" s="227" t="s">
        <v>1493</v>
      </c>
      <c r="F134" s="228" t="s">
        <v>1494</v>
      </c>
      <c r="G134" s="229" t="s">
        <v>312</v>
      </c>
      <c r="H134" s="230">
        <v>440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41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145</v>
      </c>
      <c r="AT134" s="238" t="s">
        <v>141</v>
      </c>
      <c r="AU134" s="238" t="s">
        <v>85</v>
      </c>
      <c r="AY134" s="16" t="s">
        <v>138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83</v>
      </c>
      <c r="BK134" s="239">
        <f>ROUND(I134*H134,2)</f>
        <v>0</v>
      </c>
      <c r="BL134" s="16" t="s">
        <v>145</v>
      </c>
      <c r="BM134" s="238" t="s">
        <v>1495</v>
      </c>
    </row>
    <row r="135" s="2" customFormat="1" ht="14.4" customHeight="1">
      <c r="A135" s="37"/>
      <c r="B135" s="38"/>
      <c r="C135" s="226" t="s">
        <v>168</v>
      </c>
      <c r="D135" s="226" t="s">
        <v>141</v>
      </c>
      <c r="E135" s="227" t="s">
        <v>1497</v>
      </c>
      <c r="F135" s="228" t="s">
        <v>1498</v>
      </c>
      <c r="G135" s="229" t="s">
        <v>312</v>
      </c>
      <c r="H135" s="230">
        <v>70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145</v>
      </c>
      <c r="AT135" s="238" t="s">
        <v>141</v>
      </c>
      <c r="AU135" s="238" t="s">
        <v>85</v>
      </c>
      <c r="AY135" s="16" t="s">
        <v>138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83</v>
      </c>
      <c r="BK135" s="239">
        <f>ROUND(I135*H135,2)</f>
        <v>0</v>
      </c>
      <c r="BL135" s="16" t="s">
        <v>145</v>
      </c>
      <c r="BM135" s="238" t="s">
        <v>1499</v>
      </c>
    </row>
    <row r="136" s="2" customFormat="1" ht="14.4" customHeight="1">
      <c r="A136" s="37"/>
      <c r="B136" s="38"/>
      <c r="C136" s="226" t="s">
        <v>172</v>
      </c>
      <c r="D136" s="226" t="s">
        <v>141</v>
      </c>
      <c r="E136" s="227" t="s">
        <v>1501</v>
      </c>
      <c r="F136" s="228" t="s">
        <v>1502</v>
      </c>
      <c r="G136" s="229" t="s">
        <v>1503</v>
      </c>
      <c r="H136" s="230">
        <v>1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41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145</v>
      </c>
      <c r="AT136" s="238" t="s">
        <v>141</v>
      </c>
      <c r="AU136" s="238" t="s">
        <v>85</v>
      </c>
      <c r="AY136" s="16" t="s">
        <v>138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83</v>
      </c>
      <c r="BK136" s="239">
        <f>ROUND(I136*H136,2)</f>
        <v>0</v>
      </c>
      <c r="BL136" s="16" t="s">
        <v>145</v>
      </c>
      <c r="BM136" s="238" t="s">
        <v>1504</v>
      </c>
    </row>
    <row r="137" s="12" customFormat="1" ht="22.8" customHeight="1">
      <c r="A137" s="12"/>
      <c r="B137" s="210"/>
      <c r="C137" s="211"/>
      <c r="D137" s="212" t="s">
        <v>75</v>
      </c>
      <c r="E137" s="224" t="s">
        <v>1535</v>
      </c>
      <c r="F137" s="224" t="s">
        <v>1839</v>
      </c>
      <c r="G137" s="211"/>
      <c r="H137" s="211"/>
      <c r="I137" s="214"/>
      <c r="J137" s="225">
        <f>BK137</f>
        <v>0</v>
      </c>
      <c r="K137" s="211"/>
      <c r="L137" s="216"/>
      <c r="M137" s="217"/>
      <c r="N137" s="218"/>
      <c r="O137" s="218"/>
      <c r="P137" s="219">
        <f>SUM(P138:P142)</f>
        <v>0</v>
      </c>
      <c r="Q137" s="218"/>
      <c r="R137" s="219">
        <f>SUM(R138:R142)</f>
        <v>0</v>
      </c>
      <c r="S137" s="218"/>
      <c r="T137" s="220">
        <f>SUM(T138:T142)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83</v>
      </c>
      <c r="AT137" s="222" t="s">
        <v>75</v>
      </c>
      <c r="AU137" s="222" t="s">
        <v>83</v>
      </c>
      <c r="AY137" s="221" t="s">
        <v>138</v>
      </c>
      <c r="BK137" s="223">
        <f>SUM(BK138:BK142)</f>
        <v>0</v>
      </c>
    </row>
    <row r="138" s="2" customFormat="1" ht="14.4" customHeight="1">
      <c r="A138" s="37"/>
      <c r="B138" s="38"/>
      <c r="C138" s="226" t="s">
        <v>178</v>
      </c>
      <c r="D138" s="226" t="s">
        <v>141</v>
      </c>
      <c r="E138" s="227" t="s">
        <v>1538</v>
      </c>
      <c r="F138" s="228" t="s">
        <v>1539</v>
      </c>
      <c r="G138" s="229" t="s">
        <v>1540</v>
      </c>
      <c r="H138" s="230">
        <v>1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145</v>
      </c>
      <c r="AT138" s="238" t="s">
        <v>141</v>
      </c>
      <c r="AU138" s="238" t="s">
        <v>85</v>
      </c>
      <c r="AY138" s="16" t="s">
        <v>138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83</v>
      </c>
      <c r="BK138" s="239">
        <f>ROUND(I138*H138,2)</f>
        <v>0</v>
      </c>
      <c r="BL138" s="16" t="s">
        <v>145</v>
      </c>
      <c r="BM138" s="238" t="s">
        <v>1541</v>
      </c>
    </row>
    <row r="139" s="2" customFormat="1" ht="14.4" customHeight="1">
      <c r="A139" s="37"/>
      <c r="B139" s="38"/>
      <c r="C139" s="226" t="s">
        <v>184</v>
      </c>
      <c r="D139" s="226" t="s">
        <v>141</v>
      </c>
      <c r="E139" s="227" t="s">
        <v>1543</v>
      </c>
      <c r="F139" s="228" t="s">
        <v>1544</v>
      </c>
      <c r="G139" s="229" t="s">
        <v>1540</v>
      </c>
      <c r="H139" s="230">
        <v>1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41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145</v>
      </c>
      <c r="AT139" s="238" t="s">
        <v>141</v>
      </c>
      <c r="AU139" s="238" t="s">
        <v>85</v>
      </c>
      <c r="AY139" s="16" t="s">
        <v>138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83</v>
      </c>
      <c r="BK139" s="239">
        <f>ROUND(I139*H139,2)</f>
        <v>0</v>
      </c>
      <c r="BL139" s="16" t="s">
        <v>145</v>
      </c>
      <c r="BM139" s="238" t="s">
        <v>1545</v>
      </c>
    </row>
    <row r="140" s="2" customFormat="1" ht="14.4" customHeight="1">
      <c r="A140" s="37"/>
      <c r="B140" s="38"/>
      <c r="C140" s="226" t="s">
        <v>289</v>
      </c>
      <c r="D140" s="226" t="s">
        <v>141</v>
      </c>
      <c r="E140" s="227" t="s">
        <v>1547</v>
      </c>
      <c r="F140" s="228" t="s">
        <v>1548</v>
      </c>
      <c r="G140" s="229" t="s">
        <v>1540</v>
      </c>
      <c r="H140" s="230">
        <v>1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41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145</v>
      </c>
      <c r="AT140" s="238" t="s">
        <v>141</v>
      </c>
      <c r="AU140" s="238" t="s">
        <v>85</v>
      </c>
      <c r="AY140" s="16" t="s">
        <v>138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83</v>
      </c>
      <c r="BK140" s="239">
        <f>ROUND(I140*H140,2)</f>
        <v>0</v>
      </c>
      <c r="BL140" s="16" t="s">
        <v>145</v>
      </c>
      <c r="BM140" s="238" t="s">
        <v>1549</v>
      </c>
    </row>
    <row r="141" s="2" customFormat="1" ht="24.15" customHeight="1">
      <c r="A141" s="37"/>
      <c r="B141" s="38"/>
      <c r="C141" s="226" t="s">
        <v>293</v>
      </c>
      <c r="D141" s="226" t="s">
        <v>141</v>
      </c>
      <c r="E141" s="227" t="s">
        <v>1551</v>
      </c>
      <c r="F141" s="228" t="s">
        <v>1552</v>
      </c>
      <c r="G141" s="229" t="s">
        <v>1540</v>
      </c>
      <c r="H141" s="230">
        <v>1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145</v>
      </c>
      <c r="AT141" s="238" t="s">
        <v>141</v>
      </c>
      <c r="AU141" s="238" t="s">
        <v>85</v>
      </c>
      <c r="AY141" s="16" t="s">
        <v>138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83</v>
      </c>
      <c r="BK141" s="239">
        <f>ROUND(I141*H141,2)</f>
        <v>0</v>
      </c>
      <c r="BL141" s="16" t="s">
        <v>145</v>
      </c>
      <c r="BM141" s="238" t="s">
        <v>1553</v>
      </c>
    </row>
    <row r="142" s="2" customFormat="1" ht="14.4" customHeight="1">
      <c r="A142" s="37"/>
      <c r="B142" s="38"/>
      <c r="C142" s="226" t="s">
        <v>297</v>
      </c>
      <c r="D142" s="226" t="s">
        <v>141</v>
      </c>
      <c r="E142" s="227" t="s">
        <v>1555</v>
      </c>
      <c r="F142" s="228" t="s">
        <v>1556</v>
      </c>
      <c r="G142" s="229" t="s">
        <v>1503</v>
      </c>
      <c r="H142" s="230">
        <v>1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41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145</v>
      </c>
      <c r="AT142" s="238" t="s">
        <v>141</v>
      </c>
      <c r="AU142" s="238" t="s">
        <v>85</v>
      </c>
      <c r="AY142" s="16" t="s">
        <v>138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83</v>
      </c>
      <c r="BK142" s="239">
        <f>ROUND(I142*H142,2)</f>
        <v>0</v>
      </c>
      <c r="BL142" s="16" t="s">
        <v>145</v>
      </c>
      <c r="BM142" s="238" t="s">
        <v>1557</v>
      </c>
    </row>
    <row r="143" s="12" customFormat="1" ht="22.8" customHeight="1">
      <c r="A143" s="12"/>
      <c r="B143" s="210"/>
      <c r="C143" s="211"/>
      <c r="D143" s="212" t="s">
        <v>75</v>
      </c>
      <c r="E143" s="224" t="s">
        <v>1558</v>
      </c>
      <c r="F143" s="224" t="s">
        <v>1840</v>
      </c>
      <c r="G143" s="211"/>
      <c r="H143" s="211"/>
      <c r="I143" s="214"/>
      <c r="J143" s="225">
        <f>BK143</f>
        <v>0</v>
      </c>
      <c r="K143" s="211"/>
      <c r="L143" s="216"/>
      <c r="M143" s="217"/>
      <c r="N143" s="218"/>
      <c r="O143" s="218"/>
      <c r="P143" s="219">
        <f>SUM(P144:P150)</f>
        <v>0</v>
      </c>
      <c r="Q143" s="218"/>
      <c r="R143" s="219">
        <f>SUM(R144:R150)</f>
        <v>0</v>
      </c>
      <c r="S143" s="218"/>
      <c r="T143" s="220">
        <f>SUM(T144:T150)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83</v>
      </c>
      <c r="AT143" s="222" t="s">
        <v>75</v>
      </c>
      <c r="AU143" s="222" t="s">
        <v>83</v>
      </c>
      <c r="AY143" s="221" t="s">
        <v>138</v>
      </c>
      <c r="BK143" s="223">
        <f>SUM(BK144:BK150)</f>
        <v>0</v>
      </c>
    </row>
    <row r="144" s="2" customFormat="1" ht="24.15" customHeight="1">
      <c r="A144" s="37"/>
      <c r="B144" s="38"/>
      <c r="C144" s="226" t="s">
        <v>303</v>
      </c>
      <c r="D144" s="226" t="s">
        <v>141</v>
      </c>
      <c r="E144" s="227" t="s">
        <v>1561</v>
      </c>
      <c r="F144" s="228" t="s">
        <v>1562</v>
      </c>
      <c r="G144" s="229" t="s">
        <v>1540</v>
      </c>
      <c r="H144" s="230">
        <v>2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145</v>
      </c>
      <c r="AT144" s="238" t="s">
        <v>141</v>
      </c>
      <c r="AU144" s="238" t="s">
        <v>85</v>
      </c>
      <c r="AY144" s="16" t="s">
        <v>138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83</v>
      </c>
      <c r="BK144" s="239">
        <f>ROUND(I144*H144,2)</f>
        <v>0</v>
      </c>
      <c r="BL144" s="16" t="s">
        <v>145</v>
      </c>
      <c r="BM144" s="238" t="s">
        <v>1563</v>
      </c>
    </row>
    <row r="145" s="2" customFormat="1" ht="24.15" customHeight="1">
      <c r="A145" s="37"/>
      <c r="B145" s="38"/>
      <c r="C145" s="226" t="s">
        <v>8</v>
      </c>
      <c r="D145" s="226" t="s">
        <v>141</v>
      </c>
      <c r="E145" s="227" t="s">
        <v>1565</v>
      </c>
      <c r="F145" s="228" t="s">
        <v>1566</v>
      </c>
      <c r="G145" s="229" t="s">
        <v>1540</v>
      </c>
      <c r="H145" s="230">
        <v>1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41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145</v>
      </c>
      <c r="AT145" s="238" t="s">
        <v>141</v>
      </c>
      <c r="AU145" s="238" t="s">
        <v>85</v>
      </c>
      <c r="AY145" s="16" t="s">
        <v>138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83</v>
      </c>
      <c r="BK145" s="239">
        <f>ROUND(I145*H145,2)</f>
        <v>0</v>
      </c>
      <c r="BL145" s="16" t="s">
        <v>145</v>
      </c>
      <c r="BM145" s="238" t="s">
        <v>1567</v>
      </c>
    </row>
    <row r="146" s="2" customFormat="1" ht="24.15" customHeight="1">
      <c r="A146" s="37"/>
      <c r="B146" s="38"/>
      <c r="C146" s="226" t="s">
        <v>314</v>
      </c>
      <c r="D146" s="226" t="s">
        <v>141</v>
      </c>
      <c r="E146" s="227" t="s">
        <v>1569</v>
      </c>
      <c r="F146" s="228" t="s">
        <v>1570</v>
      </c>
      <c r="G146" s="229" t="s">
        <v>1540</v>
      </c>
      <c r="H146" s="230">
        <v>2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145</v>
      </c>
      <c r="AT146" s="238" t="s">
        <v>141</v>
      </c>
      <c r="AU146" s="238" t="s">
        <v>85</v>
      </c>
      <c r="AY146" s="16" t="s">
        <v>138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83</v>
      </c>
      <c r="BK146" s="239">
        <f>ROUND(I146*H146,2)</f>
        <v>0</v>
      </c>
      <c r="BL146" s="16" t="s">
        <v>145</v>
      </c>
      <c r="BM146" s="238" t="s">
        <v>1571</v>
      </c>
    </row>
    <row r="147" s="2" customFormat="1" ht="24.15" customHeight="1">
      <c r="A147" s="37"/>
      <c r="B147" s="38"/>
      <c r="C147" s="226" t="s">
        <v>319</v>
      </c>
      <c r="D147" s="226" t="s">
        <v>141</v>
      </c>
      <c r="E147" s="227" t="s">
        <v>1573</v>
      </c>
      <c r="F147" s="228" t="s">
        <v>1574</v>
      </c>
      <c r="G147" s="229" t="s">
        <v>1540</v>
      </c>
      <c r="H147" s="230">
        <v>3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41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145</v>
      </c>
      <c r="AT147" s="238" t="s">
        <v>141</v>
      </c>
      <c r="AU147" s="238" t="s">
        <v>85</v>
      </c>
      <c r="AY147" s="16" t="s">
        <v>138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83</v>
      </c>
      <c r="BK147" s="239">
        <f>ROUND(I147*H147,2)</f>
        <v>0</v>
      </c>
      <c r="BL147" s="16" t="s">
        <v>145</v>
      </c>
      <c r="BM147" s="238" t="s">
        <v>1575</v>
      </c>
    </row>
    <row r="148" s="2" customFormat="1" ht="24.15" customHeight="1">
      <c r="A148" s="37"/>
      <c r="B148" s="38"/>
      <c r="C148" s="226" t="s">
        <v>325</v>
      </c>
      <c r="D148" s="226" t="s">
        <v>141</v>
      </c>
      <c r="E148" s="227" t="s">
        <v>1577</v>
      </c>
      <c r="F148" s="228" t="s">
        <v>1578</v>
      </c>
      <c r="G148" s="229" t="s">
        <v>1540</v>
      </c>
      <c r="H148" s="230">
        <v>25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41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145</v>
      </c>
      <c r="AT148" s="238" t="s">
        <v>141</v>
      </c>
      <c r="AU148" s="238" t="s">
        <v>85</v>
      </c>
      <c r="AY148" s="16" t="s">
        <v>138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83</v>
      </c>
      <c r="BK148" s="239">
        <f>ROUND(I148*H148,2)</f>
        <v>0</v>
      </c>
      <c r="BL148" s="16" t="s">
        <v>145</v>
      </c>
      <c r="BM148" s="238" t="s">
        <v>1579</v>
      </c>
    </row>
    <row r="149" s="2" customFormat="1" ht="24.15" customHeight="1">
      <c r="A149" s="37"/>
      <c r="B149" s="38"/>
      <c r="C149" s="226" t="s">
        <v>330</v>
      </c>
      <c r="D149" s="226" t="s">
        <v>141</v>
      </c>
      <c r="E149" s="227" t="s">
        <v>1581</v>
      </c>
      <c r="F149" s="228" t="s">
        <v>1582</v>
      </c>
      <c r="G149" s="229" t="s">
        <v>1540</v>
      </c>
      <c r="H149" s="230">
        <v>5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145</v>
      </c>
      <c r="AT149" s="238" t="s">
        <v>141</v>
      </c>
      <c r="AU149" s="238" t="s">
        <v>85</v>
      </c>
      <c r="AY149" s="16" t="s">
        <v>138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83</v>
      </c>
      <c r="BK149" s="239">
        <f>ROUND(I149*H149,2)</f>
        <v>0</v>
      </c>
      <c r="BL149" s="16" t="s">
        <v>145</v>
      </c>
      <c r="BM149" s="238" t="s">
        <v>1583</v>
      </c>
    </row>
    <row r="150" s="2" customFormat="1" ht="24.15" customHeight="1">
      <c r="A150" s="37"/>
      <c r="B150" s="38"/>
      <c r="C150" s="226" t="s">
        <v>334</v>
      </c>
      <c r="D150" s="226" t="s">
        <v>141</v>
      </c>
      <c r="E150" s="227" t="s">
        <v>1585</v>
      </c>
      <c r="F150" s="228" t="s">
        <v>1586</v>
      </c>
      <c r="G150" s="229" t="s">
        <v>1540</v>
      </c>
      <c r="H150" s="230">
        <v>5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41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145</v>
      </c>
      <c r="AT150" s="238" t="s">
        <v>141</v>
      </c>
      <c r="AU150" s="238" t="s">
        <v>85</v>
      </c>
      <c r="AY150" s="16" t="s">
        <v>138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83</v>
      </c>
      <c r="BK150" s="239">
        <f>ROUND(I150*H150,2)</f>
        <v>0</v>
      </c>
      <c r="BL150" s="16" t="s">
        <v>145</v>
      </c>
      <c r="BM150" s="238" t="s">
        <v>1587</v>
      </c>
    </row>
    <row r="151" s="12" customFormat="1" ht="22.8" customHeight="1">
      <c r="A151" s="12"/>
      <c r="B151" s="210"/>
      <c r="C151" s="211"/>
      <c r="D151" s="212" t="s">
        <v>75</v>
      </c>
      <c r="E151" s="224" t="s">
        <v>1592</v>
      </c>
      <c r="F151" s="224" t="s">
        <v>1841</v>
      </c>
      <c r="G151" s="211"/>
      <c r="H151" s="211"/>
      <c r="I151" s="214"/>
      <c r="J151" s="225">
        <f>BK151</f>
        <v>0</v>
      </c>
      <c r="K151" s="211"/>
      <c r="L151" s="216"/>
      <c r="M151" s="217"/>
      <c r="N151" s="218"/>
      <c r="O151" s="218"/>
      <c r="P151" s="219">
        <f>P152</f>
        <v>0</v>
      </c>
      <c r="Q151" s="218"/>
      <c r="R151" s="219">
        <f>R152</f>
        <v>0</v>
      </c>
      <c r="S151" s="218"/>
      <c r="T151" s="220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83</v>
      </c>
      <c r="AT151" s="222" t="s">
        <v>75</v>
      </c>
      <c r="AU151" s="222" t="s">
        <v>83</v>
      </c>
      <c r="AY151" s="221" t="s">
        <v>138</v>
      </c>
      <c r="BK151" s="223">
        <f>BK152</f>
        <v>0</v>
      </c>
    </row>
    <row r="152" s="2" customFormat="1" ht="24.15" customHeight="1">
      <c r="A152" s="37"/>
      <c r="B152" s="38"/>
      <c r="C152" s="226" t="s">
        <v>7</v>
      </c>
      <c r="D152" s="226" t="s">
        <v>141</v>
      </c>
      <c r="E152" s="227" t="s">
        <v>1595</v>
      </c>
      <c r="F152" s="228" t="s">
        <v>1552</v>
      </c>
      <c r="G152" s="229" t="s">
        <v>1540</v>
      </c>
      <c r="H152" s="230">
        <v>1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145</v>
      </c>
      <c r="AT152" s="238" t="s">
        <v>141</v>
      </c>
      <c r="AU152" s="238" t="s">
        <v>85</v>
      </c>
      <c r="AY152" s="16" t="s">
        <v>138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83</v>
      </c>
      <c r="BK152" s="239">
        <f>ROUND(I152*H152,2)</f>
        <v>0</v>
      </c>
      <c r="BL152" s="16" t="s">
        <v>145</v>
      </c>
      <c r="BM152" s="238" t="s">
        <v>1596</v>
      </c>
    </row>
    <row r="153" s="12" customFormat="1" ht="22.8" customHeight="1">
      <c r="A153" s="12"/>
      <c r="B153" s="210"/>
      <c r="C153" s="211"/>
      <c r="D153" s="212" t="s">
        <v>75</v>
      </c>
      <c r="E153" s="224" t="s">
        <v>1505</v>
      </c>
      <c r="F153" s="224" t="s">
        <v>1842</v>
      </c>
      <c r="G153" s="211"/>
      <c r="H153" s="211"/>
      <c r="I153" s="214"/>
      <c r="J153" s="225">
        <f>BK153</f>
        <v>0</v>
      </c>
      <c r="K153" s="211"/>
      <c r="L153" s="216"/>
      <c r="M153" s="217"/>
      <c r="N153" s="218"/>
      <c r="O153" s="218"/>
      <c r="P153" s="219">
        <f>SUM(P154:P158)</f>
        <v>0</v>
      </c>
      <c r="Q153" s="218"/>
      <c r="R153" s="219">
        <f>SUM(R154:R158)</f>
        <v>0</v>
      </c>
      <c r="S153" s="218"/>
      <c r="T153" s="220">
        <f>SUM(T154:T158)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1" t="s">
        <v>83</v>
      </c>
      <c r="AT153" s="222" t="s">
        <v>75</v>
      </c>
      <c r="AU153" s="222" t="s">
        <v>83</v>
      </c>
      <c r="AY153" s="221" t="s">
        <v>138</v>
      </c>
      <c r="BK153" s="223">
        <f>SUM(BK154:BK158)</f>
        <v>0</v>
      </c>
    </row>
    <row r="154" s="2" customFormat="1" ht="14.4" customHeight="1">
      <c r="A154" s="37"/>
      <c r="B154" s="38"/>
      <c r="C154" s="226" t="s">
        <v>342</v>
      </c>
      <c r="D154" s="226" t="s">
        <v>141</v>
      </c>
      <c r="E154" s="227" t="s">
        <v>1508</v>
      </c>
      <c r="F154" s="228" t="s">
        <v>1509</v>
      </c>
      <c r="G154" s="229" t="s">
        <v>1503</v>
      </c>
      <c r="H154" s="230">
        <v>1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145</v>
      </c>
      <c r="AT154" s="238" t="s">
        <v>141</v>
      </c>
      <c r="AU154" s="238" t="s">
        <v>85</v>
      </c>
      <c r="AY154" s="16" t="s">
        <v>138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83</v>
      </c>
      <c r="BK154" s="239">
        <f>ROUND(I154*H154,2)</f>
        <v>0</v>
      </c>
      <c r="BL154" s="16" t="s">
        <v>145</v>
      </c>
      <c r="BM154" s="238" t="s">
        <v>1510</v>
      </c>
    </row>
    <row r="155" s="2" customFormat="1" ht="14.4" customHeight="1">
      <c r="A155" s="37"/>
      <c r="B155" s="38"/>
      <c r="C155" s="226" t="s">
        <v>344</v>
      </c>
      <c r="D155" s="226" t="s">
        <v>141</v>
      </c>
      <c r="E155" s="227" t="s">
        <v>1516</v>
      </c>
      <c r="F155" s="228" t="s">
        <v>1517</v>
      </c>
      <c r="G155" s="229" t="s">
        <v>1503</v>
      </c>
      <c r="H155" s="230">
        <v>1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41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145</v>
      </c>
      <c r="AT155" s="238" t="s">
        <v>141</v>
      </c>
      <c r="AU155" s="238" t="s">
        <v>85</v>
      </c>
      <c r="AY155" s="16" t="s">
        <v>138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83</v>
      </c>
      <c r="BK155" s="239">
        <f>ROUND(I155*H155,2)</f>
        <v>0</v>
      </c>
      <c r="BL155" s="16" t="s">
        <v>145</v>
      </c>
      <c r="BM155" s="238" t="s">
        <v>1518</v>
      </c>
    </row>
    <row r="156" s="2" customFormat="1" ht="24.15" customHeight="1">
      <c r="A156" s="37"/>
      <c r="B156" s="38"/>
      <c r="C156" s="226" t="s">
        <v>350</v>
      </c>
      <c r="D156" s="226" t="s">
        <v>141</v>
      </c>
      <c r="E156" s="227" t="s">
        <v>1520</v>
      </c>
      <c r="F156" s="228" t="s">
        <v>1843</v>
      </c>
      <c r="G156" s="229" t="s">
        <v>1503</v>
      </c>
      <c r="H156" s="230">
        <v>1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41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145</v>
      </c>
      <c r="AT156" s="238" t="s">
        <v>141</v>
      </c>
      <c r="AU156" s="238" t="s">
        <v>85</v>
      </c>
      <c r="AY156" s="16" t="s">
        <v>138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83</v>
      </c>
      <c r="BK156" s="239">
        <f>ROUND(I156*H156,2)</f>
        <v>0</v>
      </c>
      <c r="BL156" s="16" t="s">
        <v>145</v>
      </c>
      <c r="BM156" s="238" t="s">
        <v>1522</v>
      </c>
    </row>
    <row r="157" s="2" customFormat="1" ht="24.15" customHeight="1">
      <c r="A157" s="37"/>
      <c r="B157" s="38"/>
      <c r="C157" s="226" t="s">
        <v>352</v>
      </c>
      <c r="D157" s="226" t="s">
        <v>141</v>
      </c>
      <c r="E157" s="227" t="s">
        <v>1524</v>
      </c>
      <c r="F157" s="228" t="s">
        <v>1525</v>
      </c>
      <c r="G157" s="229" t="s">
        <v>1503</v>
      </c>
      <c r="H157" s="230">
        <v>1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41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145</v>
      </c>
      <c r="AT157" s="238" t="s">
        <v>141</v>
      </c>
      <c r="AU157" s="238" t="s">
        <v>85</v>
      </c>
      <c r="AY157" s="16" t="s">
        <v>138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83</v>
      </c>
      <c r="BK157" s="239">
        <f>ROUND(I157*H157,2)</f>
        <v>0</v>
      </c>
      <c r="BL157" s="16" t="s">
        <v>145</v>
      </c>
      <c r="BM157" s="238" t="s">
        <v>1526</v>
      </c>
    </row>
    <row r="158" s="2" customFormat="1" ht="14.4" customHeight="1">
      <c r="A158" s="37"/>
      <c r="B158" s="38"/>
      <c r="C158" s="226" t="s">
        <v>356</v>
      </c>
      <c r="D158" s="226" t="s">
        <v>141</v>
      </c>
      <c r="E158" s="227" t="s">
        <v>1528</v>
      </c>
      <c r="F158" s="228" t="s">
        <v>1529</v>
      </c>
      <c r="G158" s="229" t="s">
        <v>1503</v>
      </c>
      <c r="H158" s="230">
        <v>1</v>
      </c>
      <c r="I158" s="231"/>
      <c r="J158" s="232">
        <f>ROUND(I158*H158,2)</f>
        <v>0</v>
      </c>
      <c r="K158" s="233"/>
      <c r="L158" s="43"/>
      <c r="M158" s="240" t="s">
        <v>1</v>
      </c>
      <c r="N158" s="241" t="s">
        <v>41</v>
      </c>
      <c r="O158" s="242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145</v>
      </c>
      <c r="AT158" s="238" t="s">
        <v>141</v>
      </c>
      <c r="AU158" s="238" t="s">
        <v>85</v>
      </c>
      <c r="AY158" s="16" t="s">
        <v>138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83</v>
      </c>
      <c r="BK158" s="239">
        <f>ROUND(I158*H158,2)</f>
        <v>0</v>
      </c>
      <c r="BL158" s="16" t="s">
        <v>145</v>
      </c>
      <c r="BM158" s="238" t="s">
        <v>1530</v>
      </c>
    </row>
    <row r="159" s="2" customFormat="1" ht="6.96" customHeight="1">
      <c r="A159" s="37"/>
      <c r="B159" s="65"/>
      <c r="C159" s="66"/>
      <c r="D159" s="66"/>
      <c r="E159" s="66"/>
      <c r="F159" s="66"/>
      <c r="G159" s="66"/>
      <c r="H159" s="66"/>
      <c r="I159" s="66"/>
      <c r="J159" s="66"/>
      <c r="K159" s="66"/>
      <c r="L159" s="43"/>
      <c r="M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</row>
  </sheetData>
  <sheetProtection sheet="1" autoFilter="0" formatColumns="0" formatRows="0" objects="1" scenarios="1" spinCount="100000" saltValue="XdPyG46aCvo5kUbfhiKiJK/f6eBvqRJ1PK4st7FTJdObZ5Aj3Ye6epw0aT5hOfkFc7fhkaXxpwj85Zd92tzCqg==" hashValue="EVhWfh5IrGuK4vvosj9+bwI4EhSEyJy8tg/eVUTOnDvx17uCCsFjhdaMVLAJ4U/B1vDK0W14wQfYBeS0i+R1rA==" algorithmName="SHA-512" password="CC35"/>
  <autoFilter ref="C125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106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Úpravy veřejného parteru a zahrady objektů - 2.etapa</v>
      </c>
      <c r="F7" s="149"/>
      <c r="G7" s="149"/>
      <c r="H7" s="149"/>
      <c r="L7" s="19"/>
    </row>
    <row r="8" s="1" customFormat="1" ht="12" customHeight="1">
      <c r="B8" s="19"/>
      <c r="D8" s="149" t="s">
        <v>107</v>
      </c>
      <c r="L8" s="19"/>
    </row>
    <row r="9" s="2" customFormat="1" ht="16.5" customHeight="1">
      <c r="A9" s="37"/>
      <c r="B9" s="43"/>
      <c r="C9" s="37"/>
      <c r="D9" s="37"/>
      <c r="E9" s="150" t="s">
        <v>108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109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1844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11. 9. 2020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34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ROUND(J128,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ROUND((SUM(BE128:BE185)),  2)</f>
        <v>0</v>
      </c>
      <c r="G35" s="37"/>
      <c r="H35" s="37"/>
      <c r="I35" s="163">
        <v>0.20999999999999999</v>
      </c>
      <c r="J35" s="162">
        <f>ROUND(((SUM(BE128:BE185))*I35),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ROUND((SUM(BF128:BF185)),  2)</f>
        <v>0</v>
      </c>
      <c r="G36" s="37"/>
      <c r="H36" s="37"/>
      <c r="I36" s="163">
        <v>0.14999999999999999</v>
      </c>
      <c r="J36" s="162">
        <f>ROUND(((SUM(BF128:BF185))*I36),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ROUND((SUM(BG128:BG185)),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ROUND((SUM(BH128:BH185)),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ROUND((SUM(BI128:BI185)),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Úpravy veřejného parteru a zahrady objektů - 2.etapa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IO.01 - Vodovodní a kanalizační přípojka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Husova 69 a 110-113</v>
      </c>
      <c r="G91" s="39"/>
      <c r="H91" s="39"/>
      <c r="I91" s="31" t="s">
        <v>22</v>
      </c>
      <c r="J91" s="78" t="str">
        <f>IF(J14="","",J14)</f>
        <v>11. 9. 2020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24</v>
      </c>
      <c r="D93" s="39"/>
      <c r="E93" s="39"/>
      <c r="F93" s="26" t="str">
        <f>E17</f>
        <v>Město Kolín</v>
      </c>
      <c r="G93" s="39"/>
      <c r="H93" s="39"/>
      <c r="I93" s="31" t="s">
        <v>30</v>
      </c>
      <c r="J93" s="35" t="str">
        <f>E23</f>
        <v>sporadical architektonická kancelář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QSB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112</v>
      </c>
      <c r="D96" s="184"/>
      <c r="E96" s="184"/>
      <c r="F96" s="184"/>
      <c r="G96" s="184"/>
      <c r="H96" s="184"/>
      <c r="I96" s="184"/>
      <c r="J96" s="185" t="s">
        <v>113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114</v>
      </c>
      <c r="D98" s="39"/>
      <c r="E98" s="39"/>
      <c r="F98" s="39"/>
      <c r="G98" s="39"/>
      <c r="H98" s="39"/>
      <c r="I98" s="39"/>
      <c r="J98" s="109">
        <f>J128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115</v>
      </c>
    </row>
    <row r="99" s="9" customFormat="1" ht="24.96" customHeight="1">
      <c r="A99" s="9"/>
      <c r="B99" s="187"/>
      <c r="C99" s="188"/>
      <c r="D99" s="189" t="s">
        <v>1845</v>
      </c>
      <c r="E99" s="190"/>
      <c r="F99" s="190"/>
      <c r="G99" s="190"/>
      <c r="H99" s="190"/>
      <c r="I99" s="190"/>
      <c r="J99" s="191">
        <f>J129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211</v>
      </c>
      <c r="E100" s="195"/>
      <c r="F100" s="195"/>
      <c r="G100" s="195"/>
      <c r="H100" s="195"/>
      <c r="I100" s="195"/>
      <c r="J100" s="196">
        <f>J130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232</v>
      </c>
      <c r="E101" s="195"/>
      <c r="F101" s="195"/>
      <c r="G101" s="195"/>
      <c r="H101" s="195"/>
      <c r="I101" s="195"/>
      <c r="J101" s="196">
        <f>J150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243</v>
      </c>
      <c r="E102" s="195"/>
      <c r="F102" s="195"/>
      <c r="G102" s="195"/>
      <c r="H102" s="195"/>
      <c r="I102" s="195"/>
      <c r="J102" s="196">
        <f>J154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233</v>
      </c>
      <c r="E103" s="195"/>
      <c r="F103" s="195"/>
      <c r="G103" s="195"/>
      <c r="H103" s="195"/>
      <c r="I103" s="195"/>
      <c r="J103" s="196">
        <f>J156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234</v>
      </c>
      <c r="E104" s="195"/>
      <c r="F104" s="195"/>
      <c r="G104" s="195"/>
      <c r="H104" s="195"/>
      <c r="I104" s="195"/>
      <c r="J104" s="196">
        <f>J178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244</v>
      </c>
      <c r="E105" s="195"/>
      <c r="F105" s="195"/>
      <c r="G105" s="195"/>
      <c r="H105" s="195"/>
      <c r="I105" s="195"/>
      <c r="J105" s="196">
        <f>J181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235</v>
      </c>
      <c r="E106" s="195"/>
      <c r="F106" s="195"/>
      <c r="G106" s="195"/>
      <c r="H106" s="195"/>
      <c r="I106" s="195"/>
      <c r="J106" s="196">
        <f>J183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122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2" t="str">
        <f>E7</f>
        <v>Úpravy veřejného parteru a zahrady objektů - 2.etapa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0"/>
      <c r="C117" s="31" t="s">
        <v>107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="2" customFormat="1" ht="16.5" customHeight="1">
      <c r="A118" s="37"/>
      <c r="B118" s="38"/>
      <c r="C118" s="39"/>
      <c r="D118" s="39"/>
      <c r="E118" s="182" t="s">
        <v>108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109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E11</f>
        <v>IO.01 - Vodovodní a kanalizační přípojka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F14</f>
        <v>Husova 69 a 110-113</v>
      </c>
      <c r="G122" s="39"/>
      <c r="H122" s="39"/>
      <c r="I122" s="31" t="s">
        <v>22</v>
      </c>
      <c r="J122" s="78" t="str">
        <f>IF(J14="","",J14)</f>
        <v>11. 9. 2020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40.05" customHeight="1">
      <c r="A124" s="37"/>
      <c r="B124" s="38"/>
      <c r="C124" s="31" t="s">
        <v>24</v>
      </c>
      <c r="D124" s="39"/>
      <c r="E124" s="39"/>
      <c r="F124" s="26" t="str">
        <f>E17</f>
        <v>Město Kolín</v>
      </c>
      <c r="G124" s="39"/>
      <c r="H124" s="39"/>
      <c r="I124" s="31" t="s">
        <v>30</v>
      </c>
      <c r="J124" s="35" t="str">
        <f>E23</f>
        <v>sporadical architektonická kancelář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28</v>
      </c>
      <c r="D125" s="39"/>
      <c r="E125" s="39"/>
      <c r="F125" s="26" t="str">
        <f>IF(E20="","",E20)</f>
        <v>Vyplň údaj</v>
      </c>
      <c r="G125" s="39"/>
      <c r="H125" s="39"/>
      <c r="I125" s="31" t="s">
        <v>33</v>
      </c>
      <c r="J125" s="35" t="str">
        <f>E26</f>
        <v>QSB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8"/>
      <c r="B127" s="199"/>
      <c r="C127" s="200" t="s">
        <v>123</v>
      </c>
      <c r="D127" s="201" t="s">
        <v>61</v>
      </c>
      <c r="E127" s="201" t="s">
        <v>57</v>
      </c>
      <c r="F127" s="201" t="s">
        <v>58</v>
      </c>
      <c r="G127" s="201" t="s">
        <v>124</v>
      </c>
      <c r="H127" s="201" t="s">
        <v>125</v>
      </c>
      <c r="I127" s="201" t="s">
        <v>126</v>
      </c>
      <c r="J127" s="202" t="s">
        <v>113</v>
      </c>
      <c r="K127" s="203" t="s">
        <v>127</v>
      </c>
      <c r="L127" s="204"/>
      <c r="M127" s="99" t="s">
        <v>1</v>
      </c>
      <c r="N127" s="100" t="s">
        <v>40</v>
      </c>
      <c r="O127" s="100" t="s">
        <v>128</v>
      </c>
      <c r="P127" s="100" t="s">
        <v>129</v>
      </c>
      <c r="Q127" s="100" t="s">
        <v>130</v>
      </c>
      <c r="R127" s="100" t="s">
        <v>131</v>
      </c>
      <c r="S127" s="100" t="s">
        <v>132</v>
      </c>
      <c r="T127" s="101" t="s">
        <v>133</v>
      </c>
      <c r="U127" s="198"/>
      <c r="V127" s="198"/>
      <c r="W127" s="198"/>
      <c r="X127" s="198"/>
      <c r="Y127" s="198"/>
      <c r="Z127" s="198"/>
      <c r="AA127" s="198"/>
      <c r="AB127" s="198"/>
      <c r="AC127" s="198"/>
      <c r="AD127" s="198"/>
      <c r="AE127" s="198"/>
    </row>
    <row r="128" s="2" customFormat="1" ht="22.8" customHeight="1">
      <c r="A128" s="37"/>
      <c r="B128" s="38"/>
      <c r="C128" s="106" t="s">
        <v>134</v>
      </c>
      <c r="D128" s="39"/>
      <c r="E128" s="39"/>
      <c r="F128" s="39"/>
      <c r="G128" s="39"/>
      <c r="H128" s="39"/>
      <c r="I128" s="39"/>
      <c r="J128" s="205">
        <f>BK128</f>
        <v>0</v>
      </c>
      <c r="K128" s="39"/>
      <c r="L128" s="43"/>
      <c r="M128" s="102"/>
      <c r="N128" s="206"/>
      <c r="O128" s="103"/>
      <c r="P128" s="207">
        <f>P129</f>
        <v>0</v>
      </c>
      <c r="Q128" s="103"/>
      <c r="R128" s="207">
        <f>R129</f>
        <v>0</v>
      </c>
      <c r="S128" s="103"/>
      <c r="T128" s="208">
        <f>T129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75</v>
      </c>
      <c r="AU128" s="16" t="s">
        <v>115</v>
      </c>
      <c r="BK128" s="209">
        <f>BK129</f>
        <v>0</v>
      </c>
    </row>
    <row r="129" s="12" customFormat="1" ht="25.92" customHeight="1">
      <c r="A129" s="12"/>
      <c r="B129" s="210"/>
      <c r="C129" s="211"/>
      <c r="D129" s="212" t="s">
        <v>75</v>
      </c>
      <c r="E129" s="213" t="s">
        <v>1600</v>
      </c>
      <c r="F129" s="213" t="s">
        <v>1846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P130+P150+P154+P156+P178+P181+P183</f>
        <v>0</v>
      </c>
      <c r="Q129" s="218"/>
      <c r="R129" s="219">
        <f>R130+R150+R154+R156+R178+R181+R183</f>
        <v>0</v>
      </c>
      <c r="S129" s="218"/>
      <c r="T129" s="220">
        <f>T130+T150+T154+T156+T178+T181+T183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83</v>
      </c>
      <c r="AT129" s="222" t="s">
        <v>75</v>
      </c>
      <c r="AU129" s="222" t="s">
        <v>76</v>
      </c>
      <c r="AY129" s="221" t="s">
        <v>138</v>
      </c>
      <c r="BK129" s="223">
        <f>BK130+BK150+BK154+BK156+BK178+BK181+BK183</f>
        <v>0</v>
      </c>
    </row>
    <row r="130" s="12" customFormat="1" ht="22.8" customHeight="1">
      <c r="A130" s="12"/>
      <c r="B130" s="210"/>
      <c r="C130" s="211"/>
      <c r="D130" s="212" t="s">
        <v>75</v>
      </c>
      <c r="E130" s="224" t="s">
        <v>614</v>
      </c>
      <c r="F130" s="224" t="s">
        <v>615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SUM(P131:P149)</f>
        <v>0</v>
      </c>
      <c r="Q130" s="218"/>
      <c r="R130" s="219">
        <f>SUM(R131:R149)</f>
        <v>0</v>
      </c>
      <c r="S130" s="218"/>
      <c r="T130" s="220">
        <f>SUM(T131:T149)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83</v>
      </c>
      <c r="AT130" s="222" t="s">
        <v>75</v>
      </c>
      <c r="AU130" s="222" t="s">
        <v>83</v>
      </c>
      <c r="AY130" s="221" t="s">
        <v>138</v>
      </c>
      <c r="BK130" s="223">
        <f>SUM(BK131:BK149)</f>
        <v>0</v>
      </c>
    </row>
    <row r="131" s="2" customFormat="1" ht="24.15" customHeight="1">
      <c r="A131" s="37"/>
      <c r="B131" s="38"/>
      <c r="C131" s="226" t="s">
        <v>83</v>
      </c>
      <c r="D131" s="226" t="s">
        <v>141</v>
      </c>
      <c r="E131" s="227" t="s">
        <v>1603</v>
      </c>
      <c r="F131" s="228" t="s">
        <v>1604</v>
      </c>
      <c r="G131" s="229" t="s">
        <v>281</v>
      </c>
      <c r="H131" s="230">
        <v>61.200000000000003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145</v>
      </c>
      <c r="AT131" s="238" t="s">
        <v>141</v>
      </c>
      <c r="AU131" s="238" t="s">
        <v>85</v>
      </c>
      <c r="AY131" s="16" t="s">
        <v>138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83</v>
      </c>
      <c r="BK131" s="239">
        <f>ROUND(I131*H131,2)</f>
        <v>0</v>
      </c>
      <c r="BL131" s="16" t="s">
        <v>145</v>
      </c>
      <c r="BM131" s="238" t="s">
        <v>1605</v>
      </c>
    </row>
    <row r="132" s="13" customFormat="1">
      <c r="A132" s="13"/>
      <c r="B132" s="246"/>
      <c r="C132" s="247"/>
      <c r="D132" s="248" t="s">
        <v>1262</v>
      </c>
      <c r="E132" s="249" t="s">
        <v>1</v>
      </c>
      <c r="F132" s="250" t="s">
        <v>1606</v>
      </c>
      <c r="G132" s="247"/>
      <c r="H132" s="251">
        <v>61.200000000000003</v>
      </c>
      <c r="I132" s="252"/>
      <c r="J132" s="247"/>
      <c r="K132" s="247"/>
      <c r="L132" s="253"/>
      <c r="M132" s="254"/>
      <c r="N132" s="255"/>
      <c r="O132" s="255"/>
      <c r="P132" s="255"/>
      <c r="Q132" s="255"/>
      <c r="R132" s="255"/>
      <c r="S132" s="255"/>
      <c r="T132" s="25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7" t="s">
        <v>1262</v>
      </c>
      <c r="AU132" s="257" t="s">
        <v>85</v>
      </c>
      <c r="AV132" s="13" t="s">
        <v>85</v>
      </c>
      <c r="AW132" s="13" t="s">
        <v>32</v>
      </c>
      <c r="AX132" s="13" t="s">
        <v>76</v>
      </c>
      <c r="AY132" s="257" t="s">
        <v>138</v>
      </c>
    </row>
    <row r="133" s="14" customFormat="1">
      <c r="A133" s="14"/>
      <c r="B133" s="258"/>
      <c r="C133" s="259"/>
      <c r="D133" s="248" t="s">
        <v>1262</v>
      </c>
      <c r="E133" s="260" t="s">
        <v>1</v>
      </c>
      <c r="F133" s="261" t="s">
        <v>1264</v>
      </c>
      <c r="G133" s="259"/>
      <c r="H133" s="262">
        <v>61.200000000000003</v>
      </c>
      <c r="I133" s="263"/>
      <c r="J133" s="259"/>
      <c r="K133" s="259"/>
      <c r="L133" s="264"/>
      <c r="M133" s="265"/>
      <c r="N133" s="266"/>
      <c r="O133" s="266"/>
      <c r="P133" s="266"/>
      <c r="Q133" s="266"/>
      <c r="R133" s="266"/>
      <c r="S133" s="266"/>
      <c r="T133" s="26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8" t="s">
        <v>1262</v>
      </c>
      <c r="AU133" s="268" t="s">
        <v>85</v>
      </c>
      <c r="AV133" s="14" t="s">
        <v>145</v>
      </c>
      <c r="AW133" s="14" t="s">
        <v>32</v>
      </c>
      <c r="AX133" s="14" t="s">
        <v>83</v>
      </c>
      <c r="AY133" s="268" t="s">
        <v>138</v>
      </c>
    </row>
    <row r="134" s="2" customFormat="1" ht="24.15" customHeight="1">
      <c r="A134" s="37"/>
      <c r="B134" s="38"/>
      <c r="C134" s="226" t="s">
        <v>85</v>
      </c>
      <c r="D134" s="226" t="s">
        <v>141</v>
      </c>
      <c r="E134" s="227" t="s">
        <v>1333</v>
      </c>
      <c r="F134" s="228" t="s">
        <v>1334</v>
      </c>
      <c r="G134" s="229" t="s">
        <v>281</v>
      </c>
      <c r="H134" s="230">
        <v>18.359999999999999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41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145</v>
      </c>
      <c r="AT134" s="238" t="s">
        <v>141</v>
      </c>
      <c r="AU134" s="238" t="s">
        <v>85</v>
      </c>
      <c r="AY134" s="16" t="s">
        <v>138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83</v>
      </c>
      <c r="BK134" s="239">
        <f>ROUND(I134*H134,2)</f>
        <v>0</v>
      </c>
      <c r="BL134" s="16" t="s">
        <v>145</v>
      </c>
      <c r="BM134" s="238" t="s">
        <v>1608</v>
      </c>
    </row>
    <row r="135" s="2" customFormat="1" ht="14.4" customHeight="1">
      <c r="A135" s="37"/>
      <c r="B135" s="38"/>
      <c r="C135" s="226" t="s">
        <v>150</v>
      </c>
      <c r="D135" s="226" t="s">
        <v>141</v>
      </c>
      <c r="E135" s="227" t="s">
        <v>1337</v>
      </c>
      <c r="F135" s="228" t="s">
        <v>1338</v>
      </c>
      <c r="G135" s="229" t="s">
        <v>269</v>
      </c>
      <c r="H135" s="230">
        <v>114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145</v>
      </c>
      <c r="AT135" s="238" t="s">
        <v>141</v>
      </c>
      <c r="AU135" s="238" t="s">
        <v>85</v>
      </c>
      <c r="AY135" s="16" t="s">
        <v>138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83</v>
      </c>
      <c r="BK135" s="239">
        <f>ROUND(I135*H135,2)</f>
        <v>0</v>
      </c>
      <c r="BL135" s="16" t="s">
        <v>145</v>
      </c>
      <c r="BM135" s="238" t="s">
        <v>1610</v>
      </c>
    </row>
    <row r="136" s="13" customFormat="1">
      <c r="A136" s="13"/>
      <c r="B136" s="246"/>
      <c r="C136" s="247"/>
      <c r="D136" s="248" t="s">
        <v>1262</v>
      </c>
      <c r="E136" s="249" t="s">
        <v>1</v>
      </c>
      <c r="F136" s="250" t="s">
        <v>1611</v>
      </c>
      <c r="G136" s="247"/>
      <c r="H136" s="251">
        <v>114</v>
      </c>
      <c r="I136" s="252"/>
      <c r="J136" s="247"/>
      <c r="K136" s="247"/>
      <c r="L136" s="253"/>
      <c r="M136" s="254"/>
      <c r="N136" s="255"/>
      <c r="O136" s="255"/>
      <c r="P136" s="255"/>
      <c r="Q136" s="255"/>
      <c r="R136" s="255"/>
      <c r="S136" s="255"/>
      <c r="T136" s="25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7" t="s">
        <v>1262</v>
      </c>
      <c r="AU136" s="257" t="s">
        <v>85</v>
      </c>
      <c r="AV136" s="13" t="s">
        <v>85</v>
      </c>
      <c r="AW136" s="13" t="s">
        <v>32</v>
      </c>
      <c r="AX136" s="13" t="s">
        <v>76</v>
      </c>
      <c r="AY136" s="257" t="s">
        <v>138</v>
      </c>
    </row>
    <row r="137" s="14" customFormat="1">
      <c r="A137" s="14"/>
      <c r="B137" s="258"/>
      <c r="C137" s="259"/>
      <c r="D137" s="248" t="s">
        <v>1262</v>
      </c>
      <c r="E137" s="260" t="s">
        <v>1</v>
      </c>
      <c r="F137" s="261" t="s">
        <v>1264</v>
      </c>
      <c r="G137" s="259"/>
      <c r="H137" s="262">
        <v>114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8" t="s">
        <v>1262</v>
      </c>
      <c r="AU137" s="268" t="s">
        <v>85</v>
      </c>
      <c r="AV137" s="14" t="s">
        <v>145</v>
      </c>
      <c r="AW137" s="14" t="s">
        <v>32</v>
      </c>
      <c r="AX137" s="14" t="s">
        <v>83</v>
      </c>
      <c r="AY137" s="268" t="s">
        <v>138</v>
      </c>
    </row>
    <row r="138" s="2" customFormat="1" ht="24.15" customHeight="1">
      <c r="A138" s="37"/>
      <c r="B138" s="38"/>
      <c r="C138" s="226" t="s">
        <v>145</v>
      </c>
      <c r="D138" s="226" t="s">
        <v>141</v>
      </c>
      <c r="E138" s="227" t="s">
        <v>1342</v>
      </c>
      <c r="F138" s="228" t="s">
        <v>1343</v>
      </c>
      <c r="G138" s="229" t="s">
        <v>269</v>
      </c>
      <c r="H138" s="230">
        <v>114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145</v>
      </c>
      <c r="AT138" s="238" t="s">
        <v>141</v>
      </c>
      <c r="AU138" s="238" t="s">
        <v>85</v>
      </c>
      <c r="AY138" s="16" t="s">
        <v>138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83</v>
      </c>
      <c r="BK138" s="239">
        <f>ROUND(I138*H138,2)</f>
        <v>0</v>
      </c>
      <c r="BL138" s="16" t="s">
        <v>145</v>
      </c>
      <c r="BM138" s="238" t="s">
        <v>1613</v>
      </c>
    </row>
    <row r="139" s="2" customFormat="1" ht="24.15" customHeight="1">
      <c r="A139" s="37"/>
      <c r="B139" s="38"/>
      <c r="C139" s="226" t="s">
        <v>137</v>
      </c>
      <c r="D139" s="226" t="s">
        <v>141</v>
      </c>
      <c r="E139" s="227" t="s">
        <v>1346</v>
      </c>
      <c r="F139" s="228" t="s">
        <v>1347</v>
      </c>
      <c r="G139" s="229" t="s">
        <v>281</v>
      </c>
      <c r="H139" s="230">
        <v>61.200000000000003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41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145</v>
      </c>
      <c r="AT139" s="238" t="s">
        <v>141</v>
      </c>
      <c r="AU139" s="238" t="s">
        <v>85</v>
      </c>
      <c r="AY139" s="16" t="s">
        <v>138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83</v>
      </c>
      <c r="BK139" s="239">
        <f>ROUND(I139*H139,2)</f>
        <v>0</v>
      </c>
      <c r="BL139" s="16" t="s">
        <v>145</v>
      </c>
      <c r="BM139" s="238" t="s">
        <v>1615</v>
      </c>
    </row>
    <row r="140" s="2" customFormat="1" ht="24.15" customHeight="1">
      <c r="A140" s="37"/>
      <c r="B140" s="38"/>
      <c r="C140" s="226" t="s">
        <v>162</v>
      </c>
      <c r="D140" s="226" t="s">
        <v>141</v>
      </c>
      <c r="E140" s="227" t="s">
        <v>1350</v>
      </c>
      <c r="F140" s="228" t="s">
        <v>1351</v>
      </c>
      <c r="G140" s="229" t="s">
        <v>281</v>
      </c>
      <c r="H140" s="230">
        <v>90.719999999999999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41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145</v>
      </c>
      <c r="AT140" s="238" t="s">
        <v>141</v>
      </c>
      <c r="AU140" s="238" t="s">
        <v>85</v>
      </c>
      <c r="AY140" s="16" t="s">
        <v>138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83</v>
      </c>
      <c r="BK140" s="239">
        <f>ROUND(I140*H140,2)</f>
        <v>0</v>
      </c>
      <c r="BL140" s="16" t="s">
        <v>145</v>
      </c>
      <c r="BM140" s="238" t="s">
        <v>1617</v>
      </c>
    </row>
    <row r="141" s="2" customFormat="1" ht="24.15" customHeight="1">
      <c r="A141" s="37"/>
      <c r="B141" s="38"/>
      <c r="C141" s="226" t="s">
        <v>168</v>
      </c>
      <c r="D141" s="226" t="s">
        <v>141</v>
      </c>
      <c r="E141" s="227" t="s">
        <v>1354</v>
      </c>
      <c r="F141" s="228" t="s">
        <v>1355</v>
      </c>
      <c r="G141" s="229" t="s">
        <v>281</v>
      </c>
      <c r="H141" s="230">
        <v>15.84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145</v>
      </c>
      <c r="AT141" s="238" t="s">
        <v>141</v>
      </c>
      <c r="AU141" s="238" t="s">
        <v>85</v>
      </c>
      <c r="AY141" s="16" t="s">
        <v>138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83</v>
      </c>
      <c r="BK141" s="239">
        <f>ROUND(I141*H141,2)</f>
        <v>0</v>
      </c>
      <c r="BL141" s="16" t="s">
        <v>145</v>
      </c>
      <c r="BM141" s="238" t="s">
        <v>1619</v>
      </c>
    </row>
    <row r="142" s="2" customFormat="1" ht="14.4" customHeight="1">
      <c r="A142" s="37"/>
      <c r="B142" s="38"/>
      <c r="C142" s="226" t="s">
        <v>172</v>
      </c>
      <c r="D142" s="226" t="s">
        <v>141</v>
      </c>
      <c r="E142" s="227" t="s">
        <v>1358</v>
      </c>
      <c r="F142" s="228" t="s">
        <v>1359</v>
      </c>
      <c r="G142" s="229" t="s">
        <v>281</v>
      </c>
      <c r="H142" s="230">
        <v>61.200000000000003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41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145</v>
      </c>
      <c r="AT142" s="238" t="s">
        <v>141</v>
      </c>
      <c r="AU142" s="238" t="s">
        <v>85</v>
      </c>
      <c r="AY142" s="16" t="s">
        <v>138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83</v>
      </c>
      <c r="BK142" s="239">
        <f>ROUND(I142*H142,2)</f>
        <v>0</v>
      </c>
      <c r="BL142" s="16" t="s">
        <v>145</v>
      </c>
      <c r="BM142" s="238" t="s">
        <v>1621</v>
      </c>
    </row>
    <row r="143" s="2" customFormat="1" ht="14.4" customHeight="1">
      <c r="A143" s="37"/>
      <c r="B143" s="38"/>
      <c r="C143" s="226" t="s">
        <v>178</v>
      </c>
      <c r="D143" s="226" t="s">
        <v>141</v>
      </c>
      <c r="E143" s="227" t="s">
        <v>1362</v>
      </c>
      <c r="F143" s="228" t="s">
        <v>1363</v>
      </c>
      <c r="G143" s="229" t="s">
        <v>281</v>
      </c>
      <c r="H143" s="230">
        <v>15.84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41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145</v>
      </c>
      <c r="AT143" s="238" t="s">
        <v>141</v>
      </c>
      <c r="AU143" s="238" t="s">
        <v>85</v>
      </c>
      <c r="AY143" s="16" t="s">
        <v>138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83</v>
      </c>
      <c r="BK143" s="239">
        <f>ROUND(I143*H143,2)</f>
        <v>0</v>
      </c>
      <c r="BL143" s="16" t="s">
        <v>145</v>
      </c>
      <c r="BM143" s="238" t="s">
        <v>1623</v>
      </c>
    </row>
    <row r="144" s="2" customFormat="1" ht="24.15" customHeight="1">
      <c r="A144" s="37"/>
      <c r="B144" s="38"/>
      <c r="C144" s="226" t="s">
        <v>184</v>
      </c>
      <c r="D144" s="226" t="s">
        <v>141</v>
      </c>
      <c r="E144" s="227" t="s">
        <v>1366</v>
      </c>
      <c r="F144" s="228" t="s">
        <v>1367</v>
      </c>
      <c r="G144" s="229" t="s">
        <v>340</v>
      </c>
      <c r="H144" s="230">
        <v>31.68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145</v>
      </c>
      <c r="AT144" s="238" t="s">
        <v>141</v>
      </c>
      <c r="AU144" s="238" t="s">
        <v>85</v>
      </c>
      <c r="AY144" s="16" t="s">
        <v>138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83</v>
      </c>
      <c r="BK144" s="239">
        <f>ROUND(I144*H144,2)</f>
        <v>0</v>
      </c>
      <c r="BL144" s="16" t="s">
        <v>145</v>
      </c>
      <c r="BM144" s="238" t="s">
        <v>1625</v>
      </c>
    </row>
    <row r="145" s="2" customFormat="1" ht="24.15" customHeight="1">
      <c r="A145" s="37"/>
      <c r="B145" s="38"/>
      <c r="C145" s="226" t="s">
        <v>289</v>
      </c>
      <c r="D145" s="226" t="s">
        <v>141</v>
      </c>
      <c r="E145" s="227" t="s">
        <v>1370</v>
      </c>
      <c r="F145" s="228" t="s">
        <v>1371</v>
      </c>
      <c r="G145" s="229" t="s">
        <v>281</v>
      </c>
      <c r="H145" s="230">
        <v>45.359999999999999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41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145</v>
      </c>
      <c r="AT145" s="238" t="s">
        <v>141</v>
      </c>
      <c r="AU145" s="238" t="s">
        <v>85</v>
      </c>
      <c r="AY145" s="16" t="s">
        <v>138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83</v>
      </c>
      <c r="BK145" s="239">
        <f>ROUND(I145*H145,2)</f>
        <v>0</v>
      </c>
      <c r="BL145" s="16" t="s">
        <v>145</v>
      </c>
      <c r="BM145" s="238" t="s">
        <v>1627</v>
      </c>
    </row>
    <row r="146" s="2" customFormat="1" ht="24.15" customHeight="1">
      <c r="A146" s="37"/>
      <c r="B146" s="38"/>
      <c r="C146" s="226" t="s">
        <v>293</v>
      </c>
      <c r="D146" s="226" t="s">
        <v>141</v>
      </c>
      <c r="E146" s="227" t="s">
        <v>1374</v>
      </c>
      <c r="F146" s="228" t="s">
        <v>1375</v>
      </c>
      <c r="G146" s="229" t="s">
        <v>317</v>
      </c>
      <c r="H146" s="230">
        <v>13.199999999999999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145</v>
      </c>
      <c r="AT146" s="238" t="s">
        <v>141</v>
      </c>
      <c r="AU146" s="238" t="s">
        <v>85</v>
      </c>
      <c r="AY146" s="16" t="s">
        <v>138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83</v>
      </c>
      <c r="BK146" s="239">
        <f>ROUND(I146*H146,2)</f>
        <v>0</v>
      </c>
      <c r="BL146" s="16" t="s">
        <v>145</v>
      </c>
      <c r="BM146" s="238" t="s">
        <v>1629</v>
      </c>
    </row>
    <row r="147" s="13" customFormat="1">
      <c r="A147" s="13"/>
      <c r="B147" s="246"/>
      <c r="C147" s="247"/>
      <c r="D147" s="248" t="s">
        <v>1262</v>
      </c>
      <c r="E147" s="249" t="s">
        <v>1</v>
      </c>
      <c r="F147" s="250" t="s">
        <v>1630</v>
      </c>
      <c r="G147" s="247"/>
      <c r="H147" s="251">
        <v>13.199999999999999</v>
      </c>
      <c r="I147" s="252"/>
      <c r="J147" s="247"/>
      <c r="K147" s="247"/>
      <c r="L147" s="253"/>
      <c r="M147" s="254"/>
      <c r="N147" s="255"/>
      <c r="O147" s="255"/>
      <c r="P147" s="255"/>
      <c r="Q147" s="255"/>
      <c r="R147" s="255"/>
      <c r="S147" s="255"/>
      <c r="T147" s="25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7" t="s">
        <v>1262</v>
      </c>
      <c r="AU147" s="257" t="s">
        <v>85</v>
      </c>
      <c r="AV147" s="13" t="s">
        <v>85</v>
      </c>
      <c r="AW147" s="13" t="s">
        <v>32</v>
      </c>
      <c r="AX147" s="13" t="s">
        <v>76</v>
      </c>
      <c r="AY147" s="257" t="s">
        <v>138</v>
      </c>
    </row>
    <row r="148" s="14" customFormat="1">
      <c r="A148" s="14"/>
      <c r="B148" s="258"/>
      <c r="C148" s="259"/>
      <c r="D148" s="248" t="s">
        <v>1262</v>
      </c>
      <c r="E148" s="260" t="s">
        <v>1</v>
      </c>
      <c r="F148" s="261" t="s">
        <v>1264</v>
      </c>
      <c r="G148" s="259"/>
      <c r="H148" s="262">
        <v>13.199999999999999</v>
      </c>
      <c r="I148" s="263"/>
      <c r="J148" s="259"/>
      <c r="K148" s="259"/>
      <c r="L148" s="264"/>
      <c r="M148" s="265"/>
      <c r="N148" s="266"/>
      <c r="O148" s="266"/>
      <c r="P148" s="266"/>
      <c r="Q148" s="266"/>
      <c r="R148" s="266"/>
      <c r="S148" s="266"/>
      <c r="T148" s="26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8" t="s">
        <v>1262</v>
      </c>
      <c r="AU148" s="268" t="s">
        <v>85</v>
      </c>
      <c r="AV148" s="14" t="s">
        <v>145</v>
      </c>
      <c r="AW148" s="14" t="s">
        <v>32</v>
      </c>
      <c r="AX148" s="14" t="s">
        <v>83</v>
      </c>
      <c r="AY148" s="268" t="s">
        <v>138</v>
      </c>
    </row>
    <row r="149" s="2" customFormat="1" ht="14.4" customHeight="1">
      <c r="A149" s="37"/>
      <c r="B149" s="38"/>
      <c r="C149" s="226" t="s">
        <v>297</v>
      </c>
      <c r="D149" s="226" t="s">
        <v>141</v>
      </c>
      <c r="E149" s="227" t="s">
        <v>1379</v>
      </c>
      <c r="F149" s="228" t="s">
        <v>1380</v>
      </c>
      <c r="G149" s="229" t="s">
        <v>328</v>
      </c>
      <c r="H149" s="230">
        <v>26.399999999999999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41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145</v>
      </c>
      <c r="AT149" s="238" t="s">
        <v>141</v>
      </c>
      <c r="AU149" s="238" t="s">
        <v>85</v>
      </c>
      <c r="AY149" s="16" t="s">
        <v>138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83</v>
      </c>
      <c r="BK149" s="239">
        <f>ROUND(I149*H149,2)</f>
        <v>0</v>
      </c>
      <c r="BL149" s="16" t="s">
        <v>145</v>
      </c>
      <c r="BM149" s="238" t="s">
        <v>1632</v>
      </c>
    </row>
    <row r="150" s="12" customFormat="1" ht="22.8" customHeight="1">
      <c r="A150" s="12"/>
      <c r="B150" s="210"/>
      <c r="C150" s="211"/>
      <c r="D150" s="212" t="s">
        <v>75</v>
      </c>
      <c r="E150" s="224" t="s">
        <v>1382</v>
      </c>
      <c r="F150" s="224" t="s">
        <v>1383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SUM(P151:P153)</f>
        <v>0</v>
      </c>
      <c r="Q150" s="218"/>
      <c r="R150" s="219">
        <f>SUM(R151:R153)</f>
        <v>0</v>
      </c>
      <c r="S150" s="218"/>
      <c r="T150" s="220">
        <f>SUM(T151:T153)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83</v>
      </c>
      <c r="AT150" s="222" t="s">
        <v>75</v>
      </c>
      <c r="AU150" s="222" t="s">
        <v>83</v>
      </c>
      <c r="AY150" s="221" t="s">
        <v>138</v>
      </c>
      <c r="BK150" s="223">
        <f>SUM(BK151:BK153)</f>
        <v>0</v>
      </c>
    </row>
    <row r="151" s="2" customFormat="1" ht="14.4" customHeight="1">
      <c r="A151" s="37"/>
      <c r="B151" s="38"/>
      <c r="C151" s="226" t="s">
        <v>303</v>
      </c>
      <c r="D151" s="226" t="s">
        <v>141</v>
      </c>
      <c r="E151" s="227" t="s">
        <v>1385</v>
      </c>
      <c r="F151" s="228" t="s">
        <v>1386</v>
      </c>
      <c r="G151" s="229" t="s">
        <v>317</v>
      </c>
      <c r="H151" s="230">
        <v>2.6400000000000001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41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145</v>
      </c>
      <c r="AT151" s="238" t="s">
        <v>141</v>
      </c>
      <c r="AU151" s="238" t="s">
        <v>85</v>
      </c>
      <c r="AY151" s="16" t="s">
        <v>138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83</v>
      </c>
      <c r="BK151" s="239">
        <f>ROUND(I151*H151,2)</f>
        <v>0</v>
      </c>
      <c r="BL151" s="16" t="s">
        <v>145</v>
      </c>
      <c r="BM151" s="238" t="s">
        <v>1634</v>
      </c>
    </row>
    <row r="152" s="13" customFormat="1">
      <c r="A152" s="13"/>
      <c r="B152" s="246"/>
      <c r="C152" s="247"/>
      <c r="D152" s="248" t="s">
        <v>1262</v>
      </c>
      <c r="E152" s="249" t="s">
        <v>1</v>
      </c>
      <c r="F152" s="250" t="s">
        <v>1635</v>
      </c>
      <c r="G152" s="247"/>
      <c r="H152" s="251">
        <v>2.6400000000000001</v>
      </c>
      <c r="I152" s="252"/>
      <c r="J152" s="247"/>
      <c r="K152" s="247"/>
      <c r="L152" s="253"/>
      <c r="M152" s="254"/>
      <c r="N152" s="255"/>
      <c r="O152" s="255"/>
      <c r="P152" s="255"/>
      <c r="Q152" s="255"/>
      <c r="R152" s="255"/>
      <c r="S152" s="255"/>
      <c r="T152" s="25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7" t="s">
        <v>1262</v>
      </c>
      <c r="AU152" s="257" t="s">
        <v>85</v>
      </c>
      <c r="AV152" s="13" t="s">
        <v>85</v>
      </c>
      <c r="AW152" s="13" t="s">
        <v>32</v>
      </c>
      <c r="AX152" s="13" t="s">
        <v>76</v>
      </c>
      <c r="AY152" s="257" t="s">
        <v>138</v>
      </c>
    </row>
    <row r="153" s="14" customFormat="1">
      <c r="A153" s="14"/>
      <c r="B153" s="258"/>
      <c r="C153" s="259"/>
      <c r="D153" s="248" t="s">
        <v>1262</v>
      </c>
      <c r="E153" s="260" t="s">
        <v>1</v>
      </c>
      <c r="F153" s="261" t="s">
        <v>1264</v>
      </c>
      <c r="G153" s="259"/>
      <c r="H153" s="262">
        <v>2.6400000000000001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8" t="s">
        <v>1262</v>
      </c>
      <c r="AU153" s="268" t="s">
        <v>85</v>
      </c>
      <c r="AV153" s="14" t="s">
        <v>145</v>
      </c>
      <c r="AW153" s="14" t="s">
        <v>32</v>
      </c>
      <c r="AX153" s="14" t="s">
        <v>83</v>
      </c>
      <c r="AY153" s="268" t="s">
        <v>138</v>
      </c>
    </row>
    <row r="154" s="12" customFormat="1" ht="22.8" customHeight="1">
      <c r="A154" s="12"/>
      <c r="B154" s="210"/>
      <c r="C154" s="211"/>
      <c r="D154" s="212" t="s">
        <v>75</v>
      </c>
      <c r="E154" s="224" t="s">
        <v>1636</v>
      </c>
      <c r="F154" s="224" t="s">
        <v>1637</v>
      </c>
      <c r="G154" s="211"/>
      <c r="H154" s="211"/>
      <c r="I154" s="214"/>
      <c r="J154" s="225">
        <f>BK154</f>
        <v>0</v>
      </c>
      <c r="K154" s="211"/>
      <c r="L154" s="216"/>
      <c r="M154" s="217"/>
      <c r="N154" s="218"/>
      <c r="O154" s="218"/>
      <c r="P154" s="219">
        <f>P155</f>
        <v>0</v>
      </c>
      <c r="Q154" s="218"/>
      <c r="R154" s="219">
        <f>R155</f>
        <v>0</v>
      </c>
      <c r="S154" s="218"/>
      <c r="T154" s="220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83</v>
      </c>
      <c r="AT154" s="222" t="s">
        <v>75</v>
      </c>
      <c r="AU154" s="222" t="s">
        <v>83</v>
      </c>
      <c r="AY154" s="221" t="s">
        <v>138</v>
      </c>
      <c r="BK154" s="223">
        <f>BK155</f>
        <v>0</v>
      </c>
    </row>
    <row r="155" s="2" customFormat="1" ht="14.4" customHeight="1">
      <c r="A155" s="37"/>
      <c r="B155" s="38"/>
      <c r="C155" s="226" t="s">
        <v>8</v>
      </c>
      <c r="D155" s="226" t="s">
        <v>141</v>
      </c>
      <c r="E155" s="227" t="s">
        <v>1639</v>
      </c>
      <c r="F155" s="228" t="s">
        <v>1640</v>
      </c>
      <c r="G155" s="229" t="s">
        <v>1641</v>
      </c>
      <c r="H155" s="230">
        <v>1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41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145</v>
      </c>
      <c r="AT155" s="238" t="s">
        <v>141</v>
      </c>
      <c r="AU155" s="238" t="s">
        <v>85</v>
      </c>
      <c r="AY155" s="16" t="s">
        <v>138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83</v>
      </c>
      <c r="BK155" s="239">
        <f>ROUND(I155*H155,2)</f>
        <v>0</v>
      </c>
      <c r="BL155" s="16" t="s">
        <v>145</v>
      </c>
      <c r="BM155" s="238" t="s">
        <v>1642</v>
      </c>
    </row>
    <row r="156" s="12" customFormat="1" ht="22.8" customHeight="1">
      <c r="A156" s="12"/>
      <c r="B156" s="210"/>
      <c r="C156" s="211"/>
      <c r="D156" s="212" t="s">
        <v>75</v>
      </c>
      <c r="E156" s="224" t="s">
        <v>1389</v>
      </c>
      <c r="F156" s="224" t="s">
        <v>1390</v>
      </c>
      <c r="G156" s="211"/>
      <c r="H156" s="211"/>
      <c r="I156" s="214"/>
      <c r="J156" s="225">
        <f>BK156</f>
        <v>0</v>
      </c>
      <c r="K156" s="211"/>
      <c r="L156" s="216"/>
      <c r="M156" s="217"/>
      <c r="N156" s="218"/>
      <c r="O156" s="218"/>
      <c r="P156" s="219">
        <f>SUM(P157:P177)</f>
        <v>0</v>
      </c>
      <c r="Q156" s="218"/>
      <c r="R156" s="219">
        <f>SUM(R157:R177)</f>
        <v>0</v>
      </c>
      <c r="S156" s="218"/>
      <c r="T156" s="220">
        <f>SUM(T157:T177)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1" t="s">
        <v>83</v>
      </c>
      <c r="AT156" s="222" t="s">
        <v>75</v>
      </c>
      <c r="AU156" s="222" t="s">
        <v>83</v>
      </c>
      <c r="AY156" s="221" t="s">
        <v>138</v>
      </c>
      <c r="BK156" s="223">
        <f>SUM(BK157:BK177)</f>
        <v>0</v>
      </c>
    </row>
    <row r="157" s="2" customFormat="1" ht="24.15" customHeight="1">
      <c r="A157" s="37"/>
      <c r="B157" s="38"/>
      <c r="C157" s="226" t="s">
        <v>314</v>
      </c>
      <c r="D157" s="226" t="s">
        <v>141</v>
      </c>
      <c r="E157" s="227" t="s">
        <v>1392</v>
      </c>
      <c r="F157" s="228" t="s">
        <v>1393</v>
      </c>
      <c r="G157" s="229" t="s">
        <v>312</v>
      </c>
      <c r="H157" s="230">
        <v>1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41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145</v>
      </c>
      <c r="AT157" s="238" t="s">
        <v>141</v>
      </c>
      <c r="AU157" s="238" t="s">
        <v>85</v>
      </c>
      <c r="AY157" s="16" t="s">
        <v>138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83</v>
      </c>
      <c r="BK157" s="239">
        <f>ROUND(I157*H157,2)</f>
        <v>0</v>
      </c>
      <c r="BL157" s="16" t="s">
        <v>145</v>
      </c>
      <c r="BM157" s="238" t="s">
        <v>1644</v>
      </c>
    </row>
    <row r="158" s="2" customFormat="1" ht="24.15" customHeight="1">
      <c r="A158" s="37"/>
      <c r="B158" s="38"/>
      <c r="C158" s="226" t="s">
        <v>319</v>
      </c>
      <c r="D158" s="226" t="s">
        <v>141</v>
      </c>
      <c r="E158" s="227" t="s">
        <v>1396</v>
      </c>
      <c r="F158" s="228" t="s">
        <v>1397</v>
      </c>
      <c r="G158" s="229" t="s">
        <v>306</v>
      </c>
      <c r="H158" s="230">
        <v>1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145</v>
      </c>
      <c r="AT158" s="238" t="s">
        <v>141</v>
      </c>
      <c r="AU158" s="238" t="s">
        <v>85</v>
      </c>
      <c r="AY158" s="16" t="s">
        <v>138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83</v>
      </c>
      <c r="BK158" s="239">
        <f>ROUND(I158*H158,2)</f>
        <v>0</v>
      </c>
      <c r="BL158" s="16" t="s">
        <v>145</v>
      </c>
      <c r="BM158" s="238" t="s">
        <v>1646</v>
      </c>
    </row>
    <row r="159" s="2" customFormat="1" ht="14.4" customHeight="1">
      <c r="A159" s="37"/>
      <c r="B159" s="38"/>
      <c r="C159" s="226" t="s">
        <v>325</v>
      </c>
      <c r="D159" s="226" t="s">
        <v>141</v>
      </c>
      <c r="E159" s="227" t="s">
        <v>1412</v>
      </c>
      <c r="F159" s="228" t="s">
        <v>1413</v>
      </c>
      <c r="G159" s="229" t="s">
        <v>312</v>
      </c>
      <c r="H159" s="230">
        <v>25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41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145</v>
      </c>
      <c r="AT159" s="238" t="s">
        <v>141</v>
      </c>
      <c r="AU159" s="238" t="s">
        <v>85</v>
      </c>
      <c r="AY159" s="16" t="s">
        <v>138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83</v>
      </c>
      <c r="BK159" s="239">
        <f>ROUND(I159*H159,2)</f>
        <v>0</v>
      </c>
      <c r="BL159" s="16" t="s">
        <v>145</v>
      </c>
      <c r="BM159" s="238" t="s">
        <v>1648</v>
      </c>
    </row>
    <row r="160" s="2" customFormat="1" ht="24.15" customHeight="1">
      <c r="A160" s="37"/>
      <c r="B160" s="38"/>
      <c r="C160" s="226" t="s">
        <v>330</v>
      </c>
      <c r="D160" s="226" t="s">
        <v>141</v>
      </c>
      <c r="E160" s="227" t="s">
        <v>1650</v>
      </c>
      <c r="F160" s="228" t="s">
        <v>1651</v>
      </c>
      <c r="G160" s="229" t="s">
        <v>265</v>
      </c>
      <c r="H160" s="230">
        <v>1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145</v>
      </c>
      <c r="AT160" s="238" t="s">
        <v>141</v>
      </c>
      <c r="AU160" s="238" t="s">
        <v>85</v>
      </c>
      <c r="AY160" s="16" t="s">
        <v>138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83</v>
      </c>
      <c r="BK160" s="239">
        <f>ROUND(I160*H160,2)</f>
        <v>0</v>
      </c>
      <c r="BL160" s="16" t="s">
        <v>145</v>
      </c>
      <c r="BM160" s="238" t="s">
        <v>1652</v>
      </c>
    </row>
    <row r="161" s="2" customFormat="1" ht="24.15" customHeight="1">
      <c r="A161" s="37"/>
      <c r="B161" s="38"/>
      <c r="C161" s="226" t="s">
        <v>334</v>
      </c>
      <c r="D161" s="226" t="s">
        <v>141</v>
      </c>
      <c r="E161" s="227" t="s">
        <v>1654</v>
      </c>
      <c r="F161" s="228" t="s">
        <v>1655</v>
      </c>
      <c r="G161" s="229" t="s">
        <v>261</v>
      </c>
      <c r="H161" s="230">
        <v>1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41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145</v>
      </c>
      <c r="AT161" s="238" t="s">
        <v>141</v>
      </c>
      <c r="AU161" s="238" t="s">
        <v>85</v>
      </c>
      <c r="AY161" s="16" t="s">
        <v>138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83</v>
      </c>
      <c r="BK161" s="239">
        <f>ROUND(I161*H161,2)</f>
        <v>0</v>
      </c>
      <c r="BL161" s="16" t="s">
        <v>145</v>
      </c>
      <c r="BM161" s="238" t="s">
        <v>1656</v>
      </c>
    </row>
    <row r="162" s="2" customFormat="1" ht="24.15" customHeight="1">
      <c r="A162" s="37"/>
      <c r="B162" s="38"/>
      <c r="C162" s="226" t="s">
        <v>7</v>
      </c>
      <c r="D162" s="226" t="s">
        <v>141</v>
      </c>
      <c r="E162" s="227" t="s">
        <v>1658</v>
      </c>
      <c r="F162" s="228" t="s">
        <v>1659</v>
      </c>
      <c r="G162" s="229" t="s">
        <v>261</v>
      </c>
      <c r="H162" s="230">
        <v>1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41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145</v>
      </c>
      <c r="AT162" s="238" t="s">
        <v>141</v>
      </c>
      <c r="AU162" s="238" t="s">
        <v>85</v>
      </c>
      <c r="AY162" s="16" t="s">
        <v>138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83</v>
      </c>
      <c r="BK162" s="239">
        <f>ROUND(I162*H162,2)</f>
        <v>0</v>
      </c>
      <c r="BL162" s="16" t="s">
        <v>145</v>
      </c>
      <c r="BM162" s="238" t="s">
        <v>1660</v>
      </c>
    </row>
    <row r="163" s="2" customFormat="1" ht="14.4" customHeight="1">
      <c r="A163" s="37"/>
      <c r="B163" s="38"/>
      <c r="C163" s="226" t="s">
        <v>342</v>
      </c>
      <c r="D163" s="226" t="s">
        <v>141</v>
      </c>
      <c r="E163" s="227" t="s">
        <v>1662</v>
      </c>
      <c r="F163" s="228" t="s">
        <v>1663</v>
      </c>
      <c r="G163" s="229" t="s">
        <v>265</v>
      </c>
      <c r="H163" s="230">
        <v>1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41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145</v>
      </c>
      <c r="AT163" s="238" t="s">
        <v>141</v>
      </c>
      <c r="AU163" s="238" t="s">
        <v>85</v>
      </c>
      <c r="AY163" s="16" t="s">
        <v>138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83</v>
      </c>
      <c r="BK163" s="239">
        <f>ROUND(I163*H163,2)</f>
        <v>0</v>
      </c>
      <c r="BL163" s="16" t="s">
        <v>145</v>
      </c>
      <c r="BM163" s="238" t="s">
        <v>1664</v>
      </c>
    </row>
    <row r="164" s="2" customFormat="1" ht="14.4" customHeight="1">
      <c r="A164" s="37"/>
      <c r="B164" s="38"/>
      <c r="C164" s="226" t="s">
        <v>344</v>
      </c>
      <c r="D164" s="226" t="s">
        <v>141</v>
      </c>
      <c r="E164" s="227" t="s">
        <v>1666</v>
      </c>
      <c r="F164" s="228" t="s">
        <v>1667</v>
      </c>
      <c r="G164" s="229" t="s">
        <v>261</v>
      </c>
      <c r="H164" s="230">
        <v>1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145</v>
      </c>
      <c r="AT164" s="238" t="s">
        <v>141</v>
      </c>
      <c r="AU164" s="238" t="s">
        <v>85</v>
      </c>
      <c r="AY164" s="16" t="s">
        <v>138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83</v>
      </c>
      <c r="BK164" s="239">
        <f>ROUND(I164*H164,2)</f>
        <v>0</v>
      </c>
      <c r="BL164" s="16" t="s">
        <v>145</v>
      </c>
      <c r="BM164" s="238" t="s">
        <v>1668</v>
      </c>
    </row>
    <row r="165" s="2" customFormat="1" ht="24.15" customHeight="1">
      <c r="A165" s="37"/>
      <c r="B165" s="38"/>
      <c r="C165" s="226" t="s">
        <v>350</v>
      </c>
      <c r="D165" s="226" t="s">
        <v>141</v>
      </c>
      <c r="E165" s="227" t="s">
        <v>1670</v>
      </c>
      <c r="F165" s="228" t="s">
        <v>1671</v>
      </c>
      <c r="G165" s="229" t="s">
        <v>261</v>
      </c>
      <c r="H165" s="230">
        <v>1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41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145</v>
      </c>
      <c r="AT165" s="238" t="s">
        <v>141</v>
      </c>
      <c r="AU165" s="238" t="s">
        <v>85</v>
      </c>
      <c r="AY165" s="16" t="s">
        <v>138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83</v>
      </c>
      <c r="BK165" s="239">
        <f>ROUND(I165*H165,2)</f>
        <v>0</v>
      </c>
      <c r="BL165" s="16" t="s">
        <v>145</v>
      </c>
      <c r="BM165" s="238" t="s">
        <v>1672</v>
      </c>
    </row>
    <row r="166" s="2" customFormat="1" ht="24.15" customHeight="1">
      <c r="A166" s="37"/>
      <c r="B166" s="38"/>
      <c r="C166" s="226" t="s">
        <v>352</v>
      </c>
      <c r="D166" s="226" t="s">
        <v>141</v>
      </c>
      <c r="E166" s="227" t="s">
        <v>1674</v>
      </c>
      <c r="F166" s="228" t="s">
        <v>1675</v>
      </c>
      <c r="G166" s="229" t="s">
        <v>261</v>
      </c>
      <c r="H166" s="230">
        <v>1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41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145</v>
      </c>
      <c r="AT166" s="238" t="s">
        <v>141</v>
      </c>
      <c r="AU166" s="238" t="s">
        <v>85</v>
      </c>
      <c r="AY166" s="16" t="s">
        <v>138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83</v>
      </c>
      <c r="BK166" s="239">
        <f>ROUND(I166*H166,2)</f>
        <v>0</v>
      </c>
      <c r="BL166" s="16" t="s">
        <v>145</v>
      </c>
      <c r="BM166" s="238" t="s">
        <v>1676</v>
      </c>
    </row>
    <row r="167" s="2" customFormat="1" ht="24.15" customHeight="1">
      <c r="A167" s="37"/>
      <c r="B167" s="38"/>
      <c r="C167" s="226" t="s">
        <v>356</v>
      </c>
      <c r="D167" s="226" t="s">
        <v>141</v>
      </c>
      <c r="E167" s="227" t="s">
        <v>1678</v>
      </c>
      <c r="F167" s="228" t="s">
        <v>1679</v>
      </c>
      <c r="G167" s="229" t="s">
        <v>261</v>
      </c>
      <c r="H167" s="230">
        <v>1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145</v>
      </c>
      <c r="AT167" s="238" t="s">
        <v>141</v>
      </c>
      <c r="AU167" s="238" t="s">
        <v>85</v>
      </c>
      <c r="AY167" s="16" t="s">
        <v>138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83</v>
      </c>
      <c r="BK167" s="239">
        <f>ROUND(I167*H167,2)</f>
        <v>0</v>
      </c>
      <c r="BL167" s="16" t="s">
        <v>145</v>
      </c>
      <c r="BM167" s="238" t="s">
        <v>1680</v>
      </c>
    </row>
    <row r="168" s="2" customFormat="1" ht="24.15" customHeight="1">
      <c r="A168" s="37"/>
      <c r="B168" s="38"/>
      <c r="C168" s="226" t="s">
        <v>358</v>
      </c>
      <c r="D168" s="226" t="s">
        <v>141</v>
      </c>
      <c r="E168" s="227" t="s">
        <v>1416</v>
      </c>
      <c r="F168" s="228" t="s">
        <v>1417</v>
      </c>
      <c r="G168" s="229" t="s">
        <v>261</v>
      </c>
      <c r="H168" s="230">
        <v>1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145</v>
      </c>
      <c r="AT168" s="238" t="s">
        <v>141</v>
      </c>
      <c r="AU168" s="238" t="s">
        <v>85</v>
      </c>
      <c r="AY168" s="16" t="s">
        <v>138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83</v>
      </c>
      <c r="BK168" s="239">
        <f>ROUND(I168*H168,2)</f>
        <v>0</v>
      </c>
      <c r="BL168" s="16" t="s">
        <v>145</v>
      </c>
      <c r="BM168" s="238" t="s">
        <v>1682</v>
      </c>
    </row>
    <row r="169" s="2" customFormat="1" ht="24.15" customHeight="1">
      <c r="A169" s="37"/>
      <c r="B169" s="38"/>
      <c r="C169" s="226" t="s">
        <v>360</v>
      </c>
      <c r="D169" s="226" t="s">
        <v>141</v>
      </c>
      <c r="E169" s="227" t="s">
        <v>1420</v>
      </c>
      <c r="F169" s="228" t="s">
        <v>1421</v>
      </c>
      <c r="G169" s="229" t="s">
        <v>261</v>
      </c>
      <c r="H169" s="230">
        <v>1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41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145</v>
      </c>
      <c r="AT169" s="238" t="s">
        <v>141</v>
      </c>
      <c r="AU169" s="238" t="s">
        <v>85</v>
      </c>
      <c r="AY169" s="16" t="s">
        <v>138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83</v>
      </c>
      <c r="BK169" s="239">
        <f>ROUND(I169*H169,2)</f>
        <v>0</v>
      </c>
      <c r="BL169" s="16" t="s">
        <v>145</v>
      </c>
      <c r="BM169" s="238" t="s">
        <v>1684</v>
      </c>
    </row>
    <row r="170" s="2" customFormat="1" ht="24.15" customHeight="1">
      <c r="A170" s="37"/>
      <c r="B170" s="38"/>
      <c r="C170" s="226" t="s">
        <v>364</v>
      </c>
      <c r="D170" s="226" t="s">
        <v>141</v>
      </c>
      <c r="E170" s="227" t="s">
        <v>1424</v>
      </c>
      <c r="F170" s="228" t="s">
        <v>1425</v>
      </c>
      <c r="G170" s="229" t="s">
        <v>261</v>
      </c>
      <c r="H170" s="230">
        <v>1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41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145</v>
      </c>
      <c r="AT170" s="238" t="s">
        <v>141</v>
      </c>
      <c r="AU170" s="238" t="s">
        <v>85</v>
      </c>
      <c r="AY170" s="16" t="s">
        <v>138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83</v>
      </c>
      <c r="BK170" s="239">
        <f>ROUND(I170*H170,2)</f>
        <v>0</v>
      </c>
      <c r="BL170" s="16" t="s">
        <v>145</v>
      </c>
      <c r="BM170" s="238" t="s">
        <v>1686</v>
      </c>
    </row>
    <row r="171" s="2" customFormat="1" ht="24.15" customHeight="1">
      <c r="A171" s="37"/>
      <c r="B171" s="38"/>
      <c r="C171" s="226" t="s">
        <v>366</v>
      </c>
      <c r="D171" s="226" t="s">
        <v>141</v>
      </c>
      <c r="E171" s="227" t="s">
        <v>1428</v>
      </c>
      <c r="F171" s="228" t="s">
        <v>1429</v>
      </c>
      <c r="G171" s="229" t="s">
        <v>261</v>
      </c>
      <c r="H171" s="230">
        <v>1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41</v>
      </c>
      <c r="O171" s="90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145</v>
      </c>
      <c r="AT171" s="238" t="s">
        <v>141</v>
      </c>
      <c r="AU171" s="238" t="s">
        <v>85</v>
      </c>
      <c r="AY171" s="16" t="s">
        <v>138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83</v>
      </c>
      <c r="BK171" s="239">
        <f>ROUND(I171*H171,2)</f>
        <v>0</v>
      </c>
      <c r="BL171" s="16" t="s">
        <v>145</v>
      </c>
      <c r="BM171" s="238" t="s">
        <v>1688</v>
      </c>
    </row>
    <row r="172" s="2" customFormat="1" ht="24.15" customHeight="1">
      <c r="A172" s="37"/>
      <c r="B172" s="38"/>
      <c r="C172" s="226" t="s">
        <v>372</v>
      </c>
      <c r="D172" s="226" t="s">
        <v>141</v>
      </c>
      <c r="E172" s="227" t="s">
        <v>1432</v>
      </c>
      <c r="F172" s="228" t="s">
        <v>1433</v>
      </c>
      <c r="G172" s="229" t="s">
        <v>261</v>
      </c>
      <c r="H172" s="230">
        <v>2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145</v>
      </c>
      <c r="AT172" s="238" t="s">
        <v>141</v>
      </c>
      <c r="AU172" s="238" t="s">
        <v>85</v>
      </c>
      <c r="AY172" s="16" t="s">
        <v>138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83</v>
      </c>
      <c r="BK172" s="239">
        <f>ROUND(I172*H172,2)</f>
        <v>0</v>
      </c>
      <c r="BL172" s="16" t="s">
        <v>145</v>
      </c>
      <c r="BM172" s="238" t="s">
        <v>1690</v>
      </c>
    </row>
    <row r="173" s="2" customFormat="1" ht="24.15" customHeight="1">
      <c r="A173" s="37"/>
      <c r="B173" s="38"/>
      <c r="C173" s="226" t="s">
        <v>376</v>
      </c>
      <c r="D173" s="226" t="s">
        <v>141</v>
      </c>
      <c r="E173" s="227" t="s">
        <v>1436</v>
      </c>
      <c r="F173" s="228" t="s">
        <v>1437</v>
      </c>
      <c r="G173" s="229" t="s">
        <v>261</v>
      </c>
      <c r="H173" s="230">
        <v>2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41</v>
      </c>
      <c r="O173" s="90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145</v>
      </c>
      <c r="AT173" s="238" t="s">
        <v>141</v>
      </c>
      <c r="AU173" s="238" t="s">
        <v>85</v>
      </c>
      <c r="AY173" s="16" t="s">
        <v>138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83</v>
      </c>
      <c r="BK173" s="239">
        <f>ROUND(I173*H173,2)</f>
        <v>0</v>
      </c>
      <c r="BL173" s="16" t="s">
        <v>145</v>
      </c>
      <c r="BM173" s="238" t="s">
        <v>1692</v>
      </c>
    </row>
    <row r="174" s="2" customFormat="1" ht="14.4" customHeight="1">
      <c r="A174" s="37"/>
      <c r="B174" s="38"/>
      <c r="C174" s="226" t="s">
        <v>378</v>
      </c>
      <c r="D174" s="226" t="s">
        <v>141</v>
      </c>
      <c r="E174" s="227" t="s">
        <v>1694</v>
      </c>
      <c r="F174" s="228" t="s">
        <v>1695</v>
      </c>
      <c r="G174" s="229" t="s">
        <v>261</v>
      </c>
      <c r="H174" s="230">
        <v>1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41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145</v>
      </c>
      <c r="AT174" s="238" t="s">
        <v>141</v>
      </c>
      <c r="AU174" s="238" t="s">
        <v>85</v>
      </c>
      <c r="AY174" s="16" t="s">
        <v>138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83</v>
      </c>
      <c r="BK174" s="239">
        <f>ROUND(I174*H174,2)</f>
        <v>0</v>
      </c>
      <c r="BL174" s="16" t="s">
        <v>145</v>
      </c>
      <c r="BM174" s="238" t="s">
        <v>1696</v>
      </c>
    </row>
    <row r="175" s="2" customFormat="1" ht="24.15" customHeight="1">
      <c r="A175" s="37"/>
      <c r="B175" s="38"/>
      <c r="C175" s="226" t="s">
        <v>380</v>
      </c>
      <c r="D175" s="226" t="s">
        <v>141</v>
      </c>
      <c r="E175" s="227" t="s">
        <v>1698</v>
      </c>
      <c r="F175" s="228" t="s">
        <v>1699</v>
      </c>
      <c r="G175" s="229" t="s">
        <v>261</v>
      </c>
      <c r="H175" s="230">
        <v>1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41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145</v>
      </c>
      <c r="AT175" s="238" t="s">
        <v>141</v>
      </c>
      <c r="AU175" s="238" t="s">
        <v>85</v>
      </c>
      <c r="AY175" s="16" t="s">
        <v>138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83</v>
      </c>
      <c r="BK175" s="239">
        <f>ROUND(I175*H175,2)</f>
        <v>0</v>
      </c>
      <c r="BL175" s="16" t="s">
        <v>145</v>
      </c>
      <c r="BM175" s="238" t="s">
        <v>1700</v>
      </c>
    </row>
    <row r="176" s="2" customFormat="1" ht="14.4" customHeight="1">
      <c r="A176" s="37"/>
      <c r="B176" s="38"/>
      <c r="C176" s="226" t="s">
        <v>382</v>
      </c>
      <c r="D176" s="226" t="s">
        <v>141</v>
      </c>
      <c r="E176" s="227" t="s">
        <v>1440</v>
      </c>
      <c r="F176" s="228" t="s">
        <v>1441</v>
      </c>
      <c r="G176" s="229" t="s">
        <v>312</v>
      </c>
      <c r="H176" s="230">
        <v>1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41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145</v>
      </c>
      <c r="AT176" s="238" t="s">
        <v>141</v>
      </c>
      <c r="AU176" s="238" t="s">
        <v>85</v>
      </c>
      <c r="AY176" s="16" t="s">
        <v>138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83</v>
      </c>
      <c r="BK176" s="239">
        <f>ROUND(I176*H176,2)</f>
        <v>0</v>
      </c>
      <c r="BL176" s="16" t="s">
        <v>145</v>
      </c>
      <c r="BM176" s="238" t="s">
        <v>1702</v>
      </c>
    </row>
    <row r="177" s="2" customFormat="1" ht="14.4" customHeight="1">
      <c r="A177" s="37"/>
      <c r="B177" s="38"/>
      <c r="C177" s="226" t="s">
        <v>386</v>
      </c>
      <c r="D177" s="226" t="s">
        <v>141</v>
      </c>
      <c r="E177" s="227" t="s">
        <v>1444</v>
      </c>
      <c r="F177" s="228" t="s">
        <v>1445</v>
      </c>
      <c r="G177" s="229" t="s">
        <v>312</v>
      </c>
      <c r="H177" s="230">
        <v>1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41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145</v>
      </c>
      <c r="AT177" s="238" t="s">
        <v>141</v>
      </c>
      <c r="AU177" s="238" t="s">
        <v>85</v>
      </c>
      <c r="AY177" s="16" t="s">
        <v>138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83</v>
      </c>
      <c r="BK177" s="239">
        <f>ROUND(I177*H177,2)</f>
        <v>0</v>
      </c>
      <c r="BL177" s="16" t="s">
        <v>145</v>
      </c>
      <c r="BM177" s="238" t="s">
        <v>1704</v>
      </c>
    </row>
    <row r="178" s="12" customFormat="1" ht="22.8" customHeight="1">
      <c r="A178" s="12"/>
      <c r="B178" s="210"/>
      <c r="C178" s="211"/>
      <c r="D178" s="212" t="s">
        <v>75</v>
      </c>
      <c r="E178" s="224" t="s">
        <v>1447</v>
      </c>
      <c r="F178" s="224" t="s">
        <v>1448</v>
      </c>
      <c r="G178" s="211"/>
      <c r="H178" s="211"/>
      <c r="I178" s="214"/>
      <c r="J178" s="225">
        <f>BK178</f>
        <v>0</v>
      </c>
      <c r="K178" s="211"/>
      <c r="L178" s="216"/>
      <c r="M178" s="217"/>
      <c r="N178" s="218"/>
      <c r="O178" s="218"/>
      <c r="P178" s="219">
        <f>SUM(P179:P180)</f>
        <v>0</v>
      </c>
      <c r="Q178" s="218"/>
      <c r="R178" s="219">
        <f>SUM(R179:R180)</f>
        <v>0</v>
      </c>
      <c r="S178" s="218"/>
      <c r="T178" s="220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83</v>
      </c>
      <c r="AT178" s="222" t="s">
        <v>75</v>
      </c>
      <c r="AU178" s="222" t="s">
        <v>83</v>
      </c>
      <c r="AY178" s="221" t="s">
        <v>138</v>
      </c>
      <c r="BK178" s="223">
        <f>SUM(BK179:BK180)</f>
        <v>0</v>
      </c>
    </row>
    <row r="179" s="2" customFormat="1" ht="24.15" customHeight="1">
      <c r="A179" s="37"/>
      <c r="B179" s="38"/>
      <c r="C179" s="226" t="s">
        <v>388</v>
      </c>
      <c r="D179" s="226" t="s">
        <v>141</v>
      </c>
      <c r="E179" s="227" t="s">
        <v>1450</v>
      </c>
      <c r="F179" s="228" t="s">
        <v>1451</v>
      </c>
      <c r="G179" s="229" t="s">
        <v>328</v>
      </c>
      <c r="H179" s="230">
        <v>0.64600000000000002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41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145</v>
      </c>
      <c r="AT179" s="238" t="s">
        <v>141</v>
      </c>
      <c r="AU179" s="238" t="s">
        <v>85</v>
      </c>
      <c r="AY179" s="16" t="s">
        <v>138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83</v>
      </c>
      <c r="BK179" s="239">
        <f>ROUND(I179*H179,2)</f>
        <v>0</v>
      </c>
      <c r="BL179" s="16" t="s">
        <v>145</v>
      </c>
      <c r="BM179" s="238" t="s">
        <v>1706</v>
      </c>
    </row>
    <row r="180" s="2" customFormat="1" ht="24.15" customHeight="1">
      <c r="A180" s="37"/>
      <c r="B180" s="38"/>
      <c r="C180" s="226" t="s">
        <v>392</v>
      </c>
      <c r="D180" s="226" t="s">
        <v>141</v>
      </c>
      <c r="E180" s="227" t="s">
        <v>1454</v>
      </c>
      <c r="F180" s="228" t="s">
        <v>1455</v>
      </c>
      <c r="G180" s="229" t="s">
        <v>328</v>
      </c>
      <c r="H180" s="230">
        <v>0.64600000000000002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41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145</v>
      </c>
      <c r="AT180" s="238" t="s">
        <v>141</v>
      </c>
      <c r="AU180" s="238" t="s">
        <v>85</v>
      </c>
      <c r="AY180" s="16" t="s">
        <v>138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83</v>
      </c>
      <c r="BK180" s="239">
        <f>ROUND(I180*H180,2)</f>
        <v>0</v>
      </c>
      <c r="BL180" s="16" t="s">
        <v>145</v>
      </c>
      <c r="BM180" s="238" t="s">
        <v>1708</v>
      </c>
    </row>
    <row r="181" s="12" customFormat="1" ht="22.8" customHeight="1">
      <c r="A181" s="12"/>
      <c r="B181" s="210"/>
      <c r="C181" s="211"/>
      <c r="D181" s="212" t="s">
        <v>75</v>
      </c>
      <c r="E181" s="224" t="s">
        <v>1709</v>
      </c>
      <c r="F181" s="224" t="s">
        <v>1710</v>
      </c>
      <c r="G181" s="211"/>
      <c r="H181" s="211"/>
      <c r="I181" s="214"/>
      <c r="J181" s="225">
        <f>BK181</f>
        <v>0</v>
      </c>
      <c r="K181" s="211"/>
      <c r="L181" s="216"/>
      <c r="M181" s="217"/>
      <c r="N181" s="218"/>
      <c r="O181" s="218"/>
      <c r="P181" s="219">
        <f>P182</f>
        <v>0</v>
      </c>
      <c r="Q181" s="218"/>
      <c r="R181" s="219">
        <f>R182</f>
        <v>0</v>
      </c>
      <c r="S181" s="218"/>
      <c r="T181" s="220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1" t="s">
        <v>83</v>
      </c>
      <c r="AT181" s="222" t="s">
        <v>75</v>
      </c>
      <c r="AU181" s="222" t="s">
        <v>83</v>
      </c>
      <c r="AY181" s="221" t="s">
        <v>138</v>
      </c>
      <c r="BK181" s="223">
        <f>BK182</f>
        <v>0</v>
      </c>
    </row>
    <row r="182" s="2" customFormat="1" ht="14.4" customHeight="1">
      <c r="A182" s="37"/>
      <c r="B182" s="38"/>
      <c r="C182" s="226" t="s">
        <v>394</v>
      </c>
      <c r="D182" s="226" t="s">
        <v>141</v>
      </c>
      <c r="E182" s="227" t="s">
        <v>1712</v>
      </c>
      <c r="F182" s="228" t="s">
        <v>1713</v>
      </c>
      <c r="G182" s="229" t="s">
        <v>1714</v>
      </c>
      <c r="H182" s="230">
        <v>2</v>
      </c>
      <c r="I182" s="231"/>
      <c r="J182" s="232">
        <f>ROUND(I182*H182,2)</f>
        <v>0</v>
      </c>
      <c r="K182" s="233"/>
      <c r="L182" s="43"/>
      <c r="M182" s="234" t="s">
        <v>1</v>
      </c>
      <c r="N182" s="235" t="s">
        <v>41</v>
      </c>
      <c r="O182" s="90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145</v>
      </c>
      <c r="AT182" s="238" t="s">
        <v>141</v>
      </c>
      <c r="AU182" s="238" t="s">
        <v>85</v>
      </c>
      <c r="AY182" s="16" t="s">
        <v>138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83</v>
      </c>
      <c r="BK182" s="239">
        <f>ROUND(I182*H182,2)</f>
        <v>0</v>
      </c>
      <c r="BL182" s="16" t="s">
        <v>145</v>
      </c>
      <c r="BM182" s="238" t="s">
        <v>1715</v>
      </c>
    </row>
    <row r="183" s="12" customFormat="1" ht="22.8" customHeight="1">
      <c r="A183" s="12"/>
      <c r="B183" s="210"/>
      <c r="C183" s="211"/>
      <c r="D183" s="212" t="s">
        <v>75</v>
      </c>
      <c r="E183" s="224" t="s">
        <v>166</v>
      </c>
      <c r="F183" s="224" t="s">
        <v>1457</v>
      </c>
      <c r="G183" s="211"/>
      <c r="H183" s="211"/>
      <c r="I183" s="214"/>
      <c r="J183" s="225">
        <f>BK183</f>
        <v>0</v>
      </c>
      <c r="K183" s="211"/>
      <c r="L183" s="216"/>
      <c r="M183" s="217"/>
      <c r="N183" s="218"/>
      <c r="O183" s="218"/>
      <c r="P183" s="219">
        <f>SUM(P184:P185)</f>
        <v>0</v>
      </c>
      <c r="Q183" s="218"/>
      <c r="R183" s="219">
        <f>SUM(R184:R185)</f>
        <v>0</v>
      </c>
      <c r="S183" s="218"/>
      <c r="T183" s="220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1" t="s">
        <v>83</v>
      </c>
      <c r="AT183" s="222" t="s">
        <v>75</v>
      </c>
      <c r="AU183" s="222" t="s">
        <v>83</v>
      </c>
      <c r="AY183" s="221" t="s">
        <v>138</v>
      </c>
      <c r="BK183" s="223">
        <f>SUM(BK184:BK185)</f>
        <v>0</v>
      </c>
    </row>
    <row r="184" s="2" customFormat="1" ht="24.15" customHeight="1">
      <c r="A184" s="37"/>
      <c r="B184" s="38"/>
      <c r="C184" s="226" t="s">
        <v>396</v>
      </c>
      <c r="D184" s="226" t="s">
        <v>141</v>
      </c>
      <c r="E184" s="227" t="s">
        <v>1459</v>
      </c>
      <c r="F184" s="228" t="s">
        <v>1460</v>
      </c>
      <c r="G184" s="229" t="s">
        <v>1461</v>
      </c>
      <c r="H184" s="230">
        <v>1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41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145</v>
      </c>
      <c r="AT184" s="238" t="s">
        <v>141</v>
      </c>
      <c r="AU184" s="238" t="s">
        <v>85</v>
      </c>
      <c r="AY184" s="16" t="s">
        <v>138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83</v>
      </c>
      <c r="BK184" s="239">
        <f>ROUND(I184*H184,2)</f>
        <v>0</v>
      </c>
      <c r="BL184" s="16" t="s">
        <v>145</v>
      </c>
      <c r="BM184" s="238" t="s">
        <v>1717</v>
      </c>
    </row>
    <row r="185" s="2" customFormat="1" ht="14.4" customHeight="1">
      <c r="A185" s="37"/>
      <c r="B185" s="38"/>
      <c r="C185" s="226" t="s">
        <v>398</v>
      </c>
      <c r="D185" s="226" t="s">
        <v>141</v>
      </c>
      <c r="E185" s="227" t="s">
        <v>1464</v>
      </c>
      <c r="F185" s="228" t="s">
        <v>1465</v>
      </c>
      <c r="G185" s="229" t="s">
        <v>1461</v>
      </c>
      <c r="H185" s="230">
        <v>1</v>
      </c>
      <c r="I185" s="231"/>
      <c r="J185" s="232">
        <f>ROUND(I185*H185,2)</f>
        <v>0</v>
      </c>
      <c r="K185" s="233"/>
      <c r="L185" s="43"/>
      <c r="M185" s="240" t="s">
        <v>1</v>
      </c>
      <c r="N185" s="241" t="s">
        <v>41</v>
      </c>
      <c r="O185" s="242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145</v>
      </c>
      <c r="AT185" s="238" t="s">
        <v>141</v>
      </c>
      <c r="AU185" s="238" t="s">
        <v>85</v>
      </c>
      <c r="AY185" s="16" t="s">
        <v>138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83</v>
      </c>
      <c r="BK185" s="239">
        <f>ROUND(I185*H185,2)</f>
        <v>0</v>
      </c>
      <c r="BL185" s="16" t="s">
        <v>145</v>
      </c>
      <c r="BM185" s="238" t="s">
        <v>1719</v>
      </c>
    </row>
    <row r="186" s="2" customFormat="1" ht="6.96" customHeight="1">
      <c r="A186" s="37"/>
      <c r="B186" s="65"/>
      <c r="C186" s="66"/>
      <c r="D186" s="66"/>
      <c r="E186" s="66"/>
      <c r="F186" s="66"/>
      <c r="G186" s="66"/>
      <c r="H186" s="66"/>
      <c r="I186" s="66"/>
      <c r="J186" s="66"/>
      <c r="K186" s="66"/>
      <c r="L186" s="43"/>
      <c r="M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</row>
  </sheetData>
  <sheetProtection sheet="1" autoFilter="0" formatColumns="0" formatRows="0" objects="1" scenarios="1" spinCount="100000" saltValue="iIkw3d9WG/iiyXnhIv6Osuol070cilMu/qC1bya7Lf3BiP98iLWIC3XgE5IC99PMg2lJZlOv7jY3NxYBn27kFA==" hashValue="YrOE0MOG5T/xh6lveuXEFG8aDfoMrvxhM/F0AMaQqq7o6mQZE6qY9Sw02H2W3lIEvjPIpUt4BFJaR2VtVfaGYQ==" algorithmName="SHA-512" password="CC35"/>
  <autoFilter ref="C127:K18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106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Úpravy veřejného parteru a zahrady objektů - 2.etapa</v>
      </c>
      <c r="F7" s="149"/>
      <c r="G7" s="149"/>
      <c r="H7" s="149"/>
      <c r="L7" s="19"/>
    </row>
    <row r="8" s="1" customFormat="1" ht="12" customHeight="1">
      <c r="B8" s="19"/>
      <c r="D8" s="149" t="s">
        <v>107</v>
      </c>
      <c r="L8" s="19"/>
    </row>
    <row r="9" s="2" customFormat="1" ht="16.5" customHeight="1">
      <c r="A9" s="37"/>
      <c r="B9" s="43"/>
      <c r="C9" s="37"/>
      <c r="D9" s="37"/>
      <c r="E9" s="150" t="s">
        <v>108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109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1847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11. 9. 2020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34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ROUND(J128,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ROUND((SUM(BE128:BE174)),  2)</f>
        <v>0</v>
      </c>
      <c r="G35" s="37"/>
      <c r="H35" s="37"/>
      <c r="I35" s="163">
        <v>0.20999999999999999</v>
      </c>
      <c r="J35" s="162">
        <f>ROUND(((SUM(BE128:BE174))*I35),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ROUND((SUM(BF128:BF174)),  2)</f>
        <v>0</v>
      </c>
      <c r="G36" s="37"/>
      <c r="H36" s="37"/>
      <c r="I36" s="163">
        <v>0.14999999999999999</v>
      </c>
      <c r="J36" s="162">
        <f>ROUND(((SUM(BF128:BF174))*I36),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ROUND((SUM(BG128:BG174)),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ROUND((SUM(BH128:BH174)),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ROUND((SUM(BI128:BI174)),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Úpravy veřejného parteru a zahrady objektů - 2.etapa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IO.02 - Přeložka plynovodu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Husova 69 a 110-113</v>
      </c>
      <c r="G91" s="39"/>
      <c r="H91" s="39"/>
      <c r="I91" s="31" t="s">
        <v>22</v>
      </c>
      <c r="J91" s="78" t="str">
        <f>IF(J14="","",J14)</f>
        <v>11. 9. 2020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24</v>
      </c>
      <c r="D93" s="39"/>
      <c r="E93" s="39"/>
      <c r="F93" s="26" t="str">
        <f>E17</f>
        <v>Město Kolín</v>
      </c>
      <c r="G93" s="39"/>
      <c r="H93" s="39"/>
      <c r="I93" s="31" t="s">
        <v>30</v>
      </c>
      <c r="J93" s="35" t="str">
        <f>E23</f>
        <v>sporadical architektonická kancelář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QSB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112</v>
      </c>
      <c r="D96" s="184"/>
      <c r="E96" s="184"/>
      <c r="F96" s="184"/>
      <c r="G96" s="184"/>
      <c r="H96" s="184"/>
      <c r="I96" s="184"/>
      <c r="J96" s="185" t="s">
        <v>113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114</v>
      </c>
      <c r="D98" s="39"/>
      <c r="E98" s="39"/>
      <c r="F98" s="39"/>
      <c r="G98" s="39"/>
      <c r="H98" s="39"/>
      <c r="I98" s="39"/>
      <c r="J98" s="109">
        <f>J128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115</v>
      </c>
    </row>
    <row r="99" s="9" customFormat="1" ht="24.96" customHeight="1">
      <c r="A99" s="9"/>
      <c r="B99" s="187"/>
      <c r="C99" s="188"/>
      <c r="D99" s="189" t="s">
        <v>1848</v>
      </c>
      <c r="E99" s="190"/>
      <c r="F99" s="190"/>
      <c r="G99" s="190"/>
      <c r="H99" s="190"/>
      <c r="I99" s="190"/>
      <c r="J99" s="191">
        <f>J129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211</v>
      </c>
      <c r="E100" s="195"/>
      <c r="F100" s="195"/>
      <c r="G100" s="195"/>
      <c r="H100" s="195"/>
      <c r="I100" s="195"/>
      <c r="J100" s="196">
        <f>J130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232</v>
      </c>
      <c r="E101" s="195"/>
      <c r="F101" s="195"/>
      <c r="G101" s="195"/>
      <c r="H101" s="195"/>
      <c r="I101" s="195"/>
      <c r="J101" s="196">
        <f>J146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233</v>
      </c>
      <c r="E102" s="195"/>
      <c r="F102" s="195"/>
      <c r="G102" s="195"/>
      <c r="H102" s="195"/>
      <c r="I102" s="195"/>
      <c r="J102" s="196">
        <f>J150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246</v>
      </c>
      <c r="E103" s="195"/>
      <c r="F103" s="195"/>
      <c r="G103" s="195"/>
      <c r="H103" s="195"/>
      <c r="I103" s="195"/>
      <c r="J103" s="196">
        <f>J166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234</v>
      </c>
      <c r="E104" s="195"/>
      <c r="F104" s="195"/>
      <c r="G104" s="195"/>
      <c r="H104" s="195"/>
      <c r="I104" s="195"/>
      <c r="J104" s="196">
        <f>J168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235</v>
      </c>
      <c r="E105" s="195"/>
      <c r="F105" s="195"/>
      <c r="G105" s="195"/>
      <c r="H105" s="195"/>
      <c r="I105" s="195"/>
      <c r="J105" s="196">
        <f>J171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247</v>
      </c>
      <c r="E106" s="195"/>
      <c r="F106" s="195"/>
      <c r="G106" s="195"/>
      <c r="H106" s="195"/>
      <c r="I106" s="195"/>
      <c r="J106" s="196">
        <f>J173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122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2" t="str">
        <f>E7</f>
        <v>Úpravy veřejného parteru a zahrady objektů - 2.etapa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0"/>
      <c r="C117" s="31" t="s">
        <v>107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="2" customFormat="1" ht="16.5" customHeight="1">
      <c r="A118" s="37"/>
      <c r="B118" s="38"/>
      <c r="C118" s="39"/>
      <c r="D118" s="39"/>
      <c r="E118" s="182" t="s">
        <v>108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109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E11</f>
        <v>IO.02 - Přeložka plynovodu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F14</f>
        <v>Husova 69 a 110-113</v>
      </c>
      <c r="G122" s="39"/>
      <c r="H122" s="39"/>
      <c r="I122" s="31" t="s">
        <v>22</v>
      </c>
      <c r="J122" s="78" t="str">
        <f>IF(J14="","",J14)</f>
        <v>11. 9. 2020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40.05" customHeight="1">
      <c r="A124" s="37"/>
      <c r="B124" s="38"/>
      <c r="C124" s="31" t="s">
        <v>24</v>
      </c>
      <c r="D124" s="39"/>
      <c r="E124" s="39"/>
      <c r="F124" s="26" t="str">
        <f>E17</f>
        <v>Město Kolín</v>
      </c>
      <c r="G124" s="39"/>
      <c r="H124" s="39"/>
      <c r="I124" s="31" t="s">
        <v>30</v>
      </c>
      <c r="J124" s="35" t="str">
        <f>E23</f>
        <v>sporadical architektonická kancelář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28</v>
      </c>
      <c r="D125" s="39"/>
      <c r="E125" s="39"/>
      <c r="F125" s="26" t="str">
        <f>IF(E20="","",E20)</f>
        <v>Vyplň údaj</v>
      </c>
      <c r="G125" s="39"/>
      <c r="H125" s="39"/>
      <c r="I125" s="31" t="s">
        <v>33</v>
      </c>
      <c r="J125" s="35" t="str">
        <f>E26</f>
        <v>QSB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8"/>
      <c r="B127" s="199"/>
      <c r="C127" s="200" t="s">
        <v>123</v>
      </c>
      <c r="D127" s="201" t="s">
        <v>61</v>
      </c>
      <c r="E127" s="201" t="s">
        <v>57</v>
      </c>
      <c r="F127" s="201" t="s">
        <v>58</v>
      </c>
      <c r="G127" s="201" t="s">
        <v>124</v>
      </c>
      <c r="H127" s="201" t="s">
        <v>125</v>
      </c>
      <c r="I127" s="201" t="s">
        <v>126</v>
      </c>
      <c r="J127" s="202" t="s">
        <v>113</v>
      </c>
      <c r="K127" s="203" t="s">
        <v>127</v>
      </c>
      <c r="L127" s="204"/>
      <c r="M127" s="99" t="s">
        <v>1</v>
      </c>
      <c r="N127" s="100" t="s">
        <v>40</v>
      </c>
      <c r="O127" s="100" t="s">
        <v>128</v>
      </c>
      <c r="P127" s="100" t="s">
        <v>129</v>
      </c>
      <c r="Q127" s="100" t="s">
        <v>130</v>
      </c>
      <c r="R127" s="100" t="s">
        <v>131</v>
      </c>
      <c r="S127" s="100" t="s">
        <v>132</v>
      </c>
      <c r="T127" s="101" t="s">
        <v>133</v>
      </c>
      <c r="U127" s="198"/>
      <c r="V127" s="198"/>
      <c r="W127" s="198"/>
      <c r="X127" s="198"/>
      <c r="Y127" s="198"/>
      <c r="Z127" s="198"/>
      <c r="AA127" s="198"/>
      <c r="AB127" s="198"/>
      <c r="AC127" s="198"/>
      <c r="AD127" s="198"/>
      <c r="AE127" s="198"/>
    </row>
    <row r="128" s="2" customFormat="1" ht="22.8" customHeight="1">
      <c r="A128" s="37"/>
      <c r="B128" s="38"/>
      <c r="C128" s="106" t="s">
        <v>134</v>
      </c>
      <c r="D128" s="39"/>
      <c r="E128" s="39"/>
      <c r="F128" s="39"/>
      <c r="G128" s="39"/>
      <c r="H128" s="39"/>
      <c r="I128" s="39"/>
      <c r="J128" s="205">
        <f>BK128</f>
        <v>0</v>
      </c>
      <c r="K128" s="39"/>
      <c r="L128" s="43"/>
      <c r="M128" s="102"/>
      <c r="N128" s="206"/>
      <c r="O128" s="103"/>
      <c r="P128" s="207">
        <f>P129</f>
        <v>0</v>
      </c>
      <c r="Q128" s="103"/>
      <c r="R128" s="207">
        <f>R129</f>
        <v>0</v>
      </c>
      <c r="S128" s="103"/>
      <c r="T128" s="208">
        <f>T129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75</v>
      </c>
      <c r="AU128" s="16" t="s">
        <v>115</v>
      </c>
      <c r="BK128" s="209">
        <f>BK129</f>
        <v>0</v>
      </c>
    </row>
    <row r="129" s="12" customFormat="1" ht="25.92" customHeight="1">
      <c r="A129" s="12"/>
      <c r="B129" s="210"/>
      <c r="C129" s="211"/>
      <c r="D129" s="212" t="s">
        <v>75</v>
      </c>
      <c r="E129" s="213" t="s">
        <v>1720</v>
      </c>
      <c r="F129" s="213" t="s">
        <v>1849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P130+P146+P150+P166+P168+P171+P173</f>
        <v>0</v>
      </c>
      <c r="Q129" s="218"/>
      <c r="R129" s="219">
        <f>R130+R146+R150+R166+R168+R171+R173</f>
        <v>0</v>
      </c>
      <c r="S129" s="218"/>
      <c r="T129" s="220">
        <f>T130+T146+T150+T166+T168+T171+T173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83</v>
      </c>
      <c r="AT129" s="222" t="s">
        <v>75</v>
      </c>
      <c r="AU129" s="222" t="s">
        <v>76</v>
      </c>
      <c r="AY129" s="221" t="s">
        <v>138</v>
      </c>
      <c r="BK129" s="223">
        <f>BK130+BK146+BK150+BK166+BK168+BK171+BK173</f>
        <v>0</v>
      </c>
    </row>
    <row r="130" s="12" customFormat="1" ht="22.8" customHeight="1">
      <c r="A130" s="12"/>
      <c r="B130" s="210"/>
      <c r="C130" s="211"/>
      <c r="D130" s="212" t="s">
        <v>75</v>
      </c>
      <c r="E130" s="224" t="s">
        <v>614</v>
      </c>
      <c r="F130" s="224" t="s">
        <v>615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SUM(P131:P145)</f>
        <v>0</v>
      </c>
      <c r="Q130" s="218"/>
      <c r="R130" s="219">
        <f>SUM(R131:R145)</f>
        <v>0</v>
      </c>
      <c r="S130" s="218"/>
      <c r="T130" s="220">
        <f>SUM(T131:T145)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83</v>
      </c>
      <c r="AT130" s="222" t="s">
        <v>75</v>
      </c>
      <c r="AU130" s="222" t="s">
        <v>83</v>
      </c>
      <c r="AY130" s="221" t="s">
        <v>138</v>
      </c>
      <c r="BK130" s="223">
        <f>SUM(BK131:BK145)</f>
        <v>0</v>
      </c>
    </row>
    <row r="131" s="2" customFormat="1" ht="24.15" customHeight="1">
      <c r="A131" s="37"/>
      <c r="B131" s="38"/>
      <c r="C131" s="226" t="s">
        <v>83</v>
      </c>
      <c r="D131" s="226" t="s">
        <v>141</v>
      </c>
      <c r="E131" s="227" t="s">
        <v>1723</v>
      </c>
      <c r="F131" s="228" t="s">
        <v>1724</v>
      </c>
      <c r="G131" s="229" t="s">
        <v>281</v>
      </c>
      <c r="H131" s="230">
        <v>61.439999999999998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145</v>
      </c>
      <c r="AT131" s="238" t="s">
        <v>141</v>
      </c>
      <c r="AU131" s="238" t="s">
        <v>85</v>
      </c>
      <c r="AY131" s="16" t="s">
        <v>138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83</v>
      </c>
      <c r="BK131" s="239">
        <f>ROUND(I131*H131,2)</f>
        <v>0</v>
      </c>
      <c r="BL131" s="16" t="s">
        <v>145</v>
      </c>
      <c r="BM131" s="238" t="s">
        <v>1725</v>
      </c>
    </row>
    <row r="132" s="13" customFormat="1">
      <c r="A132" s="13"/>
      <c r="B132" s="246"/>
      <c r="C132" s="247"/>
      <c r="D132" s="248" t="s">
        <v>1262</v>
      </c>
      <c r="E132" s="249" t="s">
        <v>1</v>
      </c>
      <c r="F132" s="250" t="s">
        <v>1726</v>
      </c>
      <c r="G132" s="247"/>
      <c r="H132" s="251">
        <v>61.439999999999998</v>
      </c>
      <c r="I132" s="252"/>
      <c r="J132" s="247"/>
      <c r="K132" s="247"/>
      <c r="L132" s="253"/>
      <c r="M132" s="254"/>
      <c r="N132" s="255"/>
      <c r="O132" s="255"/>
      <c r="P132" s="255"/>
      <c r="Q132" s="255"/>
      <c r="R132" s="255"/>
      <c r="S132" s="255"/>
      <c r="T132" s="25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7" t="s">
        <v>1262</v>
      </c>
      <c r="AU132" s="257" t="s">
        <v>85</v>
      </c>
      <c r="AV132" s="13" t="s">
        <v>85</v>
      </c>
      <c r="AW132" s="13" t="s">
        <v>32</v>
      </c>
      <c r="AX132" s="13" t="s">
        <v>76</v>
      </c>
      <c r="AY132" s="257" t="s">
        <v>138</v>
      </c>
    </row>
    <row r="133" s="14" customFormat="1">
      <c r="A133" s="14"/>
      <c r="B133" s="258"/>
      <c r="C133" s="259"/>
      <c r="D133" s="248" t="s">
        <v>1262</v>
      </c>
      <c r="E133" s="260" t="s">
        <v>1</v>
      </c>
      <c r="F133" s="261" t="s">
        <v>1264</v>
      </c>
      <c r="G133" s="259"/>
      <c r="H133" s="262">
        <v>61.439999999999998</v>
      </c>
      <c r="I133" s="263"/>
      <c r="J133" s="259"/>
      <c r="K133" s="259"/>
      <c r="L133" s="264"/>
      <c r="M133" s="265"/>
      <c r="N133" s="266"/>
      <c r="O133" s="266"/>
      <c r="P133" s="266"/>
      <c r="Q133" s="266"/>
      <c r="R133" s="266"/>
      <c r="S133" s="266"/>
      <c r="T133" s="26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8" t="s">
        <v>1262</v>
      </c>
      <c r="AU133" s="268" t="s">
        <v>85</v>
      </c>
      <c r="AV133" s="14" t="s">
        <v>145</v>
      </c>
      <c r="AW133" s="14" t="s">
        <v>32</v>
      </c>
      <c r="AX133" s="14" t="s">
        <v>83</v>
      </c>
      <c r="AY133" s="268" t="s">
        <v>138</v>
      </c>
    </row>
    <row r="134" s="2" customFormat="1" ht="24.15" customHeight="1">
      <c r="A134" s="37"/>
      <c r="B134" s="38"/>
      <c r="C134" s="226" t="s">
        <v>85</v>
      </c>
      <c r="D134" s="226" t="s">
        <v>141</v>
      </c>
      <c r="E134" s="227" t="s">
        <v>1728</v>
      </c>
      <c r="F134" s="228" t="s">
        <v>1729</v>
      </c>
      <c r="G134" s="229" t="s">
        <v>281</v>
      </c>
      <c r="H134" s="230">
        <v>18.431999999999999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41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145</v>
      </c>
      <c r="AT134" s="238" t="s">
        <v>141</v>
      </c>
      <c r="AU134" s="238" t="s">
        <v>85</v>
      </c>
      <c r="AY134" s="16" t="s">
        <v>138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83</v>
      </c>
      <c r="BK134" s="239">
        <f>ROUND(I134*H134,2)</f>
        <v>0</v>
      </c>
      <c r="BL134" s="16" t="s">
        <v>145</v>
      </c>
      <c r="BM134" s="238" t="s">
        <v>1730</v>
      </c>
    </row>
    <row r="135" s="2" customFormat="1" ht="24.15" customHeight="1">
      <c r="A135" s="37"/>
      <c r="B135" s="38"/>
      <c r="C135" s="226" t="s">
        <v>150</v>
      </c>
      <c r="D135" s="226" t="s">
        <v>141</v>
      </c>
      <c r="E135" s="227" t="s">
        <v>1732</v>
      </c>
      <c r="F135" s="228" t="s">
        <v>1733</v>
      </c>
      <c r="G135" s="229" t="s">
        <v>281</v>
      </c>
      <c r="H135" s="230">
        <v>61.439999999999998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145</v>
      </c>
      <c r="AT135" s="238" t="s">
        <v>141</v>
      </c>
      <c r="AU135" s="238" t="s">
        <v>85</v>
      </c>
      <c r="AY135" s="16" t="s">
        <v>138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83</v>
      </c>
      <c r="BK135" s="239">
        <f>ROUND(I135*H135,2)</f>
        <v>0</v>
      </c>
      <c r="BL135" s="16" t="s">
        <v>145</v>
      </c>
      <c r="BM135" s="238" t="s">
        <v>1734</v>
      </c>
    </row>
    <row r="136" s="2" customFormat="1" ht="24.15" customHeight="1">
      <c r="A136" s="37"/>
      <c r="B136" s="38"/>
      <c r="C136" s="226" t="s">
        <v>145</v>
      </c>
      <c r="D136" s="226" t="s">
        <v>141</v>
      </c>
      <c r="E136" s="227" t="s">
        <v>1350</v>
      </c>
      <c r="F136" s="228" t="s">
        <v>1351</v>
      </c>
      <c r="G136" s="229" t="s">
        <v>281</v>
      </c>
      <c r="H136" s="230">
        <v>84.480000000000004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41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145</v>
      </c>
      <c r="AT136" s="238" t="s">
        <v>141</v>
      </c>
      <c r="AU136" s="238" t="s">
        <v>85</v>
      </c>
      <c r="AY136" s="16" t="s">
        <v>138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83</v>
      </c>
      <c r="BK136" s="239">
        <f>ROUND(I136*H136,2)</f>
        <v>0</v>
      </c>
      <c r="BL136" s="16" t="s">
        <v>145</v>
      </c>
      <c r="BM136" s="238" t="s">
        <v>1736</v>
      </c>
    </row>
    <row r="137" s="2" customFormat="1" ht="24.15" customHeight="1">
      <c r="A137" s="37"/>
      <c r="B137" s="38"/>
      <c r="C137" s="226" t="s">
        <v>137</v>
      </c>
      <c r="D137" s="226" t="s">
        <v>141</v>
      </c>
      <c r="E137" s="227" t="s">
        <v>1354</v>
      </c>
      <c r="F137" s="228" t="s">
        <v>1355</v>
      </c>
      <c r="G137" s="229" t="s">
        <v>281</v>
      </c>
      <c r="H137" s="230">
        <v>19.199999999999999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41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145</v>
      </c>
      <c r="AT137" s="238" t="s">
        <v>141</v>
      </c>
      <c r="AU137" s="238" t="s">
        <v>85</v>
      </c>
      <c r="AY137" s="16" t="s">
        <v>138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83</v>
      </c>
      <c r="BK137" s="239">
        <f>ROUND(I137*H137,2)</f>
        <v>0</v>
      </c>
      <c r="BL137" s="16" t="s">
        <v>145</v>
      </c>
      <c r="BM137" s="238" t="s">
        <v>1738</v>
      </c>
    </row>
    <row r="138" s="2" customFormat="1" ht="14.4" customHeight="1">
      <c r="A138" s="37"/>
      <c r="B138" s="38"/>
      <c r="C138" s="226" t="s">
        <v>162</v>
      </c>
      <c r="D138" s="226" t="s">
        <v>141</v>
      </c>
      <c r="E138" s="227" t="s">
        <v>1358</v>
      </c>
      <c r="F138" s="228" t="s">
        <v>1359</v>
      </c>
      <c r="G138" s="229" t="s">
        <v>281</v>
      </c>
      <c r="H138" s="230">
        <v>61.439999999999998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145</v>
      </c>
      <c r="AT138" s="238" t="s">
        <v>141</v>
      </c>
      <c r="AU138" s="238" t="s">
        <v>85</v>
      </c>
      <c r="AY138" s="16" t="s">
        <v>138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83</v>
      </c>
      <c r="BK138" s="239">
        <f>ROUND(I138*H138,2)</f>
        <v>0</v>
      </c>
      <c r="BL138" s="16" t="s">
        <v>145</v>
      </c>
      <c r="BM138" s="238" t="s">
        <v>1740</v>
      </c>
    </row>
    <row r="139" s="2" customFormat="1" ht="14.4" customHeight="1">
      <c r="A139" s="37"/>
      <c r="B139" s="38"/>
      <c r="C139" s="226" t="s">
        <v>168</v>
      </c>
      <c r="D139" s="226" t="s">
        <v>141</v>
      </c>
      <c r="E139" s="227" t="s">
        <v>1362</v>
      </c>
      <c r="F139" s="228" t="s">
        <v>1363</v>
      </c>
      <c r="G139" s="229" t="s">
        <v>281</v>
      </c>
      <c r="H139" s="230">
        <v>19.199999999999999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41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145</v>
      </c>
      <c r="AT139" s="238" t="s">
        <v>141</v>
      </c>
      <c r="AU139" s="238" t="s">
        <v>85</v>
      </c>
      <c r="AY139" s="16" t="s">
        <v>138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83</v>
      </c>
      <c r="BK139" s="239">
        <f>ROUND(I139*H139,2)</f>
        <v>0</v>
      </c>
      <c r="BL139" s="16" t="s">
        <v>145</v>
      </c>
      <c r="BM139" s="238" t="s">
        <v>1742</v>
      </c>
    </row>
    <row r="140" s="2" customFormat="1" ht="24.15" customHeight="1">
      <c r="A140" s="37"/>
      <c r="B140" s="38"/>
      <c r="C140" s="226" t="s">
        <v>172</v>
      </c>
      <c r="D140" s="226" t="s">
        <v>141</v>
      </c>
      <c r="E140" s="227" t="s">
        <v>1366</v>
      </c>
      <c r="F140" s="228" t="s">
        <v>1367</v>
      </c>
      <c r="G140" s="229" t="s">
        <v>340</v>
      </c>
      <c r="H140" s="230">
        <v>38.399999999999999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41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145</v>
      </c>
      <c r="AT140" s="238" t="s">
        <v>141</v>
      </c>
      <c r="AU140" s="238" t="s">
        <v>85</v>
      </c>
      <c r="AY140" s="16" t="s">
        <v>138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83</v>
      </c>
      <c r="BK140" s="239">
        <f>ROUND(I140*H140,2)</f>
        <v>0</v>
      </c>
      <c r="BL140" s="16" t="s">
        <v>145</v>
      </c>
      <c r="BM140" s="238" t="s">
        <v>1744</v>
      </c>
    </row>
    <row r="141" s="2" customFormat="1" ht="24.15" customHeight="1">
      <c r="A141" s="37"/>
      <c r="B141" s="38"/>
      <c r="C141" s="226" t="s">
        <v>178</v>
      </c>
      <c r="D141" s="226" t="s">
        <v>141</v>
      </c>
      <c r="E141" s="227" t="s">
        <v>1370</v>
      </c>
      <c r="F141" s="228" t="s">
        <v>1371</v>
      </c>
      <c r="G141" s="229" t="s">
        <v>281</v>
      </c>
      <c r="H141" s="230">
        <v>42.240000000000002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145</v>
      </c>
      <c r="AT141" s="238" t="s">
        <v>141</v>
      </c>
      <c r="AU141" s="238" t="s">
        <v>85</v>
      </c>
      <c r="AY141" s="16" t="s">
        <v>138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83</v>
      </c>
      <c r="BK141" s="239">
        <f>ROUND(I141*H141,2)</f>
        <v>0</v>
      </c>
      <c r="BL141" s="16" t="s">
        <v>145</v>
      </c>
      <c r="BM141" s="238" t="s">
        <v>1746</v>
      </c>
    </row>
    <row r="142" s="2" customFormat="1" ht="24.15" customHeight="1">
      <c r="A142" s="37"/>
      <c r="B142" s="38"/>
      <c r="C142" s="226" t="s">
        <v>184</v>
      </c>
      <c r="D142" s="226" t="s">
        <v>141</v>
      </c>
      <c r="E142" s="227" t="s">
        <v>1374</v>
      </c>
      <c r="F142" s="228" t="s">
        <v>1375</v>
      </c>
      <c r="G142" s="229" t="s">
        <v>317</v>
      </c>
      <c r="H142" s="230">
        <v>15.359999999999999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41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145</v>
      </c>
      <c r="AT142" s="238" t="s">
        <v>141</v>
      </c>
      <c r="AU142" s="238" t="s">
        <v>85</v>
      </c>
      <c r="AY142" s="16" t="s">
        <v>138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83</v>
      </c>
      <c r="BK142" s="239">
        <f>ROUND(I142*H142,2)</f>
        <v>0</v>
      </c>
      <c r="BL142" s="16" t="s">
        <v>145</v>
      </c>
      <c r="BM142" s="238" t="s">
        <v>1748</v>
      </c>
    </row>
    <row r="143" s="13" customFormat="1">
      <c r="A143" s="13"/>
      <c r="B143" s="246"/>
      <c r="C143" s="247"/>
      <c r="D143" s="248" t="s">
        <v>1262</v>
      </c>
      <c r="E143" s="249" t="s">
        <v>1</v>
      </c>
      <c r="F143" s="250" t="s">
        <v>1749</v>
      </c>
      <c r="G143" s="247"/>
      <c r="H143" s="251">
        <v>15.359999999999999</v>
      </c>
      <c r="I143" s="252"/>
      <c r="J143" s="247"/>
      <c r="K143" s="247"/>
      <c r="L143" s="253"/>
      <c r="M143" s="254"/>
      <c r="N143" s="255"/>
      <c r="O143" s="255"/>
      <c r="P143" s="255"/>
      <c r="Q143" s="255"/>
      <c r="R143" s="255"/>
      <c r="S143" s="255"/>
      <c r="T143" s="25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7" t="s">
        <v>1262</v>
      </c>
      <c r="AU143" s="257" t="s">
        <v>85</v>
      </c>
      <c r="AV143" s="13" t="s">
        <v>85</v>
      </c>
      <c r="AW143" s="13" t="s">
        <v>32</v>
      </c>
      <c r="AX143" s="13" t="s">
        <v>76</v>
      </c>
      <c r="AY143" s="257" t="s">
        <v>138</v>
      </c>
    </row>
    <row r="144" s="14" customFormat="1">
      <c r="A144" s="14"/>
      <c r="B144" s="258"/>
      <c r="C144" s="259"/>
      <c r="D144" s="248" t="s">
        <v>1262</v>
      </c>
      <c r="E144" s="260" t="s">
        <v>1</v>
      </c>
      <c r="F144" s="261" t="s">
        <v>1264</v>
      </c>
      <c r="G144" s="259"/>
      <c r="H144" s="262">
        <v>15.359999999999999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8" t="s">
        <v>1262</v>
      </c>
      <c r="AU144" s="268" t="s">
        <v>85</v>
      </c>
      <c r="AV144" s="14" t="s">
        <v>145</v>
      </c>
      <c r="AW144" s="14" t="s">
        <v>32</v>
      </c>
      <c r="AX144" s="14" t="s">
        <v>83</v>
      </c>
      <c r="AY144" s="268" t="s">
        <v>138</v>
      </c>
    </row>
    <row r="145" s="2" customFormat="1" ht="14.4" customHeight="1">
      <c r="A145" s="37"/>
      <c r="B145" s="38"/>
      <c r="C145" s="226" t="s">
        <v>289</v>
      </c>
      <c r="D145" s="226" t="s">
        <v>141</v>
      </c>
      <c r="E145" s="227" t="s">
        <v>1379</v>
      </c>
      <c r="F145" s="228" t="s">
        <v>1380</v>
      </c>
      <c r="G145" s="229" t="s">
        <v>328</v>
      </c>
      <c r="H145" s="230">
        <v>30.719999999999999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41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145</v>
      </c>
      <c r="AT145" s="238" t="s">
        <v>141</v>
      </c>
      <c r="AU145" s="238" t="s">
        <v>85</v>
      </c>
      <c r="AY145" s="16" t="s">
        <v>138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83</v>
      </c>
      <c r="BK145" s="239">
        <f>ROUND(I145*H145,2)</f>
        <v>0</v>
      </c>
      <c r="BL145" s="16" t="s">
        <v>145</v>
      </c>
      <c r="BM145" s="238" t="s">
        <v>1751</v>
      </c>
    </row>
    <row r="146" s="12" customFormat="1" ht="22.8" customHeight="1">
      <c r="A146" s="12"/>
      <c r="B146" s="210"/>
      <c r="C146" s="211"/>
      <c r="D146" s="212" t="s">
        <v>75</v>
      </c>
      <c r="E146" s="224" t="s">
        <v>1382</v>
      </c>
      <c r="F146" s="224" t="s">
        <v>1383</v>
      </c>
      <c r="G146" s="211"/>
      <c r="H146" s="211"/>
      <c r="I146" s="214"/>
      <c r="J146" s="225">
        <f>BK146</f>
        <v>0</v>
      </c>
      <c r="K146" s="211"/>
      <c r="L146" s="216"/>
      <c r="M146" s="217"/>
      <c r="N146" s="218"/>
      <c r="O146" s="218"/>
      <c r="P146" s="219">
        <f>SUM(P147:P149)</f>
        <v>0</v>
      </c>
      <c r="Q146" s="218"/>
      <c r="R146" s="219">
        <f>SUM(R147:R149)</f>
        <v>0</v>
      </c>
      <c r="S146" s="218"/>
      <c r="T146" s="220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83</v>
      </c>
      <c r="AT146" s="222" t="s">
        <v>75</v>
      </c>
      <c r="AU146" s="222" t="s">
        <v>83</v>
      </c>
      <c r="AY146" s="221" t="s">
        <v>138</v>
      </c>
      <c r="BK146" s="223">
        <f>SUM(BK147:BK149)</f>
        <v>0</v>
      </c>
    </row>
    <row r="147" s="2" customFormat="1" ht="14.4" customHeight="1">
      <c r="A147" s="37"/>
      <c r="B147" s="38"/>
      <c r="C147" s="226" t="s">
        <v>293</v>
      </c>
      <c r="D147" s="226" t="s">
        <v>141</v>
      </c>
      <c r="E147" s="227" t="s">
        <v>1385</v>
      </c>
      <c r="F147" s="228" t="s">
        <v>1386</v>
      </c>
      <c r="G147" s="229" t="s">
        <v>317</v>
      </c>
      <c r="H147" s="230">
        <v>3.8399999999999999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41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145</v>
      </c>
      <c r="AT147" s="238" t="s">
        <v>141</v>
      </c>
      <c r="AU147" s="238" t="s">
        <v>85</v>
      </c>
      <c r="AY147" s="16" t="s">
        <v>138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83</v>
      </c>
      <c r="BK147" s="239">
        <f>ROUND(I147*H147,2)</f>
        <v>0</v>
      </c>
      <c r="BL147" s="16" t="s">
        <v>145</v>
      </c>
      <c r="BM147" s="238" t="s">
        <v>1753</v>
      </c>
    </row>
    <row r="148" s="13" customFormat="1">
      <c r="A148" s="13"/>
      <c r="B148" s="246"/>
      <c r="C148" s="247"/>
      <c r="D148" s="248" t="s">
        <v>1262</v>
      </c>
      <c r="E148" s="249" t="s">
        <v>1</v>
      </c>
      <c r="F148" s="250" t="s">
        <v>1754</v>
      </c>
      <c r="G148" s="247"/>
      <c r="H148" s="251">
        <v>3.8399999999999999</v>
      </c>
      <c r="I148" s="252"/>
      <c r="J148" s="247"/>
      <c r="K148" s="247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1262</v>
      </c>
      <c r="AU148" s="257" t="s">
        <v>85</v>
      </c>
      <c r="AV148" s="13" t="s">
        <v>85</v>
      </c>
      <c r="AW148" s="13" t="s">
        <v>32</v>
      </c>
      <c r="AX148" s="13" t="s">
        <v>76</v>
      </c>
      <c r="AY148" s="257" t="s">
        <v>138</v>
      </c>
    </row>
    <row r="149" s="14" customFormat="1">
      <c r="A149" s="14"/>
      <c r="B149" s="258"/>
      <c r="C149" s="259"/>
      <c r="D149" s="248" t="s">
        <v>1262</v>
      </c>
      <c r="E149" s="260" t="s">
        <v>1</v>
      </c>
      <c r="F149" s="261" t="s">
        <v>1264</v>
      </c>
      <c r="G149" s="259"/>
      <c r="H149" s="262">
        <v>3.8399999999999999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8" t="s">
        <v>1262</v>
      </c>
      <c r="AU149" s="268" t="s">
        <v>85</v>
      </c>
      <c r="AV149" s="14" t="s">
        <v>145</v>
      </c>
      <c r="AW149" s="14" t="s">
        <v>32</v>
      </c>
      <c r="AX149" s="14" t="s">
        <v>83</v>
      </c>
      <c r="AY149" s="268" t="s">
        <v>138</v>
      </c>
    </row>
    <row r="150" s="12" customFormat="1" ht="22.8" customHeight="1">
      <c r="A150" s="12"/>
      <c r="B150" s="210"/>
      <c r="C150" s="211"/>
      <c r="D150" s="212" t="s">
        <v>75</v>
      </c>
      <c r="E150" s="224" t="s">
        <v>1389</v>
      </c>
      <c r="F150" s="224" t="s">
        <v>1390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SUM(P151:P165)</f>
        <v>0</v>
      </c>
      <c r="Q150" s="218"/>
      <c r="R150" s="219">
        <f>SUM(R151:R165)</f>
        <v>0</v>
      </c>
      <c r="S150" s="218"/>
      <c r="T150" s="220">
        <f>SUM(T151:T165)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83</v>
      </c>
      <c r="AT150" s="222" t="s">
        <v>75</v>
      </c>
      <c r="AU150" s="222" t="s">
        <v>83</v>
      </c>
      <c r="AY150" s="221" t="s">
        <v>138</v>
      </c>
      <c r="BK150" s="223">
        <f>SUM(BK151:BK165)</f>
        <v>0</v>
      </c>
    </row>
    <row r="151" s="2" customFormat="1" ht="14.4" customHeight="1">
      <c r="A151" s="37"/>
      <c r="B151" s="38"/>
      <c r="C151" s="226" t="s">
        <v>297</v>
      </c>
      <c r="D151" s="226" t="s">
        <v>141</v>
      </c>
      <c r="E151" s="227" t="s">
        <v>1756</v>
      </c>
      <c r="F151" s="228" t="s">
        <v>1757</v>
      </c>
      <c r="G151" s="229" t="s">
        <v>312</v>
      </c>
      <c r="H151" s="230">
        <v>28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41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145</v>
      </c>
      <c r="AT151" s="238" t="s">
        <v>141</v>
      </c>
      <c r="AU151" s="238" t="s">
        <v>85</v>
      </c>
      <c r="AY151" s="16" t="s">
        <v>138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83</v>
      </c>
      <c r="BK151" s="239">
        <f>ROUND(I151*H151,2)</f>
        <v>0</v>
      </c>
      <c r="BL151" s="16" t="s">
        <v>145</v>
      </c>
      <c r="BM151" s="238" t="s">
        <v>1758</v>
      </c>
    </row>
    <row r="152" s="2" customFormat="1" ht="24.15" customHeight="1">
      <c r="A152" s="37"/>
      <c r="B152" s="38"/>
      <c r="C152" s="226" t="s">
        <v>303</v>
      </c>
      <c r="D152" s="226" t="s">
        <v>141</v>
      </c>
      <c r="E152" s="227" t="s">
        <v>1760</v>
      </c>
      <c r="F152" s="228" t="s">
        <v>1761</v>
      </c>
      <c r="G152" s="229" t="s">
        <v>312</v>
      </c>
      <c r="H152" s="230">
        <v>36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145</v>
      </c>
      <c r="AT152" s="238" t="s">
        <v>141</v>
      </c>
      <c r="AU152" s="238" t="s">
        <v>85</v>
      </c>
      <c r="AY152" s="16" t="s">
        <v>138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83</v>
      </c>
      <c r="BK152" s="239">
        <f>ROUND(I152*H152,2)</f>
        <v>0</v>
      </c>
      <c r="BL152" s="16" t="s">
        <v>145</v>
      </c>
      <c r="BM152" s="238" t="s">
        <v>1762</v>
      </c>
    </row>
    <row r="153" s="2" customFormat="1" ht="24.15" customHeight="1">
      <c r="A153" s="37"/>
      <c r="B153" s="38"/>
      <c r="C153" s="226" t="s">
        <v>8</v>
      </c>
      <c r="D153" s="226" t="s">
        <v>141</v>
      </c>
      <c r="E153" s="227" t="s">
        <v>1764</v>
      </c>
      <c r="F153" s="228" t="s">
        <v>1765</v>
      </c>
      <c r="G153" s="229" t="s">
        <v>312</v>
      </c>
      <c r="H153" s="230">
        <v>36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41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145</v>
      </c>
      <c r="AT153" s="238" t="s">
        <v>141</v>
      </c>
      <c r="AU153" s="238" t="s">
        <v>85</v>
      </c>
      <c r="AY153" s="16" t="s">
        <v>138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83</v>
      </c>
      <c r="BK153" s="239">
        <f>ROUND(I153*H153,2)</f>
        <v>0</v>
      </c>
      <c r="BL153" s="16" t="s">
        <v>145</v>
      </c>
      <c r="BM153" s="238" t="s">
        <v>1766</v>
      </c>
    </row>
    <row r="154" s="2" customFormat="1" ht="14.4" customHeight="1">
      <c r="A154" s="37"/>
      <c r="B154" s="38"/>
      <c r="C154" s="226" t="s">
        <v>314</v>
      </c>
      <c r="D154" s="226" t="s">
        <v>141</v>
      </c>
      <c r="E154" s="227" t="s">
        <v>1768</v>
      </c>
      <c r="F154" s="228" t="s">
        <v>1769</v>
      </c>
      <c r="G154" s="229" t="s">
        <v>312</v>
      </c>
      <c r="H154" s="230">
        <v>9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145</v>
      </c>
      <c r="AT154" s="238" t="s">
        <v>141</v>
      </c>
      <c r="AU154" s="238" t="s">
        <v>85</v>
      </c>
      <c r="AY154" s="16" t="s">
        <v>138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83</v>
      </c>
      <c r="BK154" s="239">
        <f>ROUND(I154*H154,2)</f>
        <v>0</v>
      </c>
      <c r="BL154" s="16" t="s">
        <v>145</v>
      </c>
      <c r="BM154" s="238" t="s">
        <v>1770</v>
      </c>
    </row>
    <row r="155" s="2" customFormat="1" ht="24.15" customHeight="1">
      <c r="A155" s="37"/>
      <c r="B155" s="38"/>
      <c r="C155" s="226" t="s">
        <v>319</v>
      </c>
      <c r="D155" s="226" t="s">
        <v>141</v>
      </c>
      <c r="E155" s="227" t="s">
        <v>1772</v>
      </c>
      <c r="F155" s="228" t="s">
        <v>1773</v>
      </c>
      <c r="G155" s="229" t="s">
        <v>261</v>
      </c>
      <c r="H155" s="230">
        <v>2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41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145</v>
      </c>
      <c r="AT155" s="238" t="s">
        <v>141</v>
      </c>
      <c r="AU155" s="238" t="s">
        <v>85</v>
      </c>
      <c r="AY155" s="16" t="s">
        <v>138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83</v>
      </c>
      <c r="BK155" s="239">
        <f>ROUND(I155*H155,2)</f>
        <v>0</v>
      </c>
      <c r="BL155" s="16" t="s">
        <v>145</v>
      </c>
      <c r="BM155" s="238" t="s">
        <v>1774</v>
      </c>
    </row>
    <row r="156" s="2" customFormat="1" ht="24.15" customHeight="1">
      <c r="A156" s="37"/>
      <c r="B156" s="38"/>
      <c r="C156" s="226" t="s">
        <v>325</v>
      </c>
      <c r="D156" s="226" t="s">
        <v>141</v>
      </c>
      <c r="E156" s="227" t="s">
        <v>1776</v>
      </c>
      <c r="F156" s="228" t="s">
        <v>1777</v>
      </c>
      <c r="G156" s="229" t="s">
        <v>265</v>
      </c>
      <c r="H156" s="230">
        <v>2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41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145</v>
      </c>
      <c r="AT156" s="238" t="s">
        <v>141</v>
      </c>
      <c r="AU156" s="238" t="s">
        <v>85</v>
      </c>
      <c r="AY156" s="16" t="s">
        <v>138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83</v>
      </c>
      <c r="BK156" s="239">
        <f>ROUND(I156*H156,2)</f>
        <v>0</v>
      </c>
      <c r="BL156" s="16" t="s">
        <v>145</v>
      </c>
      <c r="BM156" s="238" t="s">
        <v>1778</v>
      </c>
    </row>
    <row r="157" s="2" customFormat="1" ht="24.15" customHeight="1">
      <c r="A157" s="37"/>
      <c r="B157" s="38"/>
      <c r="C157" s="226" t="s">
        <v>330</v>
      </c>
      <c r="D157" s="226" t="s">
        <v>141</v>
      </c>
      <c r="E157" s="227" t="s">
        <v>1780</v>
      </c>
      <c r="F157" s="228" t="s">
        <v>1781</v>
      </c>
      <c r="G157" s="229" t="s">
        <v>261</v>
      </c>
      <c r="H157" s="230">
        <v>2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41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145</v>
      </c>
      <c r="AT157" s="238" t="s">
        <v>141</v>
      </c>
      <c r="AU157" s="238" t="s">
        <v>85</v>
      </c>
      <c r="AY157" s="16" t="s">
        <v>138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83</v>
      </c>
      <c r="BK157" s="239">
        <f>ROUND(I157*H157,2)</f>
        <v>0</v>
      </c>
      <c r="BL157" s="16" t="s">
        <v>145</v>
      </c>
      <c r="BM157" s="238" t="s">
        <v>1782</v>
      </c>
    </row>
    <row r="158" s="2" customFormat="1" ht="14.4" customHeight="1">
      <c r="A158" s="37"/>
      <c r="B158" s="38"/>
      <c r="C158" s="226" t="s">
        <v>334</v>
      </c>
      <c r="D158" s="226" t="s">
        <v>141</v>
      </c>
      <c r="E158" s="227" t="s">
        <v>1784</v>
      </c>
      <c r="F158" s="228" t="s">
        <v>1785</v>
      </c>
      <c r="G158" s="229" t="s">
        <v>261</v>
      </c>
      <c r="H158" s="230">
        <v>2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145</v>
      </c>
      <c r="AT158" s="238" t="s">
        <v>141</v>
      </c>
      <c r="AU158" s="238" t="s">
        <v>85</v>
      </c>
      <c r="AY158" s="16" t="s">
        <v>138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83</v>
      </c>
      <c r="BK158" s="239">
        <f>ROUND(I158*H158,2)</f>
        <v>0</v>
      </c>
      <c r="BL158" s="16" t="s">
        <v>145</v>
      </c>
      <c r="BM158" s="238" t="s">
        <v>1786</v>
      </c>
    </row>
    <row r="159" s="2" customFormat="1" ht="24.15" customHeight="1">
      <c r="A159" s="37"/>
      <c r="B159" s="38"/>
      <c r="C159" s="226" t="s">
        <v>7</v>
      </c>
      <c r="D159" s="226" t="s">
        <v>141</v>
      </c>
      <c r="E159" s="227" t="s">
        <v>1788</v>
      </c>
      <c r="F159" s="228" t="s">
        <v>1789</v>
      </c>
      <c r="G159" s="229" t="s">
        <v>261</v>
      </c>
      <c r="H159" s="230">
        <v>4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41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145</v>
      </c>
      <c r="AT159" s="238" t="s">
        <v>141</v>
      </c>
      <c r="AU159" s="238" t="s">
        <v>85</v>
      </c>
      <c r="AY159" s="16" t="s">
        <v>138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83</v>
      </c>
      <c r="BK159" s="239">
        <f>ROUND(I159*H159,2)</f>
        <v>0</v>
      </c>
      <c r="BL159" s="16" t="s">
        <v>145</v>
      </c>
      <c r="BM159" s="238" t="s">
        <v>1790</v>
      </c>
    </row>
    <row r="160" s="2" customFormat="1" ht="14.4" customHeight="1">
      <c r="A160" s="37"/>
      <c r="B160" s="38"/>
      <c r="C160" s="226" t="s">
        <v>342</v>
      </c>
      <c r="D160" s="226" t="s">
        <v>141</v>
      </c>
      <c r="E160" s="227" t="s">
        <v>1792</v>
      </c>
      <c r="F160" s="228" t="s">
        <v>1793</v>
      </c>
      <c r="G160" s="229" t="s">
        <v>261</v>
      </c>
      <c r="H160" s="230">
        <v>4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145</v>
      </c>
      <c r="AT160" s="238" t="s">
        <v>141</v>
      </c>
      <c r="AU160" s="238" t="s">
        <v>85</v>
      </c>
      <c r="AY160" s="16" t="s">
        <v>138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83</v>
      </c>
      <c r="BK160" s="239">
        <f>ROUND(I160*H160,2)</f>
        <v>0</v>
      </c>
      <c r="BL160" s="16" t="s">
        <v>145</v>
      </c>
      <c r="BM160" s="238" t="s">
        <v>1794</v>
      </c>
    </row>
    <row r="161" s="2" customFormat="1" ht="24.15" customHeight="1">
      <c r="A161" s="37"/>
      <c r="B161" s="38"/>
      <c r="C161" s="226" t="s">
        <v>344</v>
      </c>
      <c r="D161" s="226" t="s">
        <v>141</v>
      </c>
      <c r="E161" s="227" t="s">
        <v>1796</v>
      </c>
      <c r="F161" s="228" t="s">
        <v>1797</v>
      </c>
      <c r="G161" s="229" t="s">
        <v>261</v>
      </c>
      <c r="H161" s="230">
        <v>1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41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145</v>
      </c>
      <c r="AT161" s="238" t="s">
        <v>141</v>
      </c>
      <c r="AU161" s="238" t="s">
        <v>85</v>
      </c>
      <c r="AY161" s="16" t="s">
        <v>138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83</v>
      </c>
      <c r="BK161" s="239">
        <f>ROUND(I161*H161,2)</f>
        <v>0</v>
      </c>
      <c r="BL161" s="16" t="s">
        <v>145</v>
      </c>
      <c r="BM161" s="238" t="s">
        <v>1798</v>
      </c>
    </row>
    <row r="162" s="2" customFormat="1" ht="24.15" customHeight="1">
      <c r="A162" s="37"/>
      <c r="B162" s="38"/>
      <c r="C162" s="226" t="s">
        <v>350</v>
      </c>
      <c r="D162" s="226" t="s">
        <v>141</v>
      </c>
      <c r="E162" s="227" t="s">
        <v>1800</v>
      </c>
      <c r="F162" s="228" t="s">
        <v>1801</v>
      </c>
      <c r="G162" s="229" t="s">
        <v>261</v>
      </c>
      <c r="H162" s="230">
        <v>1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41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145</v>
      </c>
      <c r="AT162" s="238" t="s">
        <v>141</v>
      </c>
      <c r="AU162" s="238" t="s">
        <v>85</v>
      </c>
      <c r="AY162" s="16" t="s">
        <v>138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83</v>
      </c>
      <c r="BK162" s="239">
        <f>ROUND(I162*H162,2)</f>
        <v>0</v>
      </c>
      <c r="BL162" s="16" t="s">
        <v>145</v>
      </c>
      <c r="BM162" s="238" t="s">
        <v>1802</v>
      </c>
    </row>
    <row r="163" s="2" customFormat="1" ht="14.4" customHeight="1">
      <c r="A163" s="37"/>
      <c r="B163" s="38"/>
      <c r="C163" s="226" t="s">
        <v>352</v>
      </c>
      <c r="D163" s="226" t="s">
        <v>141</v>
      </c>
      <c r="E163" s="227" t="s">
        <v>1440</v>
      </c>
      <c r="F163" s="228" t="s">
        <v>1441</v>
      </c>
      <c r="G163" s="229" t="s">
        <v>312</v>
      </c>
      <c r="H163" s="230">
        <v>36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41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145</v>
      </c>
      <c r="AT163" s="238" t="s">
        <v>141</v>
      </c>
      <c r="AU163" s="238" t="s">
        <v>85</v>
      </c>
      <c r="AY163" s="16" t="s">
        <v>138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83</v>
      </c>
      <c r="BK163" s="239">
        <f>ROUND(I163*H163,2)</f>
        <v>0</v>
      </c>
      <c r="BL163" s="16" t="s">
        <v>145</v>
      </c>
      <c r="BM163" s="238" t="s">
        <v>1804</v>
      </c>
    </row>
    <row r="164" s="2" customFormat="1" ht="14.4" customHeight="1">
      <c r="A164" s="37"/>
      <c r="B164" s="38"/>
      <c r="C164" s="226" t="s">
        <v>356</v>
      </c>
      <c r="D164" s="226" t="s">
        <v>141</v>
      </c>
      <c r="E164" s="227" t="s">
        <v>1444</v>
      </c>
      <c r="F164" s="228" t="s">
        <v>1445</v>
      </c>
      <c r="G164" s="229" t="s">
        <v>312</v>
      </c>
      <c r="H164" s="230">
        <v>36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145</v>
      </c>
      <c r="AT164" s="238" t="s">
        <v>141</v>
      </c>
      <c r="AU164" s="238" t="s">
        <v>85</v>
      </c>
      <c r="AY164" s="16" t="s">
        <v>138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83</v>
      </c>
      <c r="BK164" s="239">
        <f>ROUND(I164*H164,2)</f>
        <v>0</v>
      </c>
      <c r="BL164" s="16" t="s">
        <v>145</v>
      </c>
      <c r="BM164" s="238" t="s">
        <v>1806</v>
      </c>
    </row>
    <row r="165" s="2" customFormat="1" ht="37.8" customHeight="1">
      <c r="A165" s="37"/>
      <c r="B165" s="38"/>
      <c r="C165" s="226" t="s">
        <v>358</v>
      </c>
      <c r="D165" s="226" t="s">
        <v>141</v>
      </c>
      <c r="E165" s="227" t="s">
        <v>1808</v>
      </c>
      <c r="F165" s="228" t="s">
        <v>1809</v>
      </c>
      <c r="G165" s="229" t="s">
        <v>261</v>
      </c>
      <c r="H165" s="230">
        <v>2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41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145</v>
      </c>
      <c r="AT165" s="238" t="s">
        <v>141</v>
      </c>
      <c r="AU165" s="238" t="s">
        <v>85</v>
      </c>
      <c r="AY165" s="16" t="s">
        <v>138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83</v>
      </c>
      <c r="BK165" s="239">
        <f>ROUND(I165*H165,2)</f>
        <v>0</v>
      </c>
      <c r="BL165" s="16" t="s">
        <v>145</v>
      </c>
      <c r="BM165" s="238" t="s">
        <v>1810</v>
      </c>
    </row>
    <row r="166" s="12" customFormat="1" ht="22.8" customHeight="1">
      <c r="A166" s="12"/>
      <c r="B166" s="210"/>
      <c r="C166" s="211"/>
      <c r="D166" s="212" t="s">
        <v>75</v>
      </c>
      <c r="E166" s="224" t="s">
        <v>1811</v>
      </c>
      <c r="F166" s="224" t="s">
        <v>1812</v>
      </c>
      <c r="G166" s="211"/>
      <c r="H166" s="211"/>
      <c r="I166" s="214"/>
      <c r="J166" s="225">
        <f>BK166</f>
        <v>0</v>
      </c>
      <c r="K166" s="211"/>
      <c r="L166" s="216"/>
      <c r="M166" s="217"/>
      <c r="N166" s="218"/>
      <c r="O166" s="218"/>
      <c r="P166" s="219">
        <f>P167</f>
        <v>0</v>
      </c>
      <c r="Q166" s="218"/>
      <c r="R166" s="219">
        <f>R167</f>
        <v>0</v>
      </c>
      <c r="S166" s="218"/>
      <c r="T166" s="220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83</v>
      </c>
      <c r="AT166" s="222" t="s">
        <v>75</v>
      </c>
      <c r="AU166" s="222" t="s">
        <v>83</v>
      </c>
      <c r="AY166" s="221" t="s">
        <v>138</v>
      </c>
      <c r="BK166" s="223">
        <f>BK167</f>
        <v>0</v>
      </c>
    </row>
    <row r="167" s="2" customFormat="1" ht="24.15" customHeight="1">
      <c r="A167" s="37"/>
      <c r="B167" s="38"/>
      <c r="C167" s="226" t="s">
        <v>360</v>
      </c>
      <c r="D167" s="226" t="s">
        <v>141</v>
      </c>
      <c r="E167" s="227" t="s">
        <v>1814</v>
      </c>
      <c r="F167" s="228" t="s">
        <v>1815</v>
      </c>
      <c r="G167" s="229" t="s">
        <v>265</v>
      </c>
      <c r="H167" s="230">
        <v>2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145</v>
      </c>
      <c r="AT167" s="238" t="s">
        <v>141</v>
      </c>
      <c r="AU167" s="238" t="s">
        <v>85</v>
      </c>
      <c r="AY167" s="16" t="s">
        <v>138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83</v>
      </c>
      <c r="BK167" s="239">
        <f>ROUND(I167*H167,2)</f>
        <v>0</v>
      </c>
      <c r="BL167" s="16" t="s">
        <v>145</v>
      </c>
      <c r="BM167" s="238" t="s">
        <v>1816</v>
      </c>
    </row>
    <row r="168" s="12" customFormat="1" ht="22.8" customHeight="1">
      <c r="A168" s="12"/>
      <c r="B168" s="210"/>
      <c r="C168" s="211"/>
      <c r="D168" s="212" t="s">
        <v>75</v>
      </c>
      <c r="E168" s="224" t="s">
        <v>1447</v>
      </c>
      <c r="F168" s="224" t="s">
        <v>1448</v>
      </c>
      <c r="G168" s="211"/>
      <c r="H168" s="211"/>
      <c r="I168" s="214"/>
      <c r="J168" s="225">
        <f>BK168</f>
        <v>0</v>
      </c>
      <c r="K168" s="211"/>
      <c r="L168" s="216"/>
      <c r="M168" s="217"/>
      <c r="N168" s="218"/>
      <c r="O168" s="218"/>
      <c r="P168" s="219">
        <f>SUM(P169:P170)</f>
        <v>0</v>
      </c>
      <c r="Q168" s="218"/>
      <c r="R168" s="219">
        <f>SUM(R169:R170)</f>
        <v>0</v>
      </c>
      <c r="S168" s="218"/>
      <c r="T168" s="220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83</v>
      </c>
      <c r="AT168" s="222" t="s">
        <v>75</v>
      </c>
      <c r="AU168" s="222" t="s">
        <v>83</v>
      </c>
      <c r="AY168" s="221" t="s">
        <v>138</v>
      </c>
      <c r="BK168" s="223">
        <f>SUM(BK169:BK170)</f>
        <v>0</v>
      </c>
    </row>
    <row r="169" s="2" customFormat="1" ht="24.15" customHeight="1">
      <c r="A169" s="37"/>
      <c r="B169" s="38"/>
      <c r="C169" s="226" t="s">
        <v>364</v>
      </c>
      <c r="D169" s="226" t="s">
        <v>141</v>
      </c>
      <c r="E169" s="227" t="s">
        <v>1450</v>
      </c>
      <c r="F169" s="228" t="s">
        <v>1451</v>
      </c>
      <c r="G169" s="229" t="s">
        <v>328</v>
      </c>
      <c r="H169" s="230">
        <v>0.032000000000000001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41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145</v>
      </c>
      <c r="AT169" s="238" t="s">
        <v>141</v>
      </c>
      <c r="AU169" s="238" t="s">
        <v>85</v>
      </c>
      <c r="AY169" s="16" t="s">
        <v>138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83</v>
      </c>
      <c r="BK169" s="239">
        <f>ROUND(I169*H169,2)</f>
        <v>0</v>
      </c>
      <c r="BL169" s="16" t="s">
        <v>145</v>
      </c>
      <c r="BM169" s="238" t="s">
        <v>1818</v>
      </c>
    </row>
    <row r="170" s="2" customFormat="1" ht="24.15" customHeight="1">
      <c r="A170" s="37"/>
      <c r="B170" s="38"/>
      <c r="C170" s="226" t="s">
        <v>366</v>
      </c>
      <c r="D170" s="226" t="s">
        <v>141</v>
      </c>
      <c r="E170" s="227" t="s">
        <v>1454</v>
      </c>
      <c r="F170" s="228" t="s">
        <v>1455</v>
      </c>
      <c r="G170" s="229" t="s">
        <v>328</v>
      </c>
      <c r="H170" s="230">
        <v>0.032000000000000001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41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145</v>
      </c>
      <c r="AT170" s="238" t="s">
        <v>141</v>
      </c>
      <c r="AU170" s="238" t="s">
        <v>85</v>
      </c>
      <c r="AY170" s="16" t="s">
        <v>138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83</v>
      </c>
      <c r="BK170" s="239">
        <f>ROUND(I170*H170,2)</f>
        <v>0</v>
      </c>
      <c r="BL170" s="16" t="s">
        <v>145</v>
      </c>
      <c r="BM170" s="238" t="s">
        <v>1820</v>
      </c>
    </row>
    <row r="171" s="12" customFormat="1" ht="22.8" customHeight="1">
      <c r="A171" s="12"/>
      <c r="B171" s="210"/>
      <c r="C171" s="211"/>
      <c r="D171" s="212" t="s">
        <v>75</v>
      </c>
      <c r="E171" s="224" t="s">
        <v>166</v>
      </c>
      <c r="F171" s="224" t="s">
        <v>1457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P172</f>
        <v>0</v>
      </c>
      <c r="Q171" s="218"/>
      <c r="R171" s="219">
        <f>R172</f>
        <v>0</v>
      </c>
      <c r="S171" s="218"/>
      <c r="T171" s="22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83</v>
      </c>
      <c r="AT171" s="222" t="s">
        <v>75</v>
      </c>
      <c r="AU171" s="222" t="s">
        <v>83</v>
      </c>
      <c r="AY171" s="221" t="s">
        <v>138</v>
      </c>
      <c r="BK171" s="223">
        <f>BK172</f>
        <v>0</v>
      </c>
    </row>
    <row r="172" s="2" customFormat="1" ht="14.4" customHeight="1">
      <c r="A172" s="37"/>
      <c r="B172" s="38"/>
      <c r="C172" s="226" t="s">
        <v>372</v>
      </c>
      <c r="D172" s="226" t="s">
        <v>141</v>
      </c>
      <c r="E172" s="227" t="s">
        <v>1822</v>
      </c>
      <c r="F172" s="228" t="s">
        <v>1823</v>
      </c>
      <c r="G172" s="229" t="s">
        <v>1461</v>
      </c>
      <c r="H172" s="230">
        <v>1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41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145</v>
      </c>
      <c r="AT172" s="238" t="s">
        <v>141</v>
      </c>
      <c r="AU172" s="238" t="s">
        <v>85</v>
      </c>
      <c r="AY172" s="16" t="s">
        <v>138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83</v>
      </c>
      <c r="BK172" s="239">
        <f>ROUND(I172*H172,2)</f>
        <v>0</v>
      </c>
      <c r="BL172" s="16" t="s">
        <v>145</v>
      </c>
      <c r="BM172" s="238" t="s">
        <v>1824</v>
      </c>
    </row>
    <row r="173" s="12" customFormat="1" ht="22.8" customHeight="1">
      <c r="A173" s="12"/>
      <c r="B173" s="210"/>
      <c r="C173" s="211"/>
      <c r="D173" s="212" t="s">
        <v>75</v>
      </c>
      <c r="E173" s="224" t="s">
        <v>1825</v>
      </c>
      <c r="F173" s="224" t="s">
        <v>1826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P174</f>
        <v>0</v>
      </c>
      <c r="Q173" s="218"/>
      <c r="R173" s="219">
        <f>R174</f>
        <v>0</v>
      </c>
      <c r="S173" s="218"/>
      <c r="T173" s="220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83</v>
      </c>
      <c r="AT173" s="222" t="s">
        <v>75</v>
      </c>
      <c r="AU173" s="222" t="s">
        <v>83</v>
      </c>
      <c r="AY173" s="221" t="s">
        <v>138</v>
      </c>
      <c r="BK173" s="223">
        <f>BK174</f>
        <v>0</v>
      </c>
    </row>
    <row r="174" s="2" customFormat="1" ht="14.4" customHeight="1">
      <c r="A174" s="37"/>
      <c r="B174" s="38"/>
      <c r="C174" s="226" t="s">
        <v>376</v>
      </c>
      <c r="D174" s="226" t="s">
        <v>141</v>
      </c>
      <c r="E174" s="227" t="s">
        <v>1828</v>
      </c>
      <c r="F174" s="228" t="s">
        <v>1829</v>
      </c>
      <c r="G174" s="229" t="s">
        <v>1461</v>
      </c>
      <c r="H174" s="230">
        <v>1</v>
      </c>
      <c r="I174" s="231"/>
      <c r="J174" s="232">
        <f>ROUND(I174*H174,2)</f>
        <v>0</v>
      </c>
      <c r="K174" s="233"/>
      <c r="L174" s="43"/>
      <c r="M174" s="240" t="s">
        <v>1</v>
      </c>
      <c r="N174" s="241" t="s">
        <v>41</v>
      </c>
      <c r="O174" s="242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145</v>
      </c>
      <c r="AT174" s="238" t="s">
        <v>141</v>
      </c>
      <c r="AU174" s="238" t="s">
        <v>85</v>
      </c>
      <c r="AY174" s="16" t="s">
        <v>138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83</v>
      </c>
      <c r="BK174" s="239">
        <f>ROUND(I174*H174,2)</f>
        <v>0</v>
      </c>
      <c r="BL174" s="16" t="s">
        <v>145</v>
      </c>
      <c r="BM174" s="238" t="s">
        <v>1830</v>
      </c>
    </row>
    <row r="175" s="2" customFormat="1" ht="6.96" customHeight="1">
      <c r="A175" s="37"/>
      <c r="B175" s="65"/>
      <c r="C175" s="66"/>
      <c r="D175" s="66"/>
      <c r="E175" s="66"/>
      <c r="F175" s="66"/>
      <c r="G175" s="66"/>
      <c r="H175" s="66"/>
      <c r="I175" s="66"/>
      <c r="J175" s="66"/>
      <c r="K175" s="66"/>
      <c r="L175" s="43"/>
      <c r="M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</row>
  </sheetData>
  <sheetProtection sheet="1" autoFilter="0" formatColumns="0" formatRows="0" objects="1" scenarios="1" spinCount="100000" saltValue="Pu1QQHyPOhgt7OKrPFjzEQ/cZ422pqBDsc9iDmU9bcv7y32yN16aV1S8Ly3fijaLFpyj3sgZ6YwETl6D8W8+fg==" hashValue="7v3/iRnMPW98WZb1rDppiDtIrnwifdagKOku80TqEJKI0vEaEsekmQsNOrx7zOO4Afxjmh8aZ52qGfpFkyk7WA==" algorithmName="SHA-512" password="CC35"/>
  <autoFilter ref="C127:K17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Veronika Baťková</dc:creator>
  <cp:lastModifiedBy>Veronika Baťková</cp:lastModifiedBy>
  <dcterms:created xsi:type="dcterms:W3CDTF">2020-09-11T11:22:08Z</dcterms:created>
  <dcterms:modified xsi:type="dcterms:W3CDTF">2020-09-11T11:22:19Z</dcterms:modified>
</cp:coreProperties>
</file>