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70" windowWidth="38055" windowHeight="11955"/>
  </bookViews>
  <sheets>
    <sheet name="Rekapitulace stavby" sheetId="1" r:id="rId1"/>
    <sheet name="2021-1-0 - 00 - VRN" sheetId="2" r:id="rId2"/>
    <sheet name="2021-1-1 - 01 - BOURACÍ P..." sheetId="3" r:id="rId3"/>
    <sheet name="2021-1-2 - 02 - STÁNÍ ZEM..." sheetId="4" r:id="rId4"/>
    <sheet name="2021-1-3 - 03 - ZÁMEČNICK..." sheetId="5" r:id="rId5"/>
    <sheet name="Pokyny pro vyplnění" sheetId="6" r:id="rId6"/>
  </sheets>
  <definedNames>
    <definedName name="_xlnm._FilterDatabase" localSheetId="1" hidden="1">'2021-1-0 - 00 - VRN'!$C$82:$K$90</definedName>
    <definedName name="_xlnm._FilterDatabase" localSheetId="2" hidden="1">'2021-1-1 - 01 - BOURACÍ P...'!$C$83:$K$109</definedName>
    <definedName name="_xlnm._FilterDatabase" localSheetId="3" hidden="1">'2021-1-2 - 02 - STÁNÍ ZEM...'!$C$84:$K$141</definedName>
    <definedName name="_xlnm._FilterDatabase" localSheetId="4" hidden="1">'2021-1-3 - 03 - ZÁMEČNICK...'!$C$83:$K$120</definedName>
    <definedName name="_xlnm.Print_Titles" localSheetId="1">'2021-1-0 - 00 - VRN'!$82:$82</definedName>
    <definedName name="_xlnm.Print_Titles" localSheetId="2">'2021-1-1 - 01 - BOURACÍ P...'!$83:$83</definedName>
    <definedName name="_xlnm.Print_Titles" localSheetId="3">'2021-1-2 - 02 - STÁNÍ ZEM...'!$84:$84</definedName>
    <definedName name="_xlnm.Print_Titles" localSheetId="4">'2021-1-3 - 03 - ZÁMEČNICK...'!$83:$83</definedName>
    <definedName name="_xlnm.Print_Titles" localSheetId="0">'Rekapitulace stavby'!$52:$52</definedName>
    <definedName name="_xlnm.Print_Area" localSheetId="1">'2021-1-0 - 00 - VRN'!$C$4:$J$39,'2021-1-0 - 00 - VRN'!$C$45:$J$64,'2021-1-0 - 00 - VRN'!$C$70:$K$90</definedName>
    <definedName name="_xlnm.Print_Area" localSheetId="2">'2021-1-1 - 01 - BOURACÍ P...'!$C$4:$J$39,'2021-1-1 - 01 - BOURACÍ P...'!$C$45:$J$65,'2021-1-1 - 01 - BOURACÍ P...'!$C$71:$K$109</definedName>
    <definedName name="_xlnm.Print_Area" localSheetId="3">'2021-1-2 - 02 - STÁNÍ ZEM...'!$C$4:$J$39,'2021-1-2 - 02 - STÁNÍ ZEM...'!$C$45:$J$66,'2021-1-2 - 02 - STÁNÍ ZEM...'!$C$72:$K$141</definedName>
    <definedName name="_xlnm.Print_Area" localSheetId="4">'2021-1-3 - 03 - ZÁMEČNICK...'!$C$4:$J$39,'2021-1-3 - 03 - ZÁMEČNICK...'!$C$45:$J$65,'2021-1-3 - 03 - ZÁMEČNICK...'!$C$71:$K$120</definedName>
    <definedName name="_xlnm.Print_Area" localSheetId="5">'Pokyny pro vyplnění'!$B$2:$K$71,'Pokyny pro vyplnění'!$B$74:$K$118,'Pokyny pro vyplnění'!$B$121:$K$161,'Pokyny pro vyplnění'!$B$164:$K$218</definedName>
    <definedName name="_xlnm.Print_Area" localSheetId="0">'Rekapitulace stavby'!$D$4:$AO$36,'Rekapitulace stavby'!$C$42:$AQ$59</definedName>
  </definedNames>
  <calcPr calcId="125725"/>
</workbook>
</file>

<file path=xl/calcChain.xml><?xml version="1.0" encoding="utf-8"?>
<calcChain xmlns="http://schemas.openxmlformats.org/spreadsheetml/2006/main">
  <c r="J37" i="5"/>
  <c r="J36"/>
  <c r="AY58" i="1" s="1"/>
  <c r="J35" i="5"/>
  <c r="AX58" i="1" s="1"/>
  <c r="BI119" i="5"/>
  <c r="BH119"/>
  <c r="BG119"/>
  <c r="BF119"/>
  <c r="T119"/>
  <c r="R119"/>
  <c r="P119"/>
  <c r="BI117"/>
  <c r="BH117"/>
  <c r="BG117"/>
  <c r="BF117"/>
  <c r="T117"/>
  <c r="R117"/>
  <c r="P117"/>
  <c r="BI115"/>
  <c r="BH115"/>
  <c r="BG115"/>
  <c r="BF115"/>
  <c r="T115"/>
  <c r="R115"/>
  <c r="P115"/>
  <c r="BI113"/>
  <c r="BH113"/>
  <c r="BG113"/>
  <c r="BF113"/>
  <c r="T113"/>
  <c r="R113"/>
  <c r="P113"/>
  <c r="BI110"/>
  <c r="BH110"/>
  <c r="BG110"/>
  <c r="BF110"/>
  <c r="T110"/>
  <c r="R110"/>
  <c r="P110"/>
  <c r="BI106"/>
  <c r="BH106"/>
  <c r="BG106"/>
  <c r="BF106"/>
  <c r="T106"/>
  <c r="R106"/>
  <c r="P106"/>
  <c r="BI104"/>
  <c r="BH104"/>
  <c r="BG104"/>
  <c r="BF104"/>
  <c r="T104"/>
  <c r="R104"/>
  <c r="P104"/>
  <c r="BI102"/>
  <c r="BH102"/>
  <c r="BG102"/>
  <c r="BF102"/>
  <c r="T102"/>
  <c r="R102"/>
  <c r="P102"/>
  <c r="BI101"/>
  <c r="BH101"/>
  <c r="BG101"/>
  <c r="BF101"/>
  <c r="T101"/>
  <c r="R101"/>
  <c r="P101"/>
  <c r="BI100"/>
  <c r="BH100"/>
  <c r="BG100"/>
  <c r="BF100"/>
  <c r="T100"/>
  <c r="R100"/>
  <c r="P100"/>
  <c r="BI99"/>
  <c r="BH99"/>
  <c r="BG99"/>
  <c r="BF99"/>
  <c r="T99"/>
  <c r="R99"/>
  <c r="P99"/>
  <c r="BI97"/>
  <c r="BH97"/>
  <c r="BG97"/>
  <c r="BF97"/>
  <c r="T97"/>
  <c r="R97"/>
  <c r="P97"/>
  <c r="BI95"/>
  <c r="BH95"/>
  <c r="BG95"/>
  <c r="BF95"/>
  <c r="T95"/>
  <c r="R95"/>
  <c r="P95"/>
  <c r="BI92"/>
  <c r="BH92"/>
  <c r="BG92"/>
  <c r="BF92"/>
  <c r="T92"/>
  <c r="R92"/>
  <c r="P92"/>
  <c r="BI87"/>
  <c r="BH87"/>
  <c r="BG87"/>
  <c r="BF87"/>
  <c r="T87"/>
  <c r="T86" s="1"/>
  <c r="T85" s="1"/>
  <c r="R87"/>
  <c r="R86" s="1"/>
  <c r="R85" s="1"/>
  <c r="P87"/>
  <c r="P86" s="1"/>
  <c r="P85" s="1"/>
  <c r="J81"/>
  <c r="J80"/>
  <c r="F80"/>
  <c r="F78"/>
  <c r="E76"/>
  <c r="J55"/>
  <c r="J54"/>
  <c r="F54"/>
  <c r="F52"/>
  <c r="E50"/>
  <c r="J18"/>
  <c r="E18"/>
  <c r="F81" s="1"/>
  <c r="J17"/>
  <c r="J12"/>
  <c r="J52" s="1"/>
  <c r="E7"/>
  <c r="E74" s="1"/>
  <c r="J37" i="4"/>
  <c r="J36"/>
  <c r="AY57" i="1"/>
  <c r="J35" i="4"/>
  <c r="AX57" i="1" s="1"/>
  <c r="BI140" i="4"/>
  <c r="BH140"/>
  <c r="BG140"/>
  <c r="BF140"/>
  <c r="T140"/>
  <c r="T139"/>
  <c r="R140"/>
  <c r="R139" s="1"/>
  <c r="P140"/>
  <c r="P139" s="1"/>
  <c r="BI137"/>
  <c r="BH137"/>
  <c r="BG137"/>
  <c r="BF137"/>
  <c r="T137"/>
  <c r="R137"/>
  <c r="P137"/>
  <c r="BI135"/>
  <c r="BH135"/>
  <c r="BG135"/>
  <c r="BF135"/>
  <c r="T135"/>
  <c r="R135"/>
  <c r="P135"/>
  <c r="BI133"/>
  <c r="BH133"/>
  <c r="BG133"/>
  <c r="BF133"/>
  <c r="T133"/>
  <c r="R133"/>
  <c r="P133"/>
  <c r="BI130"/>
  <c r="BH130"/>
  <c r="BG130"/>
  <c r="BF130"/>
  <c r="T130"/>
  <c r="R130"/>
  <c r="P130"/>
  <c r="BI127"/>
  <c r="BH127"/>
  <c r="BG127"/>
  <c r="BF127"/>
  <c r="T127"/>
  <c r="R127"/>
  <c r="P127"/>
  <c r="BI122"/>
  <c r="BH122"/>
  <c r="BG122"/>
  <c r="BF122"/>
  <c r="T122"/>
  <c r="R122"/>
  <c r="P122"/>
  <c r="BI119"/>
  <c r="BH119"/>
  <c r="BG119"/>
  <c r="BF119"/>
  <c r="T119"/>
  <c r="R119"/>
  <c r="P119"/>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99"/>
  <c r="BH99"/>
  <c r="BG99"/>
  <c r="BF99"/>
  <c r="T99"/>
  <c r="R99"/>
  <c r="P99"/>
  <c r="BI96"/>
  <c r="BH96"/>
  <c r="BG96"/>
  <c r="BF96"/>
  <c r="T96"/>
  <c r="R96"/>
  <c r="P96"/>
  <c r="BI91"/>
  <c r="BH91"/>
  <c r="BG91"/>
  <c r="BF91"/>
  <c r="T91"/>
  <c r="R91"/>
  <c r="P91"/>
  <c r="BI88"/>
  <c r="BH88"/>
  <c r="BG88"/>
  <c r="BF88"/>
  <c r="T88"/>
  <c r="R88"/>
  <c r="P88"/>
  <c r="J82"/>
  <c r="J81"/>
  <c r="F81"/>
  <c r="F79"/>
  <c r="E77"/>
  <c r="J55"/>
  <c r="J54"/>
  <c r="F54"/>
  <c r="F52"/>
  <c r="E50"/>
  <c r="J18"/>
  <c r="E18"/>
  <c r="F82" s="1"/>
  <c r="J17"/>
  <c r="J12"/>
  <c r="J79" s="1"/>
  <c r="E7"/>
  <c r="E75" s="1"/>
  <c r="J37" i="3"/>
  <c r="J36"/>
  <c r="AY56" i="1" s="1"/>
  <c r="J35" i="3"/>
  <c r="AX56" i="1"/>
  <c r="BI108" i="3"/>
  <c r="BH108"/>
  <c r="BG108"/>
  <c r="BF108"/>
  <c r="T108"/>
  <c r="T107" s="1"/>
  <c r="T106" s="1"/>
  <c r="R108"/>
  <c r="P108"/>
  <c r="P107" s="1"/>
  <c r="P106" s="1"/>
  <c r="BI104"/>
  <c r="BH104"/>
  <c r="BG104"/>
  <c r="BF104"/>
  <c r="T104"/>
  <c r="R104"/>
  <c r="P104"/>
  <c r="BI101"/>
  <c r="BH101"/>
  <c r="BG101"/>
  <c r="BF101"/>
  <c r="T101"/>
  <c r="R101"/>
  <c r="P101"/>
  <c r="BI99"/>
  <c r="BH99"/>
  <c r="BG99"/>
  <c r="BF99"/>
  <c r="T99"/>
  <c r="R99"/>
  <c r="P99"/>
  <c r="BI96"/>
  <c r="BH96"/>
  <c r="BG96"/>
  <c r="BF96"/>
  <c r="T96"/>
  <c r="R96"/>
  <c r="P96"/>
  <c r="BI94"/>
  <c r="BH94"/>
  <c r="BG94"/>
  <c r="BF94"/>
  <c r="T94"/>
  <c r="R94"/>
  <c r="P94"/>
  <c r="BI91"/>
  <c r="BH91"/>
  <c r="BG91"/>
  <c r="BF91"/>
  <c r="T91"/>
  <c r="R91"/>
  <c r="P91"/>
  <c r="BI89"/>
  <c r="BH89"/>
  <c r="BG89"/>
  <c r="BF89"/>
  <c r="T89"/>
  <c r="R89"/>
  <c r="P89"/>
  <c r="BI87"/>
  <c r="BH87"/>
  <c r="BG87"/>
  <c r="BF87"/>
  <c r="T87"/>
  <c r="R87"/>
  <c r="P87"/>
  <c r="J81"/>
  <c r="J80"/>
  <c r="F80"/>
  <c r="F78"/>
  <c r="E76"/>
  <c r="J55"/>
  <c r="J54"/>
  <c r="F54"/>
  <c r="F52"/>
  <c r="E50"/>
  <c r="J18"/>
  <c r="E18"/>
  <c r="F81" s="1"/>
  <c r="J17"/>
  <c r="J12"/>
  <c r="J78" s="1"/>
  <c r="E7"/>
  <c r="E74" s="1"/>
  <c r="J37" i="2"/>
  <c r="J36"/>
  <c r="AY55" i="1"/>
  <c r="J35" i="2"/>
  <c r="AX55" i="1" s="1"/>
  <c r="BI90" i="2"/>
  <c r="BH90"/>
  <c r="BG90"/>
  <c r="BF90"/>
  <c r="T90"/>
  <c r="T89"/>
  <c r="R90"/>
  <c r="R89" s="1"/>
  <c r="P90"/>
  <c r="P89" s="1"/>
  <c r="BI88"/>
  <c r="BH88"/>
  <c r="BG88"/>
  <c r="BF88"/>
  <c r="T88"/>
  <c r="T87" s="1"/>
  <c r="R88"/>
  <c r="R87" s="1"/>
  <c r="P88"/>
  <c r="P87" s="1"/>
  <c r="BI86"/>
  <c r="BH86"/>
  <c r="BG86"/>
  <c r="BF86"/>
  <c r="T86"/>
  <c r="T85" s="1"/>
  <c r="T84" s="1"/>
  <c r="T83" s="1"/>
  <c r="R86"/>
  <c r="R85"/>
  <c r="P86"/>
  <c r="P85" s="1"/>
  <c r="P84" s="1"/>
  <c r="P83" s="1"/>
  <c r="AU55" i="1" s="1"/>
  <c r="J80" i="2"/>
  <c r="J79"/>
  <c r="F79"/>
  <c r="F77"/>
  <c r="E75"/>
  <c r="J55"/>
  <c r="J54"/>
  <c r="F54"/>
  <c r="F52"/>
  <c r="E50"/>
  <c r="J18"/>
  <c r="E18"/>
  <c r="F80" s="1"/>
  <c r="J17"/>
  <c r="J12"/>
  <c r="J77" s="1"/>
  <c r="E7"/>
  <c r="E48" s="1"/>
  <c r="L50" i="1"/>
  <c r="AM50"/>
  <c r="AM49"/>
  <c r="L49"/>
  <c r="AM47"/>
  <c r="L47"/>
  <c r="L45"/>
  <c r="L44"/>
  <c r="J117" i="5"/>
  <c r="J110"/>
  <c r="BK97"/>
  <c r="J87"/>
  <c r="J113"/>
  <c r="J92"/>
  <c r="BK101" i="3"/>
  <c r="BK94"/>
  <c r="BK87"/>
  <c r="J115" i="5"/>
  <c r="BK106"/>
  <c r="BK99"/>
  <c r="BK92"/>
  <c r="BK137" i="4"/>
  <c r="BK133"/>
  <c r="J130"/>
  <c r="J122"/>
  <c r="J116"/>
  <c r="J112"/>
  <c r="J108"/>
  <c r="J102"/>
  <c r="J96"/>
  <c r="J88"/>
  <c r="J99" i="3"/>
  <c r="BK88" i="2"/>
  <c r="J90"/>
  <c r="BK119" i="5"/>
  <c r="J102"/>
  <c r="J99"/>
  <c r="J119"/>
  <c r="BK104"/>
  <c r="BK130" i="4"/>
  <c r="BK122"/>
  <c r="BK116"/>
  <c r="BK112"/>
  <c r="J110"/>
  <c r="J106"/>
  <c r="BK102"/>
  <c r="J99"/>
  <c r="J91"/>
  <c r="BK104" i="3"/>
  <c r="BK96"/>
  <c r="J87"/>
  <c r="BK113" i="5"/>
  <c r="J104"/>
  <c r="BK100"/>
  <c r="J95"/>
  <c r="BK117"/>
  <c r="J101"/>
  <c r="J108" i="3"/>
  <c r="J96"/>
  <c r="J89"/>
  <c r="AS54" i="1"/>
  <c r="J97" i="5"/>
  <c r="J140" i="4"/>
  <c r="BK135"/>
  <c r="J133"/>
  <c r="J127"/>
  <c r="J119"/>
  <c r="BK114"/>
  <c r="BK110"/>
  <c r="BK106"/>
  <c r="J104"/>
  <c r="BK99"/>
  <c r="BK91"/>
  <c r="BK108" i="3"/>
  <c r="J91"/>
  <c r="BK89"/>
  <c r="BK87" i="5"/>
  <c r="BK115"/>
  <c r="J106"/>
  <c r="BK101"/>
  <c r="BK90" i="2"/>
  <c r="J100" i="5"/>
  <c r="J104" i="3"/>
  <c r="BK99"/>
  <c r="BK91"/>
  <c r="J88" i="2"/>
  <c r="BK110" i="5"/>
  <c r="BK102"/>
  <c r="BK95"/>
  <c r="BK140" i="4"/>
  <c r="J137"/>
  <c r="J135"/>
  <c r="BK127"/>
  <c r="BK119"/>
  <c r="J114"/>
  <c r="BK108"/>
  <c r="BK104"/>
  <c r="BK96"/>
  <c r="BK88"/>
  <c r="J101" i="3"/>
  <c r="J94"/>
  <c r="BK86" i="2"/>
  <c r="J86"/>
  <c r="F34" i="4" l="1"/>
  <c r="BA57" i="1" s="1"/>
  <c r="R84" i="2"/>
  <c r="R83" s="1"/>
  <c r="R87" i="4"/>
  <c r="P118"/>
  <c r="P132"/>
  <c r="BK86" i="3"/>
  <c r="J86" s="1"/>
  <c r="J61" s="1"/>
  <c r="P86"/>
  <c r="T86"/>
  <c r="P93"/>
  <c r="T93"/>
  <c r="P87" i="4"/>
  <c r="BK126"/>
  <c r="J126" s="1"/>
  <c r="J63" s="1"/>
  <c r="R126"/>
  <c r="T132"/>
  <c r="R91" i="5"/>
  <c r="R86" i="3"/>
  <c r="BK93"/>
  <c r="J93" s="1"/>
  <c r="J62" s="1"/>
  <c r="R93"/>
  <c r="R107"/>
  <c r="R106"/>
  <c r="BK87" i="4"/>
  <c r="J87" s="1"/>
  <c r="J61" s="1"/>
  <c r="BK118"/>
  <c r="J118" s="1"/>
  <c r="J62" s="1"/>
  <c r="T118"/>
  <c r="P126"/>
  <c r="BK132"/>
  <c r="J132" s="1"/>
  <c r="J64" s="1"/>
  <c r="R109" i="5"/>
  <c r="T87" i="4"/>
  <c r="T86" s="1"/>
  <c r="T85" s="1"/>
  <c r="R118"/>
  <c r="T126"/>
  <c r="R132"/>
  <c r="BK91" i="5"/>
  <c r="J91" s="1"/>
  <c r="J63" s="1"/>
  <c r="P91"/>
  <c r="T91"/>
  <c r="BK109"/>
  <c r="J109" s="1"/>
  <c r="J64" s="1"/>
  <c r="P109"/>
  <c r="T109"/>
  <c r="E73" i="2"/>
  <c r="BE88"/>
  <c r="J78" i="5"/>
  <c r="BE90" i="2"/>
  <c r="E48" i="3"/>
  <c r="J52"/>
  <c r="F55"/>
  <c r="BE87"/>
  <c r="BE91"/>
  <c r="BE94"/>
  <c r="BE101"/>
  <c r="BE104"/>
  <c r="BE108"/>
  <c r="BK107"/>
  <c r="J107" s="1"/>
  <c r="J64" s="1"/>
  <c r="E48" i="4"/>
  <c r="J52"/>
  <c r="F55"/>
  <c r="BE88"/>
  <c r="BE91"/>
  <c r="BE96"/>
  <c r="BE99"/>
  <c r="BE102"/>
  <c r="BE104"/>
  <c r="BE106"/>
  <c r="BE108"/>
  <c r="BE110"/>
  <c r="BE112"/>
  <c r="BE114"/>
  <c r="BE116"/>
  <c r="BE119"/>
  <c r="BE122"/>
  <c r="BE127"/>
  <c r="BE130"/>
  <c r="BE133"/>
  <c r="BE135"/>
  <c r="BE137"/>
  <c r="BE140"/>
  <c r="BE87" i="5"/>
  <c r="BE100"/>
  <c r="BE101"/>
  <c r="BE104"/>
  <c r="J52" i="2"/>
  <c r="F55"/>
  <c r="BE86"/>
  <c r="BK87"/>
  <c r="J87" s="1"/>
  <c r="J62" s="1"/>
  <c r="BK89"/>
  <c r="J89" s="1"/>
  <c r="J63" s="1"/>
  <c r="BE89" i="3"/>
  <c r="BE96"/>
  <c r="BE99"/>
  <c r="BK139" i="4"/>
  <c r="J139" s="1"/>
  <c r="J65" s="1"/>
  <c r="E48" i="5"/>
  <c r="F55"/>
  <c r="BE92"/>
  <c r="BE95"/>
  <c r="BE97"/>
  <c r="BE102"/>
  <c r="BE106"/>
  <c r="BE115"/>
  <c r="BE119"/>
  <c r="BK85" i="2"/>
  <c r="BK84" s="1"/>
  <c r="BK83" s="1"/>
  <c r="J83" s="1"/>
  <c r="J30" s="1"/>
  <c r="AG55" i="1" s="1"/>
  <c r="BE99" i="5"/>
  <c r="BE110"/>
  <c r="BE113"/>
  <c r="BE117"/>
  <c r="BK86"/>
  <c r="J86" s="1"/>
  <c r="J61" s="1"/>
  <c r="F35"/>
  <c r="BB58" i="1" s="1"/>
  <c r="J34" i="3"/>
  <c r="AW56" i="1" s="1"/>
  <c r="F35" i="2"/>
  <c r="BB55" i="1" s="1"/>
  <c r="F37" i="3"/>
  <c r="BD56" i="1" s="1"/>
  <c r="J34" i="5"/>
  <c r="AW58" i="1" s="1"/>
  <c r="J34" i="2"/>
  <c r="AW55" i="1" s="1"/>
  <c r="F36" i="5"/>
  <c r="BC58" i="1" s="1"/>
  <c r="F34" i="3"/>
  <c r="BA56" i="1" s="1"/>
  <c r="F35" i="3"/>
  <c r="BB56" i="1" s="1"/>
  <c r="F36" i="2"/>
  <c r="BC55" i="1" s="1"/>
  <c r="F34" i="2"/>
  <c r="BA55" i="1" s="1"/>
  <c r="F37" i="5"/>
  <c r="BD58" i="1" s="1"/>
  <c r="F35" i="4"/>
  <c r="BB57" i="1" s="1"/>
  <c r="F34" i="5"/>
  <c r="BA58" i="1" s="1"/>
  <c r="F37" i="2"/>
  <c r="BD55" i="1" s="1"/>
  <c r="F36" i="4"/>
  <c r="BC57" i="1" s="1"/>
  <c r="F37" i="4"/>
  <c r="BD57" i="1" s="1"/>
  <c r="J34" i="4"/>
  <c r="AW57" i="1" s="1"/>
  <c r="F36" i="3"/>
  <c r="BC56" i="1"/>
  <c r="T90" i="5" l="1"/>
  <c r="T84" s="1"/>
  <c r="P86" i="4"/>
  <c r="P85" s="1"/>
  <c r="AU57" i="1" s="1"/>
  <c r="R86" i="4"/>
  <c r="R85" s="1"/>
  <c r="P90" i="5"/>
  <c r="P84"/>
  <c r="AU58" i="1" s="1"/>
  <c r="T85" i="3"/>
  <c r="T84" s="1"/>
  <c r="R85"/>
  <c r="R84"/>
  <c r="R90" i="5"/>
  <c r="R84" s="1"/>
  <c r="P85" i="3"/>
  <c r="P84" s="1"/>
  <c r="AU56" i="1" s="1"/>
  <c r="BK86" i="4"/>
  <c r="BK85" s="1"/>
  <c r="J85" s="1"/>
  <c r="J59" s="1"/>
  <c r="J59" i="2"/>
  <c r="J84"/>
  <c r="J60" s="1"/>
  <c r="J85"/>
  <c r="J61" s="1"/>
  <c r="BK85" i="3"/>
  <c r="J85"/>
  <c r="J60" s="1"/>
  <c r="BK106"/>
  <c r="J106" s="1"/>
  <c r="J63" s="1"/>
  <c r="BK85" i="5"/>
  <c r="J85" s="1"/>
  <c r="J60" s="1"/>
  <c r="BK90"/>
  <c r="J90" s="1"/>
  <c r="J62" s="1"/>
  <c r="BC54" i="1"/>
  <c r="W32" s="1"/>
  <c r="F33" i="5"/>
  <c r="AZ58" i="1" s="1"/>
  <c r="F33" i="4"/>
  <c r="AZ57" i="1" s="1"/>
  <c r="BA54"/>
  <c r="AW54" s="1"/>
  <c r="AK30" s="1"/>
  <c r="J33" i="2"/>
  <c r="AV55" i="1" s="1"/>
  <c r="AT55" s="1"/>
  <c r="BD54"/>
  <c r="W33" s="1"/>
  <c r="F33" i="3"/>
  <c r="AZ56" i="1" s="1"/>
  <c r="J33" i="5"/>
  <c r="AV58" i="1" s="1"/>
  <c r="AT58" s="1"/>
  <c r="F33" i="2"/>
  <c r="AZ55" i="1" s="1"/>
  <c r="J33" i="4"/>
  <c r="AV57" i="1" s="1"/>
  <c r="AT57" s="1"/>
  <c r="J33" i="3"/>
  <c r="AV56" i="1" s="1"/>
  <c r="AT56" s="1"/>
  <c r="BB54"/>
  <c r="W31" s="1"/>
  <c r="J39" i="2" l="1"/>
  <c r="J86" i="4"/>
  <c r="J60" s="1"/>
  <c r="BK84" i="3"/>
  <c r="J84" s="1"/>
  <c r="J59" s="1"/>
  <c r="BK84" i="5"/>
  <c r="J84" s="1"/>
  <c r="J59" s="1"/>
  <c r="AN55" i="1"/>
  <c r="AU54"/>
  <c r="AY54"/>
  <c r="AX54"/>
  <c r="J30" i="4"/>
  <c r="AG57" i="1" s="1"/>
  <c r="AN57" s="1"/>
  <c r="W30"/>
  <c r="AZ54"/>
  <c r="AV54" s="1"/>
  <c r="AK29" s="1"/>
  <c r="J39" i="4" l="1"/>
  <c r="W29" i="1"/>
  <c r="J30" i="5"/>
  <c r="AG58" i="1" s="1"/>
  <c r="AN58" s="1"/>
  <c r="J30" i="3"/>
  <c r="AG56" i="1" s="1"/>
  <c r="AN56" s="1"/>
  <c r="AT54"/>
  <c r="J39" i="5" l="1"/>
  <c r="J39" i="3"/>
  <c r="AG54" i="1"/>
  <c r="AK26" s="1"/>
  <c r="AK35" s="1"/>
  <c r="AN54" l="1"/>
</calcChain>
</file>

<file path=xl/sharedStrings.xml><?xml version="1.0" encoding="utf-8"?>
<sst xmlns="http://schemas.openxmlformats.org/spreadsheetml/2006/main" count="2266" uniqueCount="568">
  <si>
    <t>Export Komplet</t>
  </si>
  <si>
    <t>VZ</t>
  </si>
  <si>
    <t>2.0</t>
  </si>
  <si>
    <t>ZAMOK</t>
  </si>
  <si>
    <t>False</t>
  </si>
  <si>
    <t>{0defec62-6f58-42d7-885e-c615ce507979}</t>
  </si>
  <si>
    <t>0,01</t>
  </si>
  <si>
    <t>21</t>
  </si>
  <si>
    <t>15</t>
  </si>
  <si>
    <t>REKAPITULACE STAVBY</t>
  </si>
  <si>
    <t>v ---  níže se nacházejí doplnkové a pomocné údaje k sestavám  --- v</t>
  </si>
  <si>
    <t>0,001</t>
  </si>
  <si>
    <t>Kód:</t>
  </si>
  <si>
    <t>2021-01</t>
  </si>
  <si>
    <t>Stavba:</t>
  </si>
  <si>
    <t>Kontejnery KO BENEŠOVA ul., KOLÍN</t>
  </si>
  <si>
    <t>KSO:</t>
  </si>
  <si>
    <t/>
  </si>
  <si>
    <t>CC-CZ:</t>
  </si>
  <si>
    <t>Místo:</t>
  </si>
  <si>
    <t>BENEŠOVA</t>
  </si>
  <si>
    <t>Datum:</t>
  </si>
  <si>
    <t>19. 1. 2021</t>
  </si>
  <si>
    <t>Zadavatel:</t>
  </si>
  <si>
    <t>IČ:</t>
  </si>
  <si>
    <t>235440</t>
  </si>
  <si>
    <t>MĚSTO KOLÍN</t>
  </si>
  <si>
    <t>DIČ:</t>
  </si>
  <si>
    <t>CZ00235440</t>
  </si>
  <si>
    <t>Zhotovitel:</t>
  </si>
  <si>
    <t xml:space="preserve"> </t>
  </si>
  <si>
    <t>Projektant:</t>
  </si>
  <si>
    <t>29062942</t>
  </si>
  <si>
    <t>DONDESIGN s.r.o</t>
  </si>
  <si>
    <t>CZ29062942</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</si>
  <si>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</si>
  <si>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</si>
  <si>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</si>
  <si>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</si>
  <si>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</si>
  <si>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</si>
  <si>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</si>
  <si>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</si>
  <si>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</si>
  <si>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</si>
  <si>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</si>
  <si>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</si>
  <si>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</si>
  <si>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</si>
  <si>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</si>
  <si>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</si>
  <si>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</si>
  <si>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</si>
  <si>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</si>
  <si>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</si>
  <si>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</si>
  <si>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</si>
  <si>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</si>
  <si>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</si>
  <si>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</si>
  <si>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</si>
  <si>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</si>
  <si>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</si>
  <si>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</si>
  <si>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</si>
  <si>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</si>
  <si>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</si>
  <si>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</si>
  <si>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</si>
  <si>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</si>
  <si>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</si>
  <si>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</si>
  <si>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</si>
  <si>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</si>
  <si>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</si>
  <si>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</si>
  <si>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</si>
  <si>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</si>
  <si>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2021-1-0</t>
  </si>
  <si>
    <t>00 - VRN</t>
  </si>
  <si>
    <t>STA</t>
  </si>
  <si>
    <t>1</t>
  </si>
  <si>
    <t>{b46cfb9f-80d0-4708-b75f-a075c003b63f}</t>
  </si>
  <si>
    <t>2</t>
  </si>
  <si>
    <t>2021-1-1</t>
  </si>
  <si>
    <t>01 - BOURACÍ PRÁCE</t>
  </si>
  <si>
    <t>{db4221ef-f51f-4835-b1a4-974b28b0bac8}</t>
  </si>
  <si>
    <t>2021-1-2</t>
  </si>
  <si>
    <t>02 - STÁNÍ ZEMNÍ A STAVEBNÍ PRÁCE</t>
  </si>
  <si>
    <t>{8a7140a5-b2ec-4c0f-8826-3fbfffef6b7f}</t>
  </si>
  <si>
    <t>2021-1-3</t>
  </si>
  <si>
    <t>03 - ZÁMEČNICKÉ PRÁCE</t>
  </si>
  <si>
    <t>{4fb703e2-1595-4a43-84d3-c0be97be2ee2}</t>
  </si>
  <si>
    <t>KRYCÍ LIST SOUPISU PRACÍ</t>
  </si>
  <si>
    <t>Objekt:</t>
  </si>
  <si>
    <t>2021-1-0 - 00 - VRN</t>
  </si>
  <si>
    <t>vrn</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</si>
  <si>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</si>
  <si>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</si>
  <si>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</si>
  <si>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</si>
  <si>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</si>
  <si>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</si>
  <si>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</si>
  <si>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</si>
  <si>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</si>
  <si>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</si>
  <si>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</si>
  <si>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</si>
  <si>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</si>
  <si>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</si>
  <si>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</si>
  <si>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</si>
  <si>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</si>
  <si>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</si>
  <si>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</si>
  <si>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</si>
  <si>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</si>
  <si>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</si>
  <si>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</si>
  <si>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</si>
  <si>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</si>
  <si>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</si>
  <si>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</si>
  <si>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</si>
  <si>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010001000</t>
  </si>
  <si>
    <t>…</t>
  </si>
  <si>
    <t>CS ÚRS 2020 02</t>
  </si>
  <si>
    <t>1024</t>
  </si>
  <si>
    <t>-1278634042</t>
  </si>
  <si>
    <t>VRN3</t>
  </si>
  <si>
    <t>Zařízení staveniště</t>
  </si>
  <si>
    <t>030001000</t>
  </si>
  <si>
    <t>-1296417713</t>
  </si>
  <si>
    <t>VRN4</t>
  </si>
  <si>
    <t>Inženýrská činnost</t>
  </si>
  <si>
    <t>3</t>
  </si>
  <si>
    <t>040001000</t>
  </si>
  <si>
    <t>641844690</t>
  </si>
  <si>
    <t>2021-1-1 - 01 - BOURACÍ PRÁCE</t>
  </si>
  <si>
    <t xml:space="preserve">ODSTRANĚNÍ STÁVAJÍCÍ STAVBY PRO KO, </t>
  </si>
  <si>
    <t>HSV - Práce a dodávky HSV</t>
  </si>
  <si>
    <t xml:space="preserve">    9 - Ostatní konstrukce a práce, bourání</t>
  </si>
  <si>
    <t xml:space="preserve">    997 - Přesun sutě</t>
  </si>
  <si>
    <t>PSV - Práce a dodávky PSV</t>
  </si>
  <si>
    <t xml:space="preserve">    767 - Konstrukce zámečnické</t>
  </si>
  <si>
    <t>HSV</t>
  </si>
  <si>
    <t>Práce a dodávky HSV</t>
  </si>
  <si>
    <t>9</t>
  </si>
  <si>
    <t>Ostatní konstrukce a práce, bourání</t>
  </si>
  <si>
    <t>962051115</t>
  </si>
  <si>
    <t>Bourání příček železobetonových tloušťky do 100 mm</t>
  </si>
  <si>
    <t>m2</t>
  </si>
  <si>
    <t>4</t>
  </si>
  <si>
    <t>-217276387</t>
  </si>
  <si>
    <t>VV</t>
  </si>
  <si>
    <t>1,6*34,5</t>
  </si>
  <si>
    <t>965042141</t>
  </si>
  <si>
    <t>Bourání mazanin betonových nebo z litého asfaltu tl. do 100 mm, plochy přes 4 m2</t>
  </si>
  <si>
    <t>m3</t>
  </si>
  <si>
    <t>1106069316</t>
  </si>
  <si>
    <t>5,7*0,04</t>
  </si>
  <si>
    <t>966073121</t>
  </si>
  <si>
    <t>Demontáž krytiny střech ocelových konstrukcí z tvarovaných ocelových plechů, výšky budovy do 6 m</t>
  </si>
  <si>
    <t>-679097999</t>
  </si>
  <si>
    <t>PSC</t>
  </si>
  <si>
    <t xml:space="preserve">Poznámka k souboru cen:_x000D_
1. Ceny jsou určeny pro ocenění demontáže krytiny střech se šroubovanými i nýtovanými spoji._x000D_
2. Ceny nelze použít pro ocenění demontáže krytiny střech zděných, betonových, případně jiných konstrukcí; tyto se ocení příslušnými cenami katalogu 800-764 Konstrukce klempířské, případně 800-765 Konstrukce pokrývačské._x000D_
</t>
  </si>
  <si>
    <t>997</t>
  </si>
  <si>
    <t>Přesun sutě</t>
  </si>
  <si>
    <t>997013501</t>
  </si>
  <si>
    <t>Odvoz suti a vybouraných hmot na skládku nebo meziskládku se složením, na vzdálenost do 1 km</t>
  </si>
  <si>
    <t>t</t>
  </si>
  <si>
    <t>1002562109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</si>
  <si>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</si>
  <si>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6</t>
  </si>
  <si>
    <t>997013509</t>
  </si>
  <si>
    <t>Odvoz suti a vybouraných hmot na skládku nebo meziskládku se složením, na vzdálenost Příplatek k ceně za každý další i započatý 1 km přes 1 km</t>
  </si>
  <si>
    <t>121889594</t>
  </si>
  <si>
    <t>10,028*10 'Přepočtené koeficientem množství</t>
  </si>
  <si>
    <t>997013601</t>
  </si>
  <si>
    <t>Poplatek za uložení stavebního odpadu na skládce (skládkovné) z prostého betonu zatříděného do Katalogu odpadů pod kódem 17 01 01</t>
  </si>
  <si>
    <t>-146390965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</si>
  <si>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</si>
  <si>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7</t>
  </si>
  <si>
    <t>997013602</t>
  </si>
  <si>
    <t>Poplatek za uložení stavebního odpadu na skládce (skládkovné) z armovaného betonu zatříděného do Katalogu odpadů pod kódem 17 01 01</t>
  </si>
  <si>
    <t>343278251</t>
  </si>
  <si>
    <t>10,028-0,5-0,5</t>
  </si>
  <si>
    <t>8</t>
  </si>
  <si>
    <t>997013847</t>
  </si>
  <si>
    <t>Poplatek za uložení stavebního odpadu na skládce (skládkovné) asfaltového s obsahem dehtu zatříděného do Katalogu odpadů pod kódem 17 03 01</t>
  </si>
  <si>
    <t>-1501456065</t>
  </si>
  <si>
    <t>PSV</t>
  </si>
  <si>
    <t>Práce a dodávky PSV</t>
  </si>
  <si>
    <t>767</t>
  </si>
  <si>
    <t>Konstrukce zámečnické</t>
  </si>
  <si>
    <t>767996701</t>
  </si>
  <si>
    <t>Demontáž ostatních zámečnických konstrukcí o hmotnosti jednotlivých dílů řezáním do 50 kg</t>
  </si>
  <si>
    <t>kg</t>
  </si>
  <si>
    <t>16</t>
  </si>
  <si>
    <t>327997916</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</si>
  <si>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</si>
  <si>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2021-1-2 - 02 - STÁNÍ ZEMNÍ A STAVEBNÍ PRÁCE</t>
  </si>
  <si>
    <t>NOVÁ PLOCHA POD OCELOVOU KONSTRUKCÍ</t>
  </si>
  <si>
    <t xml:space="preserve">    1 - Zemní práce</t>
  </si>
  <si>
    <t xml:space="preserve">    2 - Zakládání</t>
  </si>
  <si>
    <t xml:space="preserve">    5 - Komunikace pozemní</t>
  </si>
  <si>
    <t xml:space="preserve">    998 - Přesun hmot</t>
  </si>
  <si>
    <t>Zemní práce</t>
  </si>
  <si>
    <t>121103111</t>
  </si>
  <si>
    <t>Skrývka zemin schopných zúrodnění v rovině a ve sklonu do 1:5</t>
  </si>
  <si>
    <t>-1025716596</t>
  </si>
  <si>
    <t xml:space="preserve">Poznámka k souboru cen:_x000D_
1. V ceně jsou započteny i náklady spojené s naložením na dopravní prostředek nebo s přehozením do 3,0 m._x000D_
2. Ceny lze použít i pro těžení zemin schopných zúrodnění ve výkopišti, zemníku, i ulehlých z deponie._x000D_
</t>
  </si>
  <si>
    <t>26,1*0,34</t>
  </si>
  <si>
    <t>133312012</t>
  </si>
  <si>
    <t>Hloubení šachet ručně zapažených i nezapažených v horninách třídy těžitelnosti II skupiny 4, půdorysná plocha výkopu přes 4 do 20 m2</t>
  </si>
  <si>
    <t>-312745200</t>
  </si>
  <si>
    <t xml:space="preserve">Poznámka k souboru cen:_x000D_
1. Ceny jsou určeny pro šachty hloubky do 6 m. Šachty větších hloubek se oceňují individuálně._x000D_
2. V cenách jsou započteny i náklady na svislé přemístění výkopku, urovnání dna do předepsaného profilu a spádu, přehození výkopku na přilehlém terénu na vzdálenost do 3 m od hrany šachty nebo naložení na dopravní prostředek._x000D_
</t>
  </si>
  <si>
    <t>0,5*0,5*0,36*4</t>
  </si>
  <si>
    <t>0,4*0,3*0,36*8</t>
  </si>
  <si>
    <t>Součet</t>
  </si>
  <si>
    <t>18</t>
  </si>
  <si>
    <t>162251101</t>
  </si>
  <si>
    <t>Vodorovné přemístění výkopku nebo sypaniny po suchu na obvyklém dopravním prostředku, bez naložení výkopku, avšak se složením bez rozhrnutí z horniny třídy těžitelnosti I skupiny 1 až 3 na vzdálenost do 20 m</t>
  </si>
  <si>
    <t>1050902444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</si>
  <si>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</si>
  <si>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8,874+0,706+5,46</t>
  </si>
  <si>
    <t>19</t>
  </si>
  <si>
    <t>167151101</t>
  </si>
  <si>
    <t>Nakládání, skládání a překládání neulehlého výkopku nebo sypaniny strojně nakládání, množství do 100 m3, z horniny třídy těžitelnosti I, skupiny 1 až 3</t>
  </si>
  <si>
    <t>553997205</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</si>
  <si>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</si>
  <si>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15,040</t>
  </si>
  <si>
    <t>174104111</t>
  </si>
  <si>
    <t>Zásyp sypaninou z jakékoliv horniny s uložením sypaniny ve vrstvách se zhutněním</t>
  </si>
  <si>
    <t>1835076429</t>
  </si>
  <si>
    <t>19,5*0,28</t>
  </si>
  <si>
    <t>M</t>
  </si>
  <si>
    <t>58344197</t>
  </si>
  <si>
    <t>štěrkodrť frakce 0/63</t>
  </si>
  <si>
    <t>760319515</t>
  </si>
  <si>
    <t>(0,2*19,5)*1,65*1,1</t>
  </si>
  <si>
    <t>58344155R</t>
  </si>
  <si>
    <t>štěrkodrť frakce 8/16</t>
  </si>
  <si>
    <t>738129206</t>
  </si>
  <si>
    <t>(0,05*19,5)*1,65*1,1</t>
  </si>
  <si>
    <t>58344121R</t>
  </si>
  <si>
    <t>štěrkodrť frakce 4-8</t>
  </si>
  <si>
    <t>1188865411</t>
  </si>
  <si>
    <t>(0,03*19,5)*1,65*1,1</t>
  </si>
  <si>
    <t>180502211</t>
  </si>
  <si>
    <t>Založení hřišťového trávníku drnováním na vrstvě ornice</t>
  </si>
  <si>
    <t>401514497</t>
  </si>
  <si>
    <t xml:space="preserve">Poznámka k souboru cen:_x000D_
1. V cenách jsou započteny i náklady na přihnojení hnojivem, válcování, zálivka, pletí, kosení, naložení shrabků a pokosené trávy na dopravní prostředek, odvoz na vzdálenost do 10 km jejich složení a náklady na ošetřování trávníku do dvou měsíců po založení drnu._x000D_
2. V cenách nejsou započteny náklady na přípravu půdy před založením trávníku, na sejmutí drnu a jeho vodorovné přemístění na místo uložení: tyto stavební práce se oceňují cenami části A 02 - Zřízení konstrukcí stavebních objektů sadovnických a krajinářských úprav._x000D_
3. V cenách nejsou započteny náklady na dodání hnojiva, které se oceňuje ve specifikaci. Ztratné lze stanovit ve výši 8 %._x000D_
</t>
  </si>
  <si>
    <t>00572410</t>
  </si>
  <si>
    <t>osivo směs travní parková</t>
  </si>
  <si>
    <t>401990327</t>
  </si>
  <si>
    <t>55*0,03 'Přepočtené koeficientem množství</t>
  </si>
  <si>
    <t>181351003</t>
  </si>
  <si>
    <t>Rozprostření a urovnání ornice v rovině nebo ve svahu sklonu do 1:5 strojně při souvislé ploše do 100 m2, tl. vrstvy do 200 mm</t>
  </si>
  <si>
    <t>-2086561352</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</si>
  <si>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</si>
  <si>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20</t>
  </si>
  <si>
    <t>181911101</t>
  </si>
  <si>
    <t>Úprava pláně vyrovnáním výškových rozdílů ručně v hornině třídy těžitelnosti I skupiny 1 a 2 bez zhutnění</t>
  </si>
  <si>
    <t>886782198</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</si>
  <si>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</si>
  <si>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Zakládání</t>
  </si>
  <si>
    <t>12</t>
  </si>
  <si>
    <t>274351111</t>
  </si>
  <si>
    <t>Bednění základových konstrukcí pasů tradiční oboustranné</t>
  </si>
  <si>
    <t>1270966666</t>
  </si>
  <si>
    <t xml:space="preserve">Poznámka k souboru cen:_x000D_
1. V cenách jsou započteny i náklady na:_x000D_
a) případné nutné přepažování,_x000D_
b) odstranění bednění._x000D_
2. Výška bednění se určuje jako svislá vzdálenost mezi základovou spárou a horní hranicí základu._x000D_
</t>
  </si>
  <si>
    <t>(2*4+1,4*8)*0,3</t>
  </si>
  <si>
    <t>10</t>
  </si>
  <si>
    <t>275313611</t>
  </si>
  <si>
    <t>Základy z betonu prostého patky a bloky z betonu kamenem neprokládaného tř. C 16/20</t>
  </si>
  <si>
    <t>591767084</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</si>
  <si>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</si>
  <si>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0,5*0,5*0,6*4</t>
  </si>
  <si>
    <t>0,4*0,3*0,6*8</t>
  </si>
  <si>
    <t>Komunikace pozemní</t>
  </si>
  <si>
    <t>13</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</si>
  <si>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</si>
  <si>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</si>
  <si>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-319913145</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</si>
  <si>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</si>
  <si>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19,5*1,05</t>
  </si>
  <si>
    <t>14</t>
  </si>
  <si>
    <t>BET.K06C01</t>
  </si>
  <si>
    <t>dlažba BEST-KLASIKO 20x10x6cm přírodní</t>
  </si>
  <si>
    <t>-1633623734</t>
  </si>
  <si>
    <t>20,475*1,1 'Přepočtené koeficientem množství</t>
  </si>
  <si>
    <t>916231212</t>
  </si>
  <si>
    <t>Osazení chodníkového obrubníku betonového se zřízením lože, s vyplněním a zatřením spár cementovou maltou stojatého bez boční opěry, do lože z betonu prostého</t>
  </si>
  <si>
    <t>m</t>
  </si>
  <si>
    <t>2133402927</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</si>
  <si>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4. Měrná jednotka u příplatků je m délky obrubníku._x000D_
</t>
  </si>
  <si>
    <t>BET.P20C01</t>
  </si>
  <si>
    <t>obrubník parkový BEST-PARKAN I 50x5x20cm, přírodní</t>
  </si>
  <si>
    <t>kus</t>
  </si>
  <si>
    <t>1131576103</t>
  </si>
  <si>
    <t>43,6363636363636*1,1 'Přepočtené koeficientem množství</t>
  </si>
  <si>
    <t>17</t>
  </si>
  <si>
    <t>916991121</t>
  </si>
  <si>
    <t>Lože pod obrubníky, krajníky nebo obruby z dlažebních kostek z betonu prostého</t>
  </si>
  <si>
    <t>569367756</t>
  </si>
  <si>
    <t>0,03*21</t>
  </si>
  <si>
    <t>998</t>
  </si>
  <si>
    <t>Přesun hmot</t>
  </si>
  <si>
    <t>22</t>
  </si>
  <si>
    <t>998011001</t>
  </si>
  <si>
    <t>Přesun hmot pro budovy občanské výstavby, bydlení, výrobu a služby s nosnou svislou konstrukcí zděnou z cihel, tvárnic nebo kamene vodorovná dopravní vzdálenost do 100 m pro budovy výšky do 6 m</t>
  </si>
  <si>
    <t>-814406857</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</si>
  <si>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</si>
  <si>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2021-1-3 - 03 - ZÁMEČNICKÉ PRÁCE</t>
  </si>
  <si>
    <t>OCELOVÁ KONSTRUKCE</t>
  </si>
  <si>
    <t xml:space="preserve">    789 - Povrchové úpravy ocelových konstrukcí a technologických zařízení</t>
  </si>
  <si>
    <t>953961115</t>
  </si>
  <si>
    <t>Kotvy chemické s vyvrtáním otvoru do betonu, železobetonu nebo tvrdého kamene tmel, velikost M 20, hloubka 170 mm</t>
  </si>
  <si>
    <t>443454642</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</si>
  <si>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náklady na dodání a zasunutí kotevního šroubu do otvoru vyplněného chemickým tmelem nebo patronou a dotažení matice._x000D_
</t>
  </si>
  <si>
    <t>8*4</t>
  </si>
  <si>
    <t>767995117</t>
  </si>
  <si>
    <t>Montáž ostatních atypických zámečnických konstrukcí hmotnosti přes 250 do 500 kg</t>
  </si>
  <si>
    <t>-715972291</t>
  </si>
  <si>
    <t xml:space="preserve">Poznámka k souboru cen:_x000D_
1. Určení cen se řídí hmotností jednotlivě montovaného dílu konstrukce._x000D_
</t>
  </si>
  <si>
    <t>(273+25+1+2+6+344+103)*1,1</t>
  </si>
  <si>
    <t>15945235</t>
  </si>
  <si>
    <t>plech děrovaný tahokov tabule. Tahokov ocelový TH 47/18 x 8, formát 1,5 x 2000 x 1500 mm PRIVAT</t>
  </si>
  <si>
    <t>32</t>
  </si>
  <si>
    <t>865232328</t>
  </si>
  <si>
    <t>20,3*1,3*31/1000/3</t>
  </si>
  <si>
    <t>31197008</t>
  </si>
  <si>
    <t>tyč závitová Pz 4.6 M20</t>
  </si>
  <si>
    <t>2024854721</t>
  </si>
  <si>
    <t>0,4*4*8</t>
  </si>
  <si>
    <t>30909100</t>
  </si>
  <si>
    <t>šroub samovrtný do ocelového plechu, dřeva a deskových materiálů s korozní odolností 15 cyklů šestihranná hlava, D 4,8x35mm</t>
  </si>
  <si>
    <t>100 kus</t>
  </si>
  <si>
    <t>-2020930252</t>
  </si>
  <si>
    <t>31120009</t>
  </si>
  <si>
    <t>podložka DIN 125-A ZB D 20mm</t>
  </si>
  <si>
    <t>-1063422611</t>
  </si>
  <si>
    <t>31111009</t>
  </si>
  <si>
    <t>matice přesná šestihranná Pz DIN 934-8 M20</t>
  </si>
  <si>
    <t>1319387610</t>
  </si>
  <si>
    <t>14550336</t>
  </si>
  <si>
    <t>profil ocelový obdélníkový svařovaný 80x40x4mm</t>
  </si>
  <si>
    <t>-2040871751</t>
  </si>
  <si>
    <t>(0,23+1,6+1)*1,1*2*8*6,908/1000</t>
  </si>
  <si>
    <t>14550112</t>
  </si>
  <si>
    <t>profil ocelový obdélníkový svařovaný 30x15x2mm</t>
  </si>
  <si>
    <t>-1367922448</t>
  </si>
  <si>
    <t>(6,75+1,61+1,61)*1,1*8*1,178/1000</t>
  </si>
  <si>
    <t>998767101</t>
  </si>
  <si>
    <t>Přesun hmot pro zámečnické konstrukce stanovený z hmotnosti přesunovaného materiálu vodorovná dopravní vzdálenost do 50 m v objektech výšky do 6 m</t>
  </si>
  <si>
    <t>-405759905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</si>
  <si>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</si>
  <si>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0,8394</t>
  </si>
  <si>
    <t>789</t>
  </si>
  <si>
    <t>Povrchové úpravy ocelových konstrukcí a technologických zařízení</t>
  </si>
  <si>
    <t>628613611R</t>
  </si>
  <si>
    <t>Žárové zinkování ponorem dílů ocelových</t>
  </si>
  <si>
    <t>35790221</t>
  </si>
  <si>
    <t xml:space="preserve">Poznámka k souboru cen:_x000D_
1. Množství měrných jednotek se určuje v kg hmotnosti jednotlivých dílců ocelové konstrukce._x000D_
</t>
  </si>
  <si>
    <t>273+1+2+6+344+103</t>
  </si>
  <si>
    <t>789311111</t>
  </si>
  <si>
    <t>Zhotovení nátěru zařízení s povrchem nečlenitým jednosložkového základního, tloušťky do 80 μm</t>
  </si>
  <si>
    <t>-1659385586</t>
  </si>
  <si>
    <t xml:space="preserve">Poznámka k souboru cen:_x000D_
1. Ceny nejsou určeny pro oceňování zhotovení nátěrů příslušenství zařízení (žebříky, žlaby, zábradlí, vestavby, míchadla, topné hady a registry, přepážky, obvodové žlaby apod.); tyto práce lze oceňovat podle své povahy příslušnými cenami zhotovení nátěrů ocelových konstrukcí nebo potrubí._x000D_
</t>
  </si>
  <si>
    <t>24629037</t>
  </si>
  <si>
    <t>hmota nátěrová alkydová jednovrstvá antikorozní na kovy kovářská odstín RAL7016</t>
  </si>
  <si>
    <t>-764365670</t>
  </si>
  <si>
    <t>32/5</t>
  </si>
  <si>
    <t>789311121</t>
  </si>
  <si>
    <t>Zhotovení nátěru zařízení s povrchem nečlenitým jednosložkového krycího (vrchního), tloušťky do 80 μm</t>
  </si>
  <si>
    <t>796844032</t>
  </si>
  <si>
    <t>TLR.S2130S00017035</t>
  </si>
  <si>
    <t>TELKYD S 200 POLOLESK  RAL 7016 - barva jednovrstvá průmyslová antikorozní pololesklá krycí, tonovatelná dle RAL, ČSN</t>
  </si>
  <si>
    <t>-522228849</t>
  </si>
  <si>
    <t>32,000/5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</si>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</sst>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4">
    <fill>
      <patternFill patternType="none"/>
    </fill>
    <fill>
      <patternFill patternType="gray125"/>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3" fillId="0" borderId="0" applyNumberFormat="0" applyFill="0" applyBorder="0" applyAlignment="0" applyProtection="0"/>
  </cellStyleXfs>
  <cellXfs count="35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4"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2" borderId="0" xfId="0" applyFont="1" applyFill="1" applyAlignment="1" applyProtection="1">
      <alignment vertical="center"/>
    </xf>
    <xf numFmtId="0" fontId="4" fillId="2" borderId="7" xfId="0" applyFont="1" applyFill="1" applyBorder="1" applyAlignment="1" applyProtection="1">
      <alignment horizontal="left" vertical="center"/>
    </xf>
    <xf numFmtId="0" fontId="0" fillId="2" borderId="8" xfId="0" applyFont="1" applyFill="1" applyBorder="1" applyAlignment="1" applyProtection="1">
      <alignment vertical="center"/>
    </xf>
    <xf numFmtId="0" fontId="4" fillId="2"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3" borderId="8" xfId="0" applyFont="1" applyFill="1" applyBorder="1" applyAlignment="1" applyProtection="1">
      <alignment vertical="center"/>
    </xf>
    <xf numFmtId="0" fontId="18" fillId="3" borderId="9" xfId="0" applyFont="1" applyFill="1" applyBorder="1" applyAlignment="1" applyProtection="1">
      <alignment horizontal="center" vertical="center"/>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6" fillId="0" borderId="15"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6"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4"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5" fillId="0" borderId="15"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6" xfId="0" applyNumberFormat="1" applyFont="1" applyBorder="1" applyAlignment="1" applyProtection="1">
      <alignment vertical="center"/>
    </xf>
    <xf numFmtId="0" fontId="5" fillId="0" borderId="0" xfId="0" applyFont="1" applyAlignment="1">
      <alignment horizontal="left" vertical="center"/>
    </xf>
    <xf numFmtId="4"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166" fontId="25" fillId="0" borderId="21" xfId="0" applyNumberFormat="1" applyFont="1" applyBorder="1" applyAlignment="1" applyProtection="1">
      <alignment vertical="center"/>
    </xf>
    <xf numFmtId="4" fontId="25" fillId="0" borderId="22" xfId="0" applyNumberFormat="1" applyFont="1" applyBorder="1" applyAlignment="1" applyProtection="1">
      <alignment vertical="center"/>
    </xf>
    <xf numFmtId="0" fontId="0" fillId="0" borderId="2" xfId="0" applyBorder="1"/>
    <xf numFmtId="0" fontId="0" fillId="0" borderId="3" xfId="0" applyBorder="1"/>
    <xf numFmtId="0" fontId="12" fillId="0" borderId="0" xfId="0" applyFont="1" applyAlignment="1">
      <alignment horizontal="left" vertical="center"/>
    </xf>
    <xf numFmtId="0" fontId="26"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3" borderId="0" xfId="0" applyFont="1" applyFill="1" applyAlignment="1">
      <alignment vertical="center"/>
    </xf>
    <xf numFmtId="0" fontId="4" fillId="3" borderId="7" xfId="0" applyFont="1" applyFill="1" applyBorder="1" applyAlignment="1">
      <alignment horizontal="left" vertical="center"/>
    </xf>
    <xf numFmtId="0" fontId="0" fillId="3" borderId="8" xfId="0" applyFont="1" applyFill="1" applyBorder="1" applyAlignment="1">
      <alignment vertical="center"/>
    </xf>
    <xf numFmtId="0" fontId="4" fillId="3" borderId="8" xfId="0" applyFont="1" applyFill="1" applyBorder="1" applyAlignment="1">
      <alignment horizontal="right" vertical="center"/>
    </xf>
    <xf numFmtId="0" fontId="4" fillId="3" borderId="8" xfId="0" applyFont="1" applyFill="1" applyBorder="1" applyAlignment="1">
      <alignment horizontal="center" vertical="center"/>
    </xf>
    <xf numFmtId="4" fontId="4" fillId="3" borderId="8" xfId="0" applyNumberFormat="1" applyFont="1" applyFill="1" applyBorder="1" applyAlignment="1">
      <alignment vertical="center"/>
    </xf>
    <xf numFmtId="0" fontId="0" fillId="3"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8" fillId="3" borderId="0" xfId="0" applyFont="1" applyFill="1" applyAlignment="1" applyProtection="1">
      <alignment horizontal="left" vertical="center"/>
    </xf>
    <xf numFmtId="0" fontId="0" fillId="3" borderId="0" xfId="0" applyFont="1" applyFill="1" applyAlignment="1" applyProtection="1">
      <alignment vertical="center"/>
    </xf>
    <xf numFmtId="0" fontId="18" fillId="3" borderId="0" xfId="0" applyFont="1" applyFill="1" applyAlignment="1" applyProtection="1">
      <alignment horizontal="right" vertical="center"/>
    </xf>
    <xf numFmtId="0" fontId="27"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8" fillId="3" borderId="17" xfId="0" applyFont="1" applyFill="1" applyBorder="1" applyAlignment="1" applyProtection="1">
      <alignment horizontal="center" vertical="center" wrapText="1"/>
    </xf>
    <xf numFmtId="0" fontId="18" fillId="3" borderId="18" xfId="0" applyFont="1" applyFill="1" applyBorder="1" applyAlignment="1" applyProtection="1">
      <alignment horizontal="center" vertical="center" wrapText="1"/>
    </xf>
    <xf numFmtId="0" fontId="18" fillId="3"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0" fillId="0" borderId="0" xfId="0" applyNumberFormat="1" applyFont="1" applyAlignment="1" applyProtection="1"/>
    <xf numFmtId="0" fontId="0" fillId="0" borderId="13" xfId="0" applyBorder="1" applyAlignment="1" applyProtection="1">
      <alignment vertical="center"/>
    </xf>
    <xf numFmtId="166" fontId="28" fillId="0" borderId="13" xfId="0" applyNumberFormat="1" applyFont="1" applyBorder="1" applyAlignment="1" applyProtection="1"/>
    <xf numFmtId="166" fontId="28" fillId="0" borderId="14" xfId="0" applyNumberFormat="1" applyFont="1" applyBorder="1" applyAlignment="1" applyProtection="1"/>
    <xf numFmtId="4" fontId="29"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8" fillId="0" borderId="23" xfId="0" applyFont="1" applyBorder="1" applyAlignment="1" applyProtection="1">
      <alignment horizontal="center" vertical="center"/>
    </xf>
    <xf numFmtId="49" fontId="18" fillId="0" borderId="23" xfId="0" applyNumberFormat="1" applyFont="1" applyBorder="1" applyAlignment="1" applyProtection="1">
      <alignment horizontal="left" vertical="center" wrapText="1"/>
    </xf>
    <xf numFmtId="0" fontId="18" fillId="0" borderId="23" xfId="0" applyFont="1" applyBorder="1" applyAlignment="1" applyProtection="1">
      <alignment horizontal="left" vertical="center" wrapText="1"/>
    </xf>
    <xf numFmtId="0" fontId="18" fillId="0" borderId="23" xfId="0" applyFont="1" applyBorder="1" applyAlignment="1" applyProtection="1">
      <alignment horizontal="center" vertical="center" wrapText="1"/>
    </xf>
    <xf numFmtId="167" fontId="18" fillId="0" borderId="23" xfId="0" applyNumberFormat="1" applyFont="1" applyBorder="1" applyAlignment="1" applyProtection="1">
      <alignment vertical="center"/>
    </xf>
    <xf numFmtId="4" fontId="18" fillId="0" borderId="23" xfId="0" applyNumberFormat="1" applyFont="1" applyBorder="1" applyAlignment="1" applyProtection="1">
      <alignmen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6"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19" fillId="0" borderId="20" xfId="0" applyFont="1" applyBorder="1" applyAlignment="1" applyProtection="1">
      <alignment horizontal="left" vertical="center"/>
    </xf>
    <xf numFmtId="0" fontId="19" fillId="0" borderId="21" xfId="0" applyFont="1" applyBorder="1" applyAlignment="1" applyProtection="1">
      <alignment horizontal="center" vertical="center"/>
    </xf>
    <xf numFmtId="166" fontId="19" fillId="0" borderId="21" xfId="0" applyNumberFormat="1" applyFont="1" applyBorder="1" applyAlignment="1" applyProtection="1">
      <alignment vertical="center"/>
    </xf>
    <xf numFmtId="166" fontId="19" fillId="0" borderId="22" xfId="0" applyNumberFormat="1"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0"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1"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2" fillId="0" borderId="23" xfId="0" applyFont="1" applyBorder="1" applyAlignment="1" applyProtection="1">
      <alignment horizontal="center" vertical="center"/>
    </xf>
    <xf numFmtId="49" fontId="32" fillId="0" borderId="23" xfId="0" applyNumberFormat="1" applyFont="1" applyBorder="1" applyAlignment="1" applyProtection="1">
      <alignment horizontal="left" vertical="center" wrapText="1"/>
    </xf>
    <xf numFmtId="0" fontId="32" fillId="0" borderId="23" xfId="0" applyFont="1" applyBorder="1" applyAlignment="1" applyProtection="1">
      <alignment horizontal="left" vertical="center" wrapText="1"/>
    </xf>
    <xf numFmtId="0" fontId="32" fillId="0" borderId="23" xfId="0" applyFont="1" applyBorder="1" applyAlignment="1" applyProtection="1">
      <alignment horizontal="center" vertical="center" wrapText="1"/>
    </xf>
    <xf numFmtId="167" fontId="32" fillId="0" borderId="23" xfId="0" applyNumberFormat="1" applyFont="1" applyBorder="1" applyAlignment="1" applyProtection="1">
      <alignment vertical="center"/>
    </xf>
    <xf numFmtId="4" fontId="32" fillId="0" borderId="23" xfId="0" applyNumberFormat="1" applyFont="1" applyBorder="1" applyAlignment="1" applyProtection="1">
      <alignment vertical="center"/>
    </xf>
    <xf numFmtId="0" fontId="33" fillId="0" borderId="4" xfId="0" applyFont="1" applyBorder="1" applyAlignment="1">
      <alignment vertical="center"/>
    </xf>
    <xf numFmtId="0" fontId="32" fillId="0" borderId="15" xfId="0" applyFont="1" applyBorder="1" applyAlignment="1" applyProtection="1">
      <alignment horizontal="left" vertical="center"/>
    </xf>
    <xf numFmtId="0" fontId="32" fillId="0" borderId="0" xfId="0" applyFont="1" applyBorder="1" applyAlignment="1" applyProtection="1">
      <alignment horizontal="center"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6" xfId="0" applyFont="1" applyBorder="1" applyAlignment="1">
      <alignment vertical="center" wrapText="1"/>
    </xf>
    <xf numFmtId="0" fontId="34" fillId="0" borderId="27"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27" xfId="0" applyFont="1" applyBorder="1" applyAlignment="1">
      <alignment vertical="center" wrapText="1"/>
    </xf>
    <xf numFmtId="0" fontId="34" fillId="0" borderId="28" xfId="0" applyFont="1" applyBorder="1" applyAlignment="1">
      <alignmen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8" fillId="0" borderId="27" xfId="0" applyFont="1" applyBorder="1" applyAlignment="1">
      <alignment vertical="center" wrapText="1"/>
    </xf>
    <xf numFmtId="0" fontId="37" fillId="0" borderId="1" xfId="0" applyFont="1" applyBorder="1" applyAlignment="1">
      <alignment vertical="center" wrapText="1"/>
    </xf>
    <xf numFmtId="0" fontId="37" fillId="0" borderId="1" xfId="0" applyFont="1" applyBorder="1" applyAlignment="1">
      <alignment horizontal="left" vertical="center"/>
    </xf>
    <xf numFmtId="0" fontId="37" fillId="0" borderId="1" xfId="0" applyFont="1" applyBorder="1" applyAlignment="1">
      <alignment vertical="center"/>
    </xf>
    <xf numFmtId="49" fontId="37" fillId="0" borderId="1" xfId="0" applyNumberFormat="1" applyFont="1" applyBorder="1" applyAlignment="1">
      <alignment vertical="center" wrapText="1"/>
    </xf>
    <xf numFmtId="0" fontId="34" fillId="0" borderId="30" xfId="0" applyFont="1" applyBorder="1" applyAlignment="1">
      <alignment vertical="center" wrapText="1"/>
    </xf>
    <xf numFmtId="0" fontId="39" fillId="0" borderId="29" xfId="0" applyFont="1" applyBorder="1" applyAlignment="1">
      <alignment vertical="center" wrapText="1"/>
    </xf>
    <xf numFmtId="0" fontId="34" fillId="0" borderId="31" xfId="0" applyFont="1" applyBorder="1" applyAlignment="1">
      <alignment vertical="center" wrapText="1"/>
    </xf>
    <xf numFmtId="0" fontId="34" fillId="0" borderId="1" xfId="0" applyFont="1" applyBorder="1" applyAlignment="1">
      <alignment vertical="top"/>
    </xf>
    <xf numFmtId="0" fontId="34" fillId="0" borderId="0" xfId="0" applyFont="1" applyAlignment="1">
      <alignment vertical="top"/>
    </xf>
    <xf numFmtId="0" fontId="34" fillId="0" borderId="24" xfId="0" applyFont="1" applyBorder="1" applyAlignment="1">
      <alignment horizontal="left" vertical="center"/>
    </xf>
    <xf numFmtId="0" fontId="34" fillId="0" borderId="25" xfId="0" applyFont="1" applyBorder="1" applyAlignment="1">
      <alignment horizontal="left" vertical="center"/>
    </xf>
    <xf numFmtId="0" fontId="34" fillId="0" borderId="26" xfId="0" applyFont="1" applyBorder="1" applyAlignment="1">
      <alignment horizontal="left" vertical="center"/>
    </xf>
    <xf numFmtId="0" fontId="34" fillId="0" borderId="27" xfId="0" applyFont="1" applyBorder="1" applyAlignment="1">
      <alignment horizontal="left" vertical="center"/>
    </xf>
    <xf numFmtId="0" fontId="34" fillId="0" borderId="28" xfId="0" applyFont="1" applyBorder="1" applyAlignment="1">
      <alignment horizontal="left" vertical="center"/>
    </xf>
    <xf numFmtId="0" fontId="36" fillId="0" borderId="1" xfId="0" applyFont="1" applyBorder="1" applyAlignment="1">
      <alignment horizontal="left" vertical="center"/>
    </xf>
    <xf numFmtId="0" fontId="40" fillId="0" borderId="0" xfId="0" applyFont="1" applyAlignment="1">
      <alignment horizontal="left" vertical="center"/>
    </xf>
    <xf numFmtId="0" fontId="36" fillId="0" borderId="29" xfId="0" applyFont="1" applyBorder="1" applyAlignment="1">
      <alignment horizontal="left" vertical="center"/>
    </xf>
    <xf numFmtId="0" fontId="36" fillId="0" borderId="29" xfId="0" applyFont="1" applyBorder="1" applyAlignment="1">
      <alignment horizontal="center" vertical="center"/>
    </xf>
    <xf numFmtId="0" fontId="40" fillId="0" borderId="29" xfId="0" applyFont="1" applyBorder="1" applyAlignment="1">
      <alignment horizontal="left" vertical="center"/>
    </xf>
    <xf numFmtId="0" fontId="41" fillId="0" borderId="1" xfId="0" applyFont="1" applyBorder="1" applyAlignment="1">
      <alignment horizontal="left" vertical="center"/>
    </xf>
    <xf numFmtId="0" fontId="38" fillId="0" borderId="0" xfId="0" applyFont="1" applyAlignment="1">
      <alignment horizontal="left" vertical="center"/>
    </xf>
    <xf numFmtId="0" fontId="42" fillId="0" borderId="1" xfId="0" applyFont="1" applyBorder="1" applyAlignment="1">
      <alignment horizontal="left" vertical="center"/>
    </xf>
    <xf numFmtId="0" fontId="37" fillId="0" borderId="1" xfId="0" applyFont="1" applyBorder="1" applyAlignment="1">
      <alignment horizontal="center" vertical="center"/>
    </xf>
    <xf numFmtId="0" fontId="37" fillId="0" borderId="0" xfId="0" applyFont="1" applyAlignment="1">
      <alignment horizontal="left" vertical="center"/>
    </xf>
    <xf numFmtId="0" fontId="38" fillId="0" borderId="27" xfId="0" applyFont="1" applyBorder="1" applyAlignment="1">
      <alignment horizontal="left" vertical="center"/>
    </xf>
    <xf numFmtId="0" fontId="37" fillId="0" borderId="1" xfId="0" applyFont="1" applyFill="1" applyBorder="1" applyAlignment="1">
      <alignment horizontal="left" vertical="center"/>
    </xf>
    <xf numFmtId="0" fontId="37" fillId="0" borderId="1" xfId="0" applyFont="1" applyFill="1" applyBorder="1" applyAlignment="1">
      <alignment horizontal="center" vertical="center"/>
    </xf>
    <xf numFmtId="0" fontId="34" fillId="0" borderId="30" xfId="0" applyFont="1" applyBorder="1" applyAlignment="1">
      <alignment horizontal="left" vertical="center"/>
    </xf>
    <xf numFmtId="0" fontId="39" fillId="0" borderId="29" xfId="0" applyFont="1" applyBorder="1" applyAlignment="1">
      <alignment horizontal="left" vertical="center"/>
    </xf>
    <xf numFmtId="0" fontId="34" fillId="0" borderId="31" xfId="0" applyFont="1" applyBorder="1" applyAlignment="1">
      <alignment horizontal="left" vertical="center"/>
    </xf>
    <xf numFmtId="0" fontId="34" fillId="0" borderId="1" xfId="0" applyFont="1" applyBorder="1" applyAlignment="1">
      <alignment horizontal="left" vertical="center"/>
    </xf>
    <xf numFmtId="0" fontId="39" fillId="0" borderId="1" xfId="0" applyFont="1" applyBorder="1" applyAlignment="1">
      <alignment horizontal="left" vertical="center"/>
    </xf>
    <xf numFmtId="0" fontId="40" fillId="0" borderId="1" xfId="0" applyFont="1" applyBorder="1" applyAlignment="1">
      <alignment horizontal="left" vertical="center"/>
    </xf>
    <xf numFmtId="0" fontId="38" fillId="0" borderId="29" xfId="0" applyFont="1" applyBorder="1" applyAlignment="1">
      <alignment horizontal="left" vertical="center"/>
    </xf>
    <xf numFmtId="0" fontId="34" fillId="0" borderId="1" xfId="0" applyFont="1" applyBorder="1" applyAlignment="1">
      <alignment horizontal="left" vertical="center" wrapText="1"/>
    </xf>
    <xf numFmtId="0" fontId="38" fillId="0" borderId="1" xfId="0" applyFont="1" applyBorder="1" applyAlignment="1">
      <alignment horizontal="left" vertical="center" wrapText="1"/>
    </xf>
    <xf numFmtId="0" fontId="38" fillId="0" borderId="1" xfId="0" applyFont="1" applyBorder="1" applyAlignment="1">
      <alignment horizontal="center" vertical="center" wrapText="1"/>
    </xf>
    <xf numFmtId="0" fontId="34" fillId="0" borderId="24" xfId="0" applyFont="1" applyBorder="1" applyAlignment="1">
      <alignment horizontal="left" vertical="center" wrapText="1"/>
    </xf>
    <xf numFmtId="0" fontId="34" fillId="0" borderId="25" xfId="0" applyFont="1" applyBorder="1" applyAlignment="1">
      <alignment horizontal="left" vertical="center" wrapText="1"/>
    </xf>
    <xf numFmtId="0" fontId="34" fillId="0" borderId="26"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1" xfId="0" applyFont="1" applyBorder="1" applyAlignment="1">
      <alignment horizontal="left" vertical="center"/>
    </xf>
    <xf numFmtId="0" fontId="38" fillId="0" borderId="28" xfId="0" applyFont="1" applyBorder="1" applyAlignment="1">
      <alignment horizontal="left" vertical="center" wrapText="1"/>
    </xf>
    <xf numFmtId="0" fontId="38" fillId="0" borderId="28" xfId="0" applyFont="1" applyBorder="1" applyAlignment="1">
      <alignment horizontal="left" vertical="center"/>
    </xf>
    <xf numFmtId="0" fontId="38" fillId="0" borderId="30" xfId="0" applyFont="1" applyBorder="1" applyAlignment="1">
      <alignment horizontal="left" vertical="center" wrapText="1"/>
    </xf>
    <xf numFmtId="0" fontId="38" fillId="0" borderId="29" xfId="0" applyFont="1" applyBorder="1" applyAlignment="1">
      <alignment horizontal="left" vertical="center" wrapText="1"/>
    </xf>
    <xf numFmtId="0" fontId="38" fillId="0" borderId="31" xfId="0"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center" vertical="top"/>
    </xf>
    <xf numFmtId="0" fontId="38" fillId="0" borderId="30"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center" vertical="center"/>
    </xf>
    <xf numFmtId="0" fontId="40" fillId="0" borderId="0" xfId="0" applyFont="1" applyAlignment="1">
      <alignment vertical="center"/>
    </xf>
    <xf numFmtId="0" fontId="36" fillId="0" borderId="1" xfId="0" applyFont="1" applyBorder="1" applyAlignment="1">
      <alignment vertical="center"/>
    </xf>
    <xf numFmtId="0" fontId="40" fillId="0" borderId="29" xfId="0" applyFont="1" applyBorder="1" applyAlignment="1">
      <alignment vertical="center"/>
    </xf>
    <xf numFmtId="0" fontId="36" fillId="0" borderId="29" xfId="0" applyFont="1" applyBorder="1" applyAlignment="1">
      <alignment vertical="center"/>
    </xf>
    <xf numFmtId="0" fontId="37" fillId="0" borderId="1" xfId="0" applyFont="1" applyBorder="1" applyAlignment="1">
      <alignment vertical="top"/>
    </xf>
    <xf numFmtId="49" fontId="37" fillId="0" borderId="1" xfId="0" applyNumberFormat="1" applyFont="1" applyBorder="1" applyAlignment="1">
      <alignment horizontal="left" vertical="center"/>
    </xf>
    <xf numFmtId="0" fontId="0" fillId="0" borderId="29" xfId="0" applyBorder="1" applyAlignment="1">
      <alignment vertical="top"/>
    </xf>
    <xf numFmtId="0" fontId="36" fillId="0" borderId="29" xfId="0" applyFont="1" applyBorder="1" applyAlignment="1">
      <alignment horizontal="left"/>
    </xf>
    <xf numFmtId="0" fontId="40" fillId="0" borderId="29" xfId="0" applyFont="1" applyBorder="1" applyAlignment="1"/>
    <xf numFmtId="0" fontId="34" fillId="0" borderId="27" xfId="0" applyFont="1" applyBorder="1" applyAlignment="1">
      <alignment vertical="top"/>
    </xf>
    <xf numFmtId="0" fontId="34" fillId="0" borderId="28" xfId="0" applyFont="1" applyBorder="1" applyAlignment="1">
      <alignment vertical="top"/>
    </xf>
    <xf numFmtId="0" fontId="34" fillId="0" borderId="30" xfId="0" applyFont="1" applyBorder="1" applyAlignment="1">
      <alignment vertical="top"/>
    </xf>
    <xf numFmtId="0" fontId="34" fillId="0" borderId="29" xfId="0" applyFont="1" applyBorder="1" applyAlignment="1">
      <alignment vertical="top"/>
    </xf>
    <xf numFmtId="0" fontId="34" fillId="0" borderId="31" xfId="0" applyFont="1" applyBorder="1" applyAlignment="1">
      <alignment vertical="top"/>
    </xf>
    <xf numFmtId="0" fontId="0" fillId="0" borderId="0" xfId="0"/>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4" fontId="15" fillId="0" borderId="0" xfId="0" applyNumberFormat="1" applyFont="1" applyAlignment="1" applyProtection="1">
      <alignment vertical="center"/>
    </xf>
    <xf numFmtId="4" fontId="4" fillId="2" borderId="8" xfId="0" applyNumberFormat="1" applyFont="1" applyFill="1" applyBorder="1" applyAlignment="1" applyProtection="1">
      <alignment vertical="center"/>
    </xf>
    <xf numFmtId="0" fontId="0" fillId="2" borderId="8" xfId="0" applyFont="1" applyFill="1" applyBorder="1" applyAlignment="1" applyProtection="1">
      <alignment vertical="center"/>
    </xf>
    <xf numFmtId="0" fontId="0" fillId="2" borderId="9" xfId="0" applyFont="1" applyFill="1" applyBorder="1" applyAlignment="1" applyProtection="1">
      <alignment vertical="center"/>
    </xf>
    <xf numFmtId="0" fontId="4" fillId="2" borderId="8" xfId="0" applyFont="1" applyFill="1" applyBorder="1" applyAlignment="1" applyProtection="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0" fontId="2" fillId="0" borderId="0" xfId="0" applyFont="1" applyAlignment="1" applyProtection="1">
      <alignment horizontal="left" vertical="center" wrapText="1"/>
    </xf>
    <xf numFmtId="4" fontId="14"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24" fillId="0" borderId="0" xfId="0" applyNumberFormat="1" applyFont="1" applyAlignment="1" applyProtection="1">
      <alignment vertical="center"/>
    </xf>
    <xf numFmtId="0" fontId="24" fillId="0" borderId="0" xfId="0" applyFont="1" applyAlignment="1" applyProtection="1">
      <alignment vertical="center"/>
    </xf>
    <xf numFmtId="0" fontId="23"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18" fillId="3" borderId="7" xfId="0" applyFont="1" applyFill="1" applyBorder="1" applyAlignment="1" applyProtection="1">
      <alignment horizontal="center" vertical="center"/>
    </xf>
    <xf numFmtId="0" fontId="18" fillId="3" borderId="8" xfId="0" applyFont="1" applyFill="1" applyBorder="1" applyAlignment="1" applyProtection="1">
      <alignment horizontal="left" vertical="center"/>
    </xf>
    <xf numFmtId="0" fontId="18" fillId="3" borderId="8" xfId="0" applyFont="1" applyFill="1" applyBorder="1" applyAlignment="1" applyProtection="1">
      <alignment horizontal="center" vertical="center"/>
    </xf>
    <xf numFmtId="0" fontId="18" fillId="3" borderId="8" xfId="0" applyFont="1" applyFill="1" applyBorder="1" applyAlignment="1" applyProtection="1">
      <alignment horizontal="righ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6" fillId="0" borderId="12" xfId="0" applyFont="1" applyBorder="1" applyAlignment="1">
      <alignment horizontal="center" vertical="center"/>
    </xf>
    <xf numFmtId="0" fontId="16" fillId="0" borderId="13" xfId="0" applyFont="1" applyBorder="1" applyAlignment="1">
      <alignment horizontal="left" vertical="center"/>
    </xf>
    <xf numFmtId="0" fontId="17" fillId="0" borderId="15" xfId="0" applyFont="1" applyBorder="1" applyAlignment="1">
      <alignment horizontal="left" vertical="center"/>
    </xf>
    <xf numFmtId="0" fontId="17" fillId="0" borderId="0" xfId="0" applyFont="1" applyBorder="1" applyAlignment="1">
      <alignment horizontal="left" vertical="center"/>
    </xf>
    <xf numFmtId="0" fontId="17" fillId="0" borderId="15"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left" vertical="center" wrapText="1"/>
    </xf>
    <xf numFmtId="0" fontId="37" fillId="0" borderId="1" xfId="0" applyFont="1" applyBorder="1" applyAlignment="1">
      <alignment horizontal="left" vertical="center" wrapText="1"/>
    </xf>
    <xf numFmtId="0" fontId="35" fillId="0" borderId="1" xfId="0" applyFont="1" applyBorder="1" applyAlignment="1">
      <alignment horizontal="center" vertical="center" wrapText="1"/>
    </xf>
    <xf numFmtId="0" fontId="36" fillId="0" borderId="29" xfId="0" applyFont="1" applyBorder="1" applyAlignment="1">
      <alignment horizontal="left" wrapText="1"/>
    </xf>
    <xf numFmtId="0" fontId="35" fillId="0" borderId="1" xfId="0" applyFont="1" applyBorder="1" applyAlignment="1">
      <alignment horizontal="center" vertical="center"/>
    </xf>
    <xf numFmtId="49" fontId="37" fillId="0" borderId="1" xfId="0" applyNumberFormat="1"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left" vertical="center"/>
    </xf>
    <xf numFmtId="0" fontId="36" fillId="0" borderId="29" xfId="0" applyFont="1" applyBorder="1" applyAlignment="1">
      <alignment horizontal="left"/>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A1:CM60"/>
  <sheetViews>
    <sheetView showGridLines="0" tabSelected="1" zoomScaleNormal="100" zoomScaleSheetLayoutView="55" workbookViewId="0">
      <selection activeCell="BH22" sqref="A15:BH22"/>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306"/>
      <c r="AS2" s="306"/>
      <c r="AT2" s="306"/>
      <c r="AU2" s="306"/>
      <c r="AV2" s="306"/>
      <c r="AW2" s="306"/>
      <c r="AX2" s="306"/>
      <c r="AY2" s="306"/>
      <c r="AZ2" s="306"/>
      <c r="BA2" s="306"/>
      <c r="BB2" s="306"/>
      <c r="BC2" s="306"/>
      <c r="BD2" s="306"/>
      <c r="BE2" s="306"/>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S4" s="17" t="s">
        <v>11</v>
      </c>
    </row>
    <row r="5" spans="1:74" s="1" customFormat="1" ht="12" customHeight="1">
      <c r="B5" s="21"/>
      <c r="C5" s="22"/>
      <c r="D5" s="25" t="s">
        <v>12</v>
      </c>
      <c r="E5" s="22"/>
      <c r="F5" s="22"/>
      <c r="G5" s="22"/>
      <c r="H5" s="22"/>
      <c r="I5" s="22"/>
      <c r="J5" s="22"/>
      <c r="K5" s="314" t="s">
        <v>13</v>
      </c>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22"/>
      <c r="AQ5" s="22"/>
      <c r="AR5" s="20"/>
      <c r="BS5" s="17" t="s">
        <v>6</v>
      </c>
    </row>
    <row r="6" spans="1:74" s="1" customFormat="1" ht="36.950000000000003" customHeight="1">
      <c r="B6" s="21"/>
      <c r="C6" s="22"/>
      <c r="D6" s="27" t="s">
        <v>14</v>
      </c>
      <c r="E6" s="22"/>
      <c r="F6" s="22"/>
      <c r="G6" s="22"/>
      <c r="H6" s="22"/>
      <c r="I6" s="22"/>
      <c r="J6" s="22"/>
      <c r="K6" s="316" t="s">
        <v>15</v>
      </c>
      <c r="L6" s="315"/>
      <c r="M6" s="315"/>
      <c r="N6" s="315"/>
      <c r="O6" s="315"/>
      <c r="P6" s="315"/>
      <c r="Q6" s="315"/>
      <c r="R6" s="315"/>
      <c r="S6" s="315"/>
      <c r="T6" s="315"/>
      <c r="U6" s="315"/>
      <c r="V6" s="315"/>
      <c r="W6" s="315"/>
      <c r="X6" s="315"/>
      <c r="Y6" s="315"/>
      <c r="Z6" s="315"/>
      <c r="AA6" s="315"/>
      <c r="AB6" s="315"/>
      <c r="AC6" s="315"/>
      <c r="AD6" s="315"/>
      <c r="AE6" s="315"/>
      <c r="AF6" s="315"/>
      <c r="AG6" s="315"/>
      <c r="AH6" s="315"/>
      <c r="AI6" s="315"/>
      <c r="AJ6" s="315"/>
      <c r="AK6" s="315"/>
      <c r="AL6" s="315"/>
      <c r="AM6" s="315"/>
      <c r="AN6" s="315"/>
      <c r="AO6" s="315"/>
      <c r="AP6" s="22"/>
      <c r="AQ6" s="22"/>
      <c r="AR6" s="20"/>
      <c r="BS6" s="17" t="s">
        <v>6</v>
      </c>
    </row>
    <row r="7" spans="1:74" s="1" customFormat="1" ht="12" customHeight="1">
      <c r="B7" s="21"/>
      <c r="C7" s="22"/>
      <c r="D7" s="28" t="s">
        <v>16</v>
      </c>
      <c r="E7" s="22"/>
      <c r="F7" s="22"/>
      <c r="G7" s="22"/>
      <c r="H7" s="22"/>
      <c r="I7" s="22"/>
      <c r="J7" s="22"/>
      <c r="K7" s="26" t="s">
        <v>17</v>
      </c>
      <c r="L7" s="22"/>
      <c r="M7" s="22"/>
      <c r="N7" s="22"/>
      <c r="O7" s="22"/>
      <c r="P7" s="22"/>
      <c r="Q7" s="22"/>
      <c r="R7" s="22"/>
      <c r="S7" s="22"/>
      <c r="T7" s="22"/>
      <c r="U7" s="22"/>
      <c r="V7" s="22"/>
      <c r="W7" s="22"/>
      <c r="X7" s="22"/>
      <c r="Y7" s="22"/>
      <c r="Z7" s="22"/>
      <c r="AA7" s="22"/>
      <c r="AB7" s="22"/>
      <c r="AC7" s="22"/>
      <c r="AD7" s="22"/>
      <c r="AE7" s="22"/>
      <c r="AF7" s="22"/>
      <c r="AG7" s="22"/>
      <c r="AH7" s="22"/>
      <c r="AI7" s="22"/>
      <c r="AJ7" s="22"/>
      <c r="AK7" s="28" t="s">
        <v>18</v>
      </c>
      <c r="AL7" s="22"/>
      <c r="AM7" s="22"/>
      <c r="AN7" s="26" t="s">
        <v>17</v>
      </c>
      <c r="AO7" s="22"/>
      <c r="AP7" s="22"/>
      <c r="AQ7" s="22"/>
      <c r="AR7" s="20"/>
      <c r="BS7" s="17" t="s">
        <v>6</v>
      </c>
    </row>
    <row r="8" spans="1:74" s="1" customFormat="1" ht="12" customHeight="1">
      <c r="B8" s="21"/>
      <c r="C8" s="22"/>
      <c r="D8" s="28" t="s">
        <v>19</v>
      </c>
      <c r="E8" s="22"/>
      <c r="F8" s="22"/>
      <c r="G8" s="22"/>
      <c r="H8" s="22"/>
      <c r="I8" s="22"/>
      <c r="J8" s="22"/>
      <c r="K8" s="26" t="s">
        <v>20</v>
      </c>
      <c r="L8" s="22"/>
      <c r="M8" s="22"/>
      <c r="N8" s="22"/>
      <c r="O8" s="22"/>
      <c r="P8" s="22"/>
      <c r="Q8" s="22"/>
      <c r="R8" s="22"/>
      <c r="S8" s="22"/>
      <c r="T8" s="22"/>
      <c r="U8" s="22"/>
      <c r="V8" s="22"/>
      <c r="W8" s="22"/>
      <c r="X8" s="22"/>
      <c r="Y8" s="22"/>
      <c r="Z8" s="22"/>
      <c r="AA8" s="22"/>
      <c r="AB8" s="22"/>
      <c r="AC8" s="22"/>
      <c r="AD8" s="22"/>
      <c r="AE8" s="22"/>
      <c r="AF8" s="22"/>
      <c r="AG8" s="22"/>
      <c r="AH8" s="22"/>
      <c r="AI8" s="22"/>
      <c r="AJ8" s="22"/>
      <c r="AK8" s="28" t="s">
        <v>21</v>
      </c>
      <c r="AL8" s="22"/>
      <c r="AM8" s="22"/>
      <c r="AN8" s="26" t="s">
        <v>22</v>
      </c>
      <c r="AO8" s="22"/>
      <c r="AP8" s="22"/>
      <c r="AQ8" s="22"/>
      <c r="AR8" s="20"/>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S9" s="17" t="s">
        <v>6</v>
      </c>
    </row>
    <row r="10" spans="1:74" s="1" customFormat="1" ht="12" customHeight="1">
      <c r="B10" s="21"/>
      <c r="C10" s="22"/>
      <c r="D10" s="28" t="s">
        <v>23</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8" t="s">
        <v>24</v>
      </c>
      <c r="AL10" s="22"/>
      <c r="AM10" s="22"/>
      <c r="AN10" s="26" t="s">
        <v>25</v>
      </c>
      <c r="AO10" s="22"/>
      <c r="AP10" s="22"/>
      <c r="AQ10" s="22"/>
      <c r="AR10" s="20"/>
      <c r="BS10" s="17" t="s">
        <v>6</v>
      </c>
    </row>
    <row r="11" spans="1:74" s="1" customFormat="1" ht="18.399999999999999" customHeight="1">
      <c r="B11" s="21"/>
      <c r="C11" s="22"/>
      <c r="D11" s="22"/>
      <c r="E11" s="26"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8" t="s">
        <v>27</v>
      </c>
      <c r="AL11" s="22"/>
      <c r="AM11" s="22"/>
      <c r="AN11" s="26" t="s">
        <v>28</v>
      </c>
      <c r="AO11" s="22"/>
      <c r="AP11" s="22"/>
      <c r="AQ11" s="22"/>
      <c r="AR11" s="20"/>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S12" s="17" t="s">
        <v>6</v>
      </c>
    </row>
    <row r="13" spans="1:74" s="1" customFormat="1" ht="12" customHeight="1">
      <c r="B13" s="21"/>
      <c r="C13" s="22"/>
      <c r="D13" s="28"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8" t="s">
        <v>24</v>
      </c>
      <c r="AL13" s="22"/>
      <c r="AM13" s="22"/>
      <c r="AN13" s="26" t="s">
        <v>17</v>
      </c>
      <c r="AO13" s="22"/>
      <c r="AP13" s="22"/>
      <c r="AQ13" s="22"/>
      <c r="AR13" s="20"/>
      <c r="BS13" s="17" t="s">
        <v>6</v>
      </c>
    </row>
    <row r="14" spans="1:74" ht="12.75">
      <c r="B14" s="21"/>
      <c r="C14" s="22"/>
      <c r="D14" s="22"/>
      <c r="E14" s="26" t="s">
        <v>30</v>
      </c>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8" t="s">
        <v>27</v>
      </c>
      <c r="AL14" s="22"/>
      <c r="AM14" s="22"/>
      <c r="AN14" s="26" t="s">
        <v>17</v>
      </c>
      <c r="AO14" s="22"/>
      <c r="AP14" s="22"/>
      <c r="AQ14" s="22"/>
      <c r="AR14" s="20"/>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S15" s="17" t="s">
        <v>4</v>
      </c>
    </row>
    <row r="16" spans="1:74" s="1" customFormat="1" ht="12" customHeight="1">
      <c r="B16" s="21"/>
      <c r="C16" s="22"/>
      <c r="D16" s="28"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8" t="s">
        <v>24</v>
      </c>
      <c r="AL16" s="22"/>
      <c r="AM16" s="22"/>
      <c r="AN16" s="26" t="s">
        <v>32</v>
      </c>
      <c r="AO16" s="22"/>
      <c r="AP16" s="22"/>
      <c r="AQ16" s="22"/>
      <c r="AR16" s="20"/>
      <c r="BS16" s="17" t="s">
        <v>4</v>
      </c>
    </row>
    <row r="17" spans="1:71" s="1" customFormat="1" ht="18.399999999999999" customHeight="1">
      <c r="B17" s="21"/>
      <c r="C17" s="22"/>
      <c r="D17" s="22"/>
      <c r="E17" s="26"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8" t="s">
        <v>27</v>
      </c>
      <c r="AL17" s="22"/>
      <c r="AM17" s="22"/>
      <c r="AN17" s="26" t="s">
        <v>34</v>
      </c>
      <c r="AO17" s="22"/>
      <c r="AP17" s="22"/>
      <c r="AQ17" s="22"/>
      <c r="AR17" s="20"/>
      <c r="BS17" s="17" t="s">
        <v>35</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S18" s="17" t="s">
        <v>6</v>
      </c>
    </row>
    <row r="19" spans="1:71" s="1" customFormat="1" ht="12" customHeight="1">
      <c r="B19" s="21"/>
      <c r="C19" s="22"/>
      <c r="D19" s="28" t="s">
        <v>36</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8" t="s">
        <v>24</v>
      </c>
      <c r="AL19" s="22"/>
      <c r="AM19" s="22"/>
      <c r="AN19" s="26" t="s">
        <v>32</v>
      </c>
      <c r="AO19" s="22"/>
      <c r="AP19" s="22"/>
      <c r="AQ19" s="22"/>
      <c r="AR19" s="20"/>
      <c r="BS19" s="17" t="s">
        <v>6</v>
      </c>
    </row>
    <row r="20" spans="1:71" s="1" customFormat="1" ht="18.399999999999999" customHeight="1">
      <c r="B20" s="21"/>
      <c r="C20" s="22"/>
      <c r="D20" s="22"/>
      <c r="E20" s="26"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8" t="s">
        <v>27</v>
      </c>
      <c r="AL20" s="22"/>
      <c r="AM20" s="22"/>
      <c r="AN20" s="26" t="s">
        <v>34</v>
      </c>
      <c r="AO20" s="22"/>
      <c r="AP20" s="22"/>
      <c r="AQ20" s="22"/>
      <c r="AR20" s="20"/>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row>
    <row r="22" spans="1:71" s="1" customFormat="1" ht="12" customHeight="1">
      <c r="B22" s="21"/>
      <c r="C22" s="22"/>
      <c r="D22" s="28" t="s">
        <v>37</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row>
    <row r="23" spans="1:71" s="1" customFormat="1" ht="69.75" customHeight="1">
      <c r="B23" s="21"/>
      <c r="C23" s="22"/>
      <c r="D23" s="22"/>
      <c r="E23" s="317" t="s">
        <v>38</v>
      </c>
      <c r="F23" s="317"/>
      <c r="G23" s="317"/>
      <c r="H23" s="317"/>
      <c r="I23" s="317"/>
      <c r="J23" s="317"/>
      <c r="K23" s="317"/>
      <c r="L23" s="317"/>
      <c r="M23" s="317"/>
      <c r="N23" s="317"/>
      <c r="O23" s="317"/>
      <c r="P23" s="317"/>
      <c r="Q23" s="317"/>
      <c r="R23" s="317"/>
      <c r="S23" s="317"/>
      <c r="T23" s="317"/>
      <c r="U23" s="317"/>
      <c r="V23" s="317"/>
      <c r="W23" s="317"/>
      <c r="X23" s="317"/>
      <c r="Y23" s="317"/>
      <c r="Z23" s="317"/>
      <c r="AA23" s="317"/>
      <c r="AB23" s="317"/>
      <c r="AC23" s="317"/>
      <c r="AD23" s="317"/>
      <c r="AE23" s="317"/>
      <c r="AF23" s="317"/>
      <c r="AG23" s="317"/>
      <c r="AH23" s="317"/>
      <c r="AI23" s="317"/>
      <c r="AJ23" s="317"/>
      <c r="AK23" s="317"/>
      <c r="AL23" s="317"/>
      <c r="AM23" s="317"/>
      <c r="AN23" s="317"/>
      <c r="AO23" s="22"/>
      <c r="AP23" s="22"/>
      <c r="AQ23" s="22"/>
      <c r="AR23" s="20"/>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row>
    <row r="25" spans="1:71" s="1" customFormat="1" ht="6.95" customHeight="1">
      <c r="B25" s="21"/>
      <c r="C25" s="22"/>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22"/>
      <c r="AQ25" s="22"/>
      <c r="AR25" s="20"/>
    </row>
    <row r="26" spans="1:71" s="2" customFormat="1" ht="25.9" customHeight="1">
      <c r="A26" s="31"/>
      <c r="B26" s="32"/>
      <c r="C26" s="33"/>
      <c r="D26" s="34" t="s">
        <v>39</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18">
        <f>ROUND(AG54,2)</f>
        <v>0</v>
      </c>
      <c r="AL26" s="319"/>
      <c r="AM26" s="319"/>
      <c r="AN26" s="319"/>
      <c r="AO26" s="319"/>
      <c r="AP26" s="33"/>
      <c r="AQ26" s="33"/>
      <c r="AR26" s="36"/>
      <c r="BE26" s="31"/>
    </row>
    <row r="27" spans="1:71" s="2" customFormat="1" ht="6.95" customHeight="1">
      <c r="A27" s="3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31"/>
    </row>
    <row r="28" spans="1:71" s="2" customFormat="1" ht="12.75">
      <c r="A28" s="31"/>
      <c r="B28" s="32"/>
      <c r="C28" s="33"/>
      <c r="D28" s="33"/>
      <c r="E28" s="33"/>
      <c r="F28" s="33"/>
      <c r="G28" s="33"/>
      <c r="H28" s="33"/>
      <c r="I28" s="33"/>
      <c r="J28" s="33"/>
      <c r="K28" s="33"/>
      <c r="L28" s="320" t="s">
        <v>40</v>
      </c>
      <c r="M28" s="320"/>
      <c r="N28" s="320"/>
      <c r="O28" s="320"/>
      <c r="P28" s="320"/>
      <c r="Q28" s="33"/>
      <c r="R28" s="33"/>
      <c r="S28" s="33"/>
      <c r="T28" s="33"/>
      <c r="U28" s="33"/>
      <c r="V28" s="33"/>
      <c r="W28" s="320" t="s">
        <v>41</v>
      </c>
      <c r="X28" s="320"/>
      <c r="Y28" s="320"/>
      <c r="Z28" s="320"/>
      <c r="AA28" s="320"/>
      <c r="AB28" s="320"/>
      <c r="AC28" s="320"/>
      <c r="AD28" s="320"/>
      <c r="AE28" s="320"/>
      <c r="AF28" s="33"/>
      <c r="AG28" s="33"/>
      <c r="AH28" s="33"/>
      <c r="AI28" s="33"/>
      <c r="AJ28" s="33"/>
      <c r="AK28" s="320" t="s">
        <v>42</v>
      </c>
      <c r="AL28" s="320"/>
      <c r="AM28" s="320"/>
      <c r="AN28" s="320"/>
      <c r="AO28" s="320"/>
      <c r="AP28" s="33"/>
      <c r="AQ28" s="33"/>
      <c r="AR28" s="36"/>
      <c r="BE28" s="31"/>
    </row>
    <row r="29" spans="1:71" s="3" customFormat="1" ht="14.45" customHeight="1">
      <c r="B29" s="37"/>
      <c r="C29" s="38"/>
      <c r="D29" s="28" t="s">
        <v>43</v>
      </c>
      <c r="E29" s="38"/>
      <c r="F29" s="28" t="s">
        <v>44</v>
      </c>
      <c r="G29" s="38"/>
      <c r="H29" s="38"/>
      <c r="I29" s="38"/>
      <c r="J29" s="38"/>
      <c r="K29" s="38"/>
      <c r="L29" s="307">
        <v>0.21</v>
      </c>
      <c r="M29" s="308"/>
      <c r="N29" s="308"/>
      <c r="O29" s="308"/>
      <c r="P29" s="308"/>
      <c r="Q29" s="38"/>
      <c r="R29" s="38"/>
      <c r="S29" s="38"/>
      <c r="T29" s="38"/>
      <c r="U29" s="38"/>
      <c r="V29" s="38"/>
      <c r="W29" s="309">
        <f>ROUND(AZ54, 2)</f>
        <v>0</v>
      </c>
      <c r="X29" s="308"/>
      <c r="Y29" s="308"/>
      <c r="Z29" s="308"/>
      <c r="AA29" s="308"/>
      <c r="AB29" s="308"/>
      <c r="AC29" s="308"/>
      <c r="AD29" s="308"/>
      <c r="AE29" s="308"/>
      <c r="AF29" s="38"/>
      <c r="AG29" s="38"/>
      <c r="AH29" s="38"/>
      <c r="AI29" s="38"/>
      <c r="AJ29" s="38"/>
      <c r="AK29" s="309">
        <f>ROUND(AV54, 2)</f>
        <v>0</v>
      </c>
      <c r="AL29" s="308"/>
      <c r="AM29" s="308"/>
      <c r="AN29" s="308"/>
      <c r="AO29" s="308"/>
      <c r="AP29" s="38"/>
      <c r="AQ29" s="38"/>
      <c r="AR29" s="39"/>
    </row>
    <row r="30" spans="1:71" s="3" customFormat="1" ht="14.45" customHeight="1">
      <c r="B30" s="37"/>
      <c r="C30" s="38"/>
      <c r="D30" s="38"/>
      <c r="E30" s="38"/>
      <c r="F30" s="28" t="s">
        <v>45</v>
      </c>
      <c r="G30" s="38"/>
      <c r="H30" s="38"/>
      <c r="I30" s="38"/>
      <c r="J30" s="38"/>
      <c r="K30" s="38"/>
      <c r="L30" s="307">
        <v>0.15</v>
      </c>
      <c r="M30" s="308"/>
      <c r="N30" s="308"/>
      <c r="O30" s="308"/>
      <c r="P30" s="308"/>
      <c r="Q30" s="38"/>
      <c r="R30" s="38"/>
      <c r="S30" s="38"/>
      <c r="T30" s="38"/>
      <c r="U30" s="38"/>
      <c r="V30" s="38"/>
      <c r="W30" s="309">
        <f>ROUND(BA54, 2)</f>
        <v>0</v>
      </c>
      <c r="X30" s="308"/>
      <c r="Y30" s="308"/>
      <c r="Z30" s="308"/>
      <c r="AA30" s="308"/>
      <c r="AB30" s="308"/>
      <c r="AC30" s="308"/>
      <c r="AD30" s="308"/>
      <c r="AE30" s="308"/>
      <c r="AF30" s="38"/>
      <c r="AG30" s="38"/>
      <c r="AH30" s="38"/>
      <c r="AI30" s="38"/>
      <c r="AJ30" s="38"/>
      <c r="AK30" s="309">
        <f>ROUND(AW54, 2)</f>
        <v>0</v>
      </c>
      <c r="AL30" s="308"/>
      <c r="AM30" s="308"/>
      <c r="AN30" s="308"/>
      <c r="AO30" s="308"/>
      <c r="AP30" s="38"/>
      <c r="AQ30" s="38"/>
      <c r="AR30" s="39"/>
    </row>
    <row r="31" spans="1:71" s="3" customFormat="1" ht="14.45" hidden="1" customHeight="1">
      <c r="B31" s="37"/>
      <c r="C31" s="38"/>
      <c r="D31" s="38"/>
      <c r="E31" s="38"/>
      <c r="F31" s="28" t="s">
        <v>46</v>
      </c>
      <c r="G31" s="38"/>
      <c r="H31" s="38"/>
      <c r="I31" s="38"/>
      <c r="J31" s="38"/>
      <c r="K31" s="38"/>
      <c r="L31" s="307">
        <v>0.21</v>
      </c>
      <c r="M31" s="308"/>
      <c r="N31" s="308"/>
      <c r="O31" s="308"/>
      <c r="P31" s="308"/>
      <c r="Q31" s="38"/>
      <c r="R31" s="38"/>
      <c r="S31" s="38"/>
      <c r="T31" s="38"/>
      <c r="U31" s="38"/>
      <c r="V31" s="38"/>
      <c r="W31" s="309">
        <f>ROUND(BB54, 2)</f>
        <v>0</v>
      </c>
      <c r="X31" s="308"/>
      <c r="Y31" s="308"/>
      <c r="Z31" s="308"/>
      <c r="AA31" s="308"/>
      <c r="AB31" s="308"/>
      <c r="AC31" s="308"/>
      <c r="AD31" s="308"/>
      <c r="AE31" s="308"/>
      <c r="AF31" s="38"/>
      <c r="AG31" s="38"/>
      <c r="AH31" s="38"/>
      <c r="AI31" s="38"/>
      <c r="AJ31" s="38"/>
      <c r="AK31" s="309">
        <v>0</v>
      </c>
      <c r="AL31" s="308"/>
      <c r="AM31" s="308"/>
      <c r="AN31" s="308"/>
      <c r="AO31" s="308"/>
      <c r="AP31" s="38"/>
      <c r="AQ31" s="38"/>
      <c r="AR31" s="39"/>
    </row>
    <row r="32" spans="1:71" s="3" customFormat="1" ht="14.45" hidden="1" customHeight="1">
      <c r="B32" s="37"/>
      <c r="C32" s="38"/>
      <c r="D32" s="38"/>
      <c r="E32" s="38"/>
      <c r="F32" s="28" t="s">
        <v>47</v>
      </c>
      <c r="G32" s="38"/>
      <c r="H32" s="38"/>
      <c r="I32" s="38"/>
      <c r="J32" s="38"/>
      <c r="K32" s="38"/>
      <c r="L32" s="307">
        <v>0.15</v>
      </c>
      <c r="M32" s="308"/>
      <c r="N32" s="308"/>
      <c r="O32" s="308"/>
      <c r="P32" s="308"/>
      <c r="Q32" s="38"/>
      <c r="R32" s="38"/>
      <c r="S32" s="38"/>
      <c r="T32" s="38"/>
      <c r="U32" s="38"/>
      <c r="V32" s="38"/>
      <c r="W32" s="309">
        <f>ROUND(BC54, 2)</f>
        <v>0</v>
      </c>
      <c r="X32" s="308"/>
      <c r="Y32" s="308"/>
      <c r="Z32" s="308"/>
      <c r="AA32" s="308"/>
      <c r="AB32" s="308"/>
      <c r="AC32" s="308"/>
      <c r="AD32" s="308"/>
      <c r="AE32" s="308"/>
      <c r="AF32" s="38"/>
      <c r="AG32" s="38"/>
      <c r="AH32" s="38"/>
      <c r="AI32" s="38"/>
      <c r="AJ32" s="38"/>
      <c r="AK32" s="309">
        <v>0</v>
      </c>
      <c r="AL32" s="308"/>
      <c r="AM32" s="308"/>
      <c r="AN32" s="308"/>
      <c r="AO32" s="308"/>
      <c r="AP32" s="38"/>
      <c r="AQ32" s="38"/>
      <c r="AR32" s="39"/>
    </row>
    <row r="33" spans="1:57" s="3" customFormat="1" ht="14.45" hidden="1" customHeight="1">
      <c r="B33" s="37"/>
      <c r="C33" s="38"/>
      <c r="D33" s="38"/>
      <c r="E33" s="38"/>
      <c r="F33" s="28" t="s">
        <v>48</v>
      </c>
      <c r="G33" s="38"/>
      <c r="H33" s="38"/>
      <c r="I33" s="38"/>
      <c r="J33" s="38"/>
      <c r="K33" s="38"/>
      <c r="L33" s="307">
        <v>0</v>
      </c>
      <c r="M33" s="308"/>
      <c r="N33" s="308"/>
      <c r="O33" s="308"/>
      <c r="P33" s="308"/>
      <c r="Q33" s="38"/>
      <c r="R33" s="38"/>
      <c r="S33" s="38"/>
      <c r="T33" s="38"/>
      <c r="U33" s="38"/>
      <c r="V33" s="38"/>
      <c r="W33" s="309">
        <f>ROUND(BD54, 2)</f>
        <v>0</v>
      </c>
      <c r="X33" s="308"/>
      <c r="Y33" s="308"/>
      <c r="Z33" s="308"/>
      <c r="AA33" s="308"/>
      <c r="AB33" s="308"/>
      <c r="AC33" s="308"/>
      <c r="AD33" s="308"/>
      <c r="AE33" s="308"/>
      <c r="AF33" s="38"/>
      <c r="AG33" s="38"/>
      <c r="AH33" s="38"/>
      <c r="AI33" s="38"/>
      <c r="AJ33" s="38"/>
      <c r="AK33" s="309">
        <v>0</v>
      </c>
      <c r="AL33" s="308"/>
      <c r="AM33" s="308"/>
      <c r="AN33" s="308"/>
      <c r="AO33" s="308"/>
      <c r="AP33" s="38"/>
      <c r="AQ33" s="38"/>
      <c r="AR33" s="39"/>
    </row>
    <row r="34" spans="1:57" s="2" customFormat="1" ht="6.95" customHeight="1">
      <c r="A34" s="3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31"/>
    </row>
    <row r="35" spans="1:57" s="2" customFormat="1" ht="25.9" customHeight="1">
      <c r="A35" s="31"/>
      <c r="B35" s="32"/>
      <c r="C35" s="40"/>
      <c r="D35" s="41" t="s">
        <v>49</v>
      </c>
      <c r="E35" s="42"/>
      <c r="F35" s="42"/>
      <c r="G35" s="42"/>
      <c r="H35" s="42"/>
      <c r="I35" s="42"/>
      <c r="J35" s="42"/>
      <c r="K35" s="42"/>
      <c r="L35" s="42"/>
      <c r="M35" s="42"/>
      <c r="N35" s="42"/>
      <c r="O35" s="42"/>
      <c r="P35" s="42"/>
      <c r="Q35" s="42"/>
      <c r="R35" s="42"/>
      <c r="S35" s="42"/>
      <c r="T35" s="43" t="s">
        <v>50</v>
      </c>
      <c r="U35" s="42"/>
      <c r="V35" s="42"/>
      <c r="W35" s="42"/>
      <c r="X35" s="313" t="s">
        <v>51</v>
      </c>
      <c r="Y35" s="311"/>
      <c r="Z35" s="311"/>
      <c r="AA35" s="311"/>
      <c r="AB35" s="311"/>
      <c r="AC35" s="42"/>
      <c r="AD35" s="42"/>
      <c r="AE35" s="42"/>
      <c r="AF35" s="42"/>
      <c r="AG35" s="42"/>
      <c r="AH35" s="42"/>
      <c r="AI35" s="42"/>
      <c r="AJ35" s="42"/>
      <c r="AK35" s="310">
        <f>SUM(AK26:AK33)</f>
        <v>0</v>
      </c>
      <c r="AL35" s="311"/>
      <c r="AM35" s="311"/>
      <c r="AN35" s="311"/>
      <c r="AO35" s="312"/>
      <c r="AP35" s="40"/>
      <c r="AQ35" s="40"/>
      <c r="AR35" s="36"/>
      <c r="BE35" s="31"/>
    </row>
    <row r="36" spans="1:57" s="2" customFormat="1" ht="6.95" customHeight="1">
      <c r="A36" s="3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c r="BE36" s="31"/>
    </row>
    <row r="37" spans="1:57" s="2" customFormat="1" ht="6.95" customHeight="1">
      <c r="A37" s="31"/>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6"/>
      <c r="BE37" s="31"/>
    </row>
    <row r="41" spans="1:57" s="2" customFormat="1" ht="6.95" customHeight="1">
      <c r="A41" s="31"/>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6"/>
      <c r="BE41" s="31"/>
    </row>
    <row r="42" spans="1:57" s="2" customFormat="1" ht="24.95" customHeight="1">
      <c r="A42" s="31"/>
      <c r="B42" s="32"/>
      <c r="C42" s="23" t="s">
        <v>52</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6"/>
      <c r="BE42" s="31"/>
    </row>
    <row r="43" spans="1:57" s="2" customFormat="1" ht="6.95" customHeight="1">
      <c r="A43" s="31"/>
      <c r="B43" s="32"/>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6"/>
      <c r="BE43" s="31"/>
    </row>
    <row r="44" spans="1:57" s="4" customFormat="1" ht="12" customHeight="1">
      <c r="B44" s="48"/>
      <c r="C44" s="28" t="s">
        <v>12</v>
      </c>
      <c r="D44" s="49"/>
      <c r="E44" s="49"/>
      <c r="F44" s="49"/>
      <c r="G44" s="49"/>
      <c r="H44" s="49"/>
      <c r="I44" s="49"/>
      <c r="J44" s="49"/>
      <c r="K44" s="49"/>
      <c r="L44" s="49" t="str">
        <f>K5</f>
        <v>2021-01</v>
      </c>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50"/>
    </row>
    <row r="45" spans="1:57" s="5" customFormat="1" ht="36.950000000000003" customHeight="1">
      <c r="B45" s="51"/>
      <c r="C45" s="52" t="s">
        <v>14</v>
      </c>
      <c r="D45" s="53"/>
      <c r="E45" s="53"/>
      <c r="F45" s="53"/>
      <c r="G45" s="53"/>
      <c r="H45" s="53"/>
      <c r="I45" s="53"/>
      <c r="J45" s="53"/>
      <c r="K45" s="53"/>
      <c r="L45" s="330" t="str">
        <f>K6</f>
        <v>Kontejnery KO BENEŠOVA ul., KOLÍN</v>
      </c>
      <c r="M45" s="331"/>
      <c r="N45" s="331"/>
      <c r="O45" s="331"/>
      <c r="P45" s="331"/>
      <c r="Q45" s="331"/>
      <c r="R45" s="331"/>
      <c r="S45" s="331"/>
      <c r="T45" s="331"/>
      <c r="U45" s="331"/>
      <c r="V45" s="331"/>
      <c r="W45" s="331"/>
      <c r="X45" s="331"/>
      <c r="Y45" s="331"/>
      <c r="Z45" s="331"/>
      <c r="AA45" s="331"/>
      <c r="AB45" s="331"/>
      <c r="AC45" s="331"/>
      <c r="AD45" s="331"/>
      <c r="AE45" s="331"/>
      <c r="AF45" s="331"/>
      <c r="AG45" s="331"/>
      <c r="AH45" s="331"/>
      <c r="AI45" s="331"/>
      <c r="AJ45" s="331"/>
      <c r="AK45" s="331"/>
      <c r="AL45" s="331"/>
      <c r="AM45" s="331"/>
      <c r="AN45" s="331"/>
      <c r="AO45" s="331"/>
      <c r="AP45" s="53"/>
      <c r="AQ45" s="53"/>
      <c r="AR45" s="54"/>
    </row>
    <row r="46" spans="1:57" s="2" customFormat="1" ht="6.95" customHeight="1">
      <c r="A46" s="31"/>
      <c r="B46" s="32"/>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6"/>
      <c r="BE46" s="31"/>
    </row>
    <row r="47" spans="1:57" s="2" customFormat="1" ht="12" customHeight="1">
      <c r="A47" s="31"/>
      <c r="B47" s="32"/>
      <c r="C47" s="28" t="s">
        <v>19</v>
      </c>
      <c r="D47" s="33"/>
      <c r="E47" s="33"/>
      <c r="F47" s="33"/>
      <c r="G47" s="33"/>
      <c r="H47" s="33"/>
      <c r="I47" s="33"/>
      <c r="J47" s="33"/>
      <c r="K47" s="33"/>
      <c r="L47" s="55" t="str">
        <f>IF(K8="","",K8)</f>
        <v>BENEŠOVA</v>
      </c>
      <c r="M47" s="33"/>
      <c r="N47" s="33"/>
      <c r="O47" s="33"/>
      <c r="P47" s="33"/>
      <c r="Q47" s="33"/>
      <c r="R47" s="33"/>
      <c r="S47" s="33"/>
      <c r="T47" s="33"/>
      <c r="U47" s="33"/>
      <c r="V47" s="33"/>
      <c r="W47" s="33"/>
      <c r="X47" s="33"/>
      <c r="Y47" s="33"/>
      <c r="Z47" s="33"/>
      <c r="AA47" s="33"/>
      <c r="AB47" s="33"/>
      <c r="AC47" s="33"/>
      <c r="AD47" s="33"/>
      <c r="AE47" s="33"/>
      <c r="AF47" s="33"/>
      <c r="AG47" s="33"/>
      <c r="AH47" s="33"/>
      <c r="AI47" s="28" t="s">
        <v>21</v>
      </c>
      <c r="AJ47" s="33"/>
      <c r="AK47" s="33"/>
      <c r="AL47" s="33"/>
      <c r="AM47" s="332" t="str">
        <f>IF(AN8= "","",AN8)</f>
        <v>19. 1. 2021</v>
      </c>
      <c r="AN47" s="332"/>
      <c r="AO47" s="33"/>
      <c r="AP47" s="33"/>
      <c r="AQ47" s="33"/>
      <c r="AR47" s="36"/>
      <c r="BE47" s="31"/>
    </row>
    <row r="48" spans="1:57" s="2" customFormat="1" ht="6.95" customHeight="1">
      <c r="A48" s="31"/>
      <c r="B48" s="32"/>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6"/>
      <c r="BE48" s="31"/>
    </row>
    <row r="49" spans="1:91" s="2" customFormat="1" ht="15.2" customHeight="1">
      <c r="A49" s="31"/>
      <c r="B49" s="32"/>
      <c r="C49" s="28" t="s">
        <v>23</v>
      </c>
      <c r="D49" s="33"/>
      <c r="E49" s="33"/>
      <c r="F49" s="33"/>
      <c r="G49" s="33"/>
      <c r="H49" s="33"/>
      <c r="I49" s="33"/>
      <c r="J49" s="33"/>
      <c r="K49" s="33"/>
      <c r="L49" s="49" t="str">
        <f>IF(E11= "","",E11)</f>
        <v>MĚSTO KOLÍN</v>
      </c>
      <c r="M49" s="33"/>
      <c r="N49" s="33"/>
      <c r="O49" s="33"/>
      <c r="P49" s="33"/>
      <c r="Q49" s="33"/>
      <c r="R49" s="33"/>
      <c r="S49" s="33"/>
      <c r="T49" s="33"/>
      <c r="U49" s="33"/>
      <c r="V49" s="33"/>
      <c r="W49" s="33"/>
      <c r="X49" s="33"/>
      <c r="Y49" s="33"/>
      <c r="Z49" s="33"/>
      <c r="AA49" s="33"/>
      <c r="AB49" s="33"/>
      <c r="AC49" s="33"/>
      <c r="AD49" s="33"/>
      <c r="AE49" s="33"/>
      <c r="AF49" s="33"/>
      <c r="AG49" s="33"/>
      <c r="AH49" s="33"/>
      <c r="AI49" s="28" t="s">
        <v>31</v>
      </c>
      <c r="AJ49" s="33"/>
      <c r="AK49" s="33"/>
      <c r="AL49" s="33"/>
      <c r="AM49" s="333" t="str">
        <f>IF(E17="","",E17)</f>
        <v>DONDESIGN s.r.o</v>
      </c>
      <c r="AN49" s="334"/>
      <c r="AO49" s="334"/>
      <c r="AP49" s="334"/>
      <c r="AQ49" s="33"/>
      <c r="AR49" s="36"/>
      <c r="AS49" s="335" t="s">
        <v>53</v>
      </c>
      <c r="AT49" s="336"/>
      <c r="AU49" s="57"/>
      <c r="AV49" s="57"/>
      <c r="AW49" s="57"/>
      <c r="AX49" s="57"/>
      <c r="AY49" s="57"/>
      <c r="AZ49" s="57"/>
      <c r="BA49" s="57"/>
      <c r="BB49" s="57"/>
      <c r="BC49" s="57"/>
      <c r="BD49" s="58"/>
      <c r="BE49" s="31"/>
    </row>
    <row r="50" spans="1:91" s="2" customFormat="1" ht="15.2" customHeight="1">
      <c r="A50" s="31"/>
      <c r="B50" s="32"/>
      <c r="C50" s="28" t="s">
        <v>29</v>
      </c>
      <c r="D50" s="33"/>
      <c r="E50" s="33"/>
      <c r="F50" s="33"/>
      <c r="G50" s="33"/>
      <c r="H50" s="33"/>
      <c r="I50" s="33"/>
      <c r="J50" s="33"/>
      <c r="K50" s="33"/>
      <c r="L50" s="49" t="str">
        <f>IF(E14="","",E14)</f>
        <v xml:space="preserve"> </v>
      </c>
      <c r="M50" s="33"/>
      <c r="N50" s="33"/>
      <c r="O50" s="33"/>
      <c r="P50" s="33"/>
      <c r="Q50" s="33"/>
      <c r="R50" s="33"/>
      <c r="S50" s="33"/>
      <c r="T50" s="33"/>
      <c r="U50" s="33"/>
      <c r="V50" s="33"/>
      <c r="W50" s="33"/>
      <c r="X50" s="33"/>
      <c r="Y50" s="33"/>
      <c r="Z50" s="33"/>
      <c r="AA50" s="33"/>
      <c r="AB50" s="33"/>
      <c r="AC50" s="33"/>
      <c r="AD50" s="33"/>
      <c r="AE50" s="33"/>
      <c r="AF50" s="33"/>
      <c r="AG50" s="33"/>
      <c r="AH50" s="33"/>
      <c r="AI50" s="28" t="s">
        <v>36</v>
      </c>
      <c r="AJ50" s="33"/>
      <c r="AK50" s="33"/>
      <c r="AL50" s="33"/>
      <c r="AM50" s="333" t="str">
        <f>IF(E20="","",E20)</f>
        <v>DONDESIGN s.r.o</v>
      </c>
      <c r="AN50" s="334"/>
      <c r="AO50" s="334"/>
      <c r="AP50" s="334"/>
      <c r="AQ50" s="33"/>
      <c r="AR50" s="36"/>
      <c r="AS50" s="337"/>
      <c r="AT50" s="338"/>
      <c r="AU50" s="59"/>
      <c r="AV50" s="59"/>
      <c r="AW50" s="59"/>
      <c r="AX50" s="59"/>
      <c r="AY50" s="59"/>
      <c r="AZ50" s="59"/>
      <c r="BA50" s="59"/>
      <c r="BB50" s="59"/>
      <c r="BC50" s="59"/>
      <c r="BD50" s="60"/>
      <c r="BE50" s="31"/>
    </row>
    <row r="51" spans="1:91" s="2" customFormat="1" ht="10.9" customHeight="1">
      <c r="A51" s="31"/>
      <c r="B51" s="32"/>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6"/>
      <c r="AS51" s="339"/>
      <c r="AT51" s="340"/>
      <c r="AU51" s="61"/>
      <c r="AV51" s="61"/>
      <c r="AW51" s="61"/>
      <c r="AX51" s="61"/>
      <c r="AY51" s="61"/>
      <c r="AZ51" s="61"/>
      <c r="BA51" s="61"/>
      <c r="BB51" s="61"/>
      <c r="BC51" s="61"/>
      <c r="BD51" s="62"/>
      <c r="BE51" s="31"/>
    </row>
    <row r="52" spans="1:91" s="2" customFormat="1" ht="29.25" customHeight="1">
      <c r="A52" s="31"/>
      <c r="B52" s="32"/>
      <c r="C52" s="326" t="s">
        <v>54</v>
      </c>
      <c r="D52" s="327"/>
      <c r="E52" s="327"/>
      <c r="F52" s="327"/>
      <c r="G52" s="327"/>
      <c r="H52" s="63"/>
      <c r="I52" s="328" t="s">
        <v>55</v>
      </c>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9" t="s">
        <v>56</v>
      </c>
      <c r="AH52" s="327"/>
      <c r="AI52" s="327"/>
      <c r="AJ52" s="327"/>
      <c r="AK52" s="327"/>
      <c r="AL52" s="327"/>
      <c r="AM52" s="327"/>
      <c r="AN52" s="328" t="s">
        <v>57</v>
      </c>
      <c r="AO52" s="327"/>
      <c r="AP52" s="327"/>
      <c r="AQ52" s="64" t="s">
        <v>58</v>
      </c>
      <c r="AR52" s="36"/>
      <c r="AS52" s="65" t="s">
        <v>59</v>
      </c>
      <c r="AT52" s="66" t="s">
        <v>60</v>
      </c>
      <c r="AU52" s="66" t="s">
        <v>61</v>
      </c>
      <c r="AV52" s="66" t="s">
        <v>62</v>
      </c>
      <c r="AW52" s="66" t="s">
        <v>63</v>
      </c>
      <c r="AX52" s="66" t="s">
        <v>64</v>
      </c>
      <c r="AY52" s="66" t="s">
        <v>65</v>
      </c>
      <c r="AZ52" s="66" t="s">
        <v>66</v>
      </c>
      <c r="BA52" s="66" t="s">
        <v>67</v>
      </c>
      <c r="BB52" s="66" t="s">
        <v>68</v>
      </c>
      <c r="BC52" s="66" t="s">
        <v>69</v>
      </c>
      <c r="BD52" s="67" t="s">
        <v>70</v>
      </c>
      <c r="BE52" s="31"/>
    </row>
    <row r="53" spans="1:91" s="2" customFormat="1" ht="10.9" customHeight="1">
      <c r="A53" s="31"/>
      <c r="B53" s="32"/>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6"/>
      <c r="AS53" s="68"/>
      <c r="AT53" s="69"/>
      <c r="AU53" s="69"/>
      <c r="AV53" s="69"/>
      <c r="AW53" s="69"/>
      <c r="AX53" s="69"/>
      <c r="AY53" s="69"/>
      <c r="AZ53" s="69"/>
      <c r="BA53" s="69"/>
      <c r="BB53" s="69"/>
      <c r="BC53" s="69"/>
      <c r="BD53" s="70"/>
      <c r="BE53" s="31"/>
    </row>
    <row r="54" spans="1:91" s="6" customFormat="1" ht="32.450000000000003" customHeight="1">
      <c r="B54" s="71"/>
      <c r="C54" s="72" t="s">
        <v>71</v>
      </c>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324">
        <f>ROUND(SUM(AG55:AG58),2)</f>
        <v>0</v>
      </c>
      <c r="AH54" s="324"/>
      <c r="AI54" s="324"/>
      <c r="AJ54" s="324"/>
      <c r="AK54" s="324"/>
      <c r="AL54" s="324"/>
      <c r="AM54" s="324"/>
      <c r="AN54" s="325">
        <f>SUM(AG54,AT54)</f>
        <v>0</v>
      </c>
      <c r="AO54" s="325"/>
      <c r="AP54" s="325"/>
      <c r="AQ54" s="75" t="s">
        <v>17</v>
      </c>
      <c r="AR54" s="76"/>
      <c r="AS54" s="77">
        <f>ROUND(SUM(AS55:AS58),2)</f>
        <v>0</v>
      </c>
      <c r="AT54" s="78">
        <f>ROUND(SUM(AV54:AW54),2)</f>
        <v>0</v>
      </c>
      <c r="AU54" s="79">
        <f>ROUND(SUM(AU55:AU58),5)</f>
        <v>218.41478000000001</v>
      </c>
      <c r="AV54" s="78">
        <f>ROUND(AZ54*L29,2)</f>
        <v>0</v>
      </c>
      <c r="AW54" s="78">
        <f>ROUND(BA54*L30,2)</f>
        <v>0</v>
      </c>
      <c r="AX54" s="78">
        <f>ROUND(BB54*L29,2)</f>
        <v>0</v>
      </c>
      <c r="AY54" s="78">
        <f>ROUND(BC54*L30,2)</f>
        <v>0</v>
      </c>
      <c r="AZ54" s="78">
        <f>ROUND(SUM(AZ55:AZ58),2)</f>
        <v>0</v>
      </c>
      <c r="BA54" s="78">
        <f>ROUND(SUM(BA55:BA58),2)</f>
        <v>0</v>
      </c>
      <c r="BB54" s="78">
        <f>ROUND(SUM(BB55:BB58),2)</f>
        <v>0</v>
      </c>
      <c r="BC54" s="78">
        <f>ROUND(SUM(BC55:BC58),2)</f>
        <v>0</v>
      </c>
      <c r="BD54" s="80">
        <f>ROUND(SUM(BD55:BD58),2)</f>
        <v>0</v>
      </c>
      <c r="BS54" s="81" t="s">
        <v>72</v>
      </c>
      <c r="BT54" s="81" t="s">
        <v>73</v>
      </c>
      <c r="BU54" s="82" t="s">
        <v>74</v>
      </c>
      <c r="BV54" s="81" t="s">
        <v>75</v>
      </c>
      <c r="BW54" s="81" t="s">
        <v>5</v>
      </c>
      <c r="BX54" s="81" t="s">
        <v>76</v>
      </c>
      <c r="CL54" s="81" t="s">
        <v>17</v>
      </c>
    </row>
    <row r="55" spans="1:91" s="7" customFormat="1" ht="16.5" customHeight="1">
      <c r="A55" s="83" t="s">
        <v>77</v>
      </c>
      <c r="B55" s="84"/>
      <c r="C55" s="85"/>
      <c r="D55" s="323" t="s">
        <v>78</v>
      </c>
      <c r="E55" s="323"/>
      <c r="F55" s="323"/>
      <c r="G55" s="323"/>
      <c r="H55" s="323"/>
      <c r="I55" s="86"/>
      <c r="J55" s="323" t="s">
        <v>79</v>
      </c>
      <c r="K55" s="323"/>
      <c r="L55" s="323"/>
      <c r="M55" s="323"/>
      <c r="N55" s="323"/>
      <c r="O55" s="323"/>
      <c r="P55" s="323"/>
      <c r="Q55" s="323"/>
      <c r="R55" s="323"/>
      <c r="S55" s="323"/>
      <c r="T55" s="323"/>
      <c r="U55" s="323"/>
      <c r="V55" s="323"/>
      <c r="W55" s="323"/>
      <c r="X55" s="323"/>
      <c r="Y55" s="323"/>
      <c r="Z55" s="323"/>
      <c r="AA55" s="323"/>
      <c r="AB55" s="323"/>
      <c r="AC55" s="323"/>
      <c r="AD55" s="323"/>
      <c r="AE55" s="323"/>
      <c r="AF55" s="323"/>
      <c r="AG55" s="321">
        <f>'2021-1-0 - 00 - VRN'!J30</f>
        <v>0</v>
      </c>
      <c r="AH55" s="322"/>
      <c r="AI55" s="322"/>
      <c r="AJ55" s="322"/>
      <c r="AK55" s="322"/>
      <c r="AL55" s="322"/>
      <c r="AM55" s="322"/>
      <c r="AN55" s="321">
        <f>SUM(AG55,AT55)</f>
        <v>0</v>
      </c>
      <c r="AO55" s="322"/>
      <c r="AP55" s="322"/>
      <c r="AQ55" s="87" t="s">
        <v>80</v>
      </c>
      <c r="AR55" s="88"/>
      <c r="AS55" s="89">
        <v>0</v>
      </c>
      <c r="AT55" s="90">
        <f>ROUND(SUM(AV55:AW55),2)</f>
        <v>0</v>
      </c>
      <c r="AU55" s="91">
        <f>'2021-1-0 - 00 - VRN'!P83</f>
        <v>0</v>
      </c>
      <c r="AV55" s="90">
        <f>'2021-1-0 - 00 - VRN'!J33</f>
        <v>0</v>
      </c>
      <c r="AW55" s="90">
        <f>'2021-1-0 - 00 - VRN'!J34</f>
        <v>0</v>
      </c>
      <c r="AX55" s="90">
        <f>'2021-1-0 - 00 - VRN'!J35</f>
        <v>0</v>
      </c>
      <c r="AY55" s="90">
        <f>'2021-1-0 - 00 - VRN'!J36</f>
        <v>0</v>
      </c>
      <c r="AZ55" s="90">
        <f>'2021-1-0 - 00 - VRN'!F33</f>
        <v>0</v>
      </c>
      <c r="BA55" s="90">
        <f>'2021-1-0 - 00 - VRN'!F34</f>
        <v>0</v>
      </c>
      <c r="BB55" s="90">
        <f>'2021-1-0 - 00 - VRN'!F35</f>
        <v>0</v>
      </c>
      <c r="BC55" s="90">
        <f>'2021-1-0 - 00 - VRN'!F36</f>
        <v>0</v>
      </c>
      <c r="BD55" s="92">
        <f>'2021-1-0 - 00 - VRN'!F37</f>
        <v>0</v>
      </c>
      <c r="BT55" s="93" t="s">
        <v>81</v>
      </c>
      <c r="BV55" s="93" t="s">
        <v>75</v>
      </c>
      <c r="BW55" s="93" t="s">
        <v>82</v>
      </c>
      <c r="BX55" s="93" t="s">
        <v>5</v>
      </c>
      <c r="CL55" s="93" t="s">
        <v>17</v>
      </c>
      <c r="CM55" s="93" t="s">
        <v>83</v>
      </c>
    </row>
    <row r="56" spans="1:91" s="7" customFormat="1" ht="16.5" customHeight="1">
      <c r="A56" s="83" t="s">
        <v>77</v>
      </c>
      <c r="B56" s="84"/>
      <c r="C56" s="85"/>
      <c r="D56" s="323" t="s">
        <v>84</v>
      </c>
      <c r="E56" s="323"/>
      <c r="F56" s="323"/>
      <c r="G56" s="323"/>
      <c r="H56" s="323"/>
      <c r="I56" s="86"/>
      <c r="J56" s="323" t="s">
        <v>85</v>
      </c>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1">
        <f>'2021-1-1 - 01 - BOURACÍ P...'!J30</f>
        <v>0</v>
      </c>
      <c r="AH56" s="322"/>
      <c r="AI56" s="322"/>
      <c r="AJ56" s="322"/>
      <c r="AK56" s="322"/>
      <c r="AL56" s="322"/>
      <c r="AM56" s="322"/>
      <c r="AN56" s="321">
        <f>SUM(AG56,AT56)</f>
        <v>0</v>
      </c>
      <c r="AO56" s="322"/>
      <c r="AP56" s="322"/>
      <c r="AQ56" s="87" t="s">
        <v>80</v>
      </c>
      <c r="AR56" s="88"/>
      <c r="AS56" s="89">
        <v>0</v>
      </c>
      <c r="AT56" s="90">
        <f>ROUND(SUM(AV56:AW56),2)</f>
        <v>0</v>
      </c>
      <c r="AU56" s="91">
        <f>'2021-1-1 - 01 - BOURACÍ P...'!P84</f>
        <v>47.876440000000002</v>
      </c>
      <c r="AV56" s="90">
        <f>'2021-1-1 - 01 - BOURACÍ P...'!J33</f>
        <v>0</v>
      </c>
      <c r="AW56" s="90">
        <f>'2021-1-1 - 01 - BOURACÍ P...'!J34</f>
        <v>0</v>
      </c>
      <c r="AX56" s="90">
        <f>'2021-1-1 - 01 - BOURACÍ P...'!J35</f>
        <v>0</v>
      </c>
      <c r="AY56" s="90">
        <f>'2021-1-1 - 01 - BOURACÍ P...'!J36</f>
        <v>0</v>
      </c>
      <c r="AZ56" s="90">
        <f>'2021-1-1 - 01 - BOURACÍ P...'!F33</f>
        <v>0</v>
      </c>
      <c r="BA56" s="90">
        <f>'2021-1-1 - 01 - BOURACÍ P...'!F34</f>
        <v>0</v>
      </c>
      <c r="BB56" s="90">
        <f>'2021-1-1 - 01 - BOURACÍ P...'!F35</f>
        <v>0</v>
      </c>
      <c r="BC56" s="90">
        <f>'2021-1-1 - 01 - BOURACÍ P...'!F36</f>
        <v>0</v>
      </c>
      <c r="BD56" s="92">
        <f>'2021-1-1 - 01 - BOURACÍ P...'!F37</f>
        <v>0</v>
      </c>
      <c r="BT56" s="93" t="s">
        <v>81</v>
      </c>
      <c r="BV56" s="93" t="s">
        <v>75</v>
      </c>
      <c r="BW56" s="93" t="s">
        <v>86</v>
      </c>
      <c r="BX56" s="93" t="s">
        <v>5</v>
      </c>
      <c r="CL56" s="93" t="s">
        <v>17</v>
      </c>
      <c r="CM56" s="93" t="s">
        <v>83</v>
      </c>
    </row>
    <row r="57" spans="1:91" s="7" customFormat="1" ht="24.75" customHeight="1">
      <c r="A57" s="83" t="s">
        <v>77</v>
      </c>
      <c r="B57" s="84"/>
      <c r="C57" s="85"/>
      <c r="D57" s="323" t="s">
        <v>87</v>
      </c>
      <c r="E57" s="323"/>
      <c r="F57" s="323"/>
      <c r="G57" s="323"/>
      <c r="H57" s="323"/>
      <c r="I57" s="86"/>
      <c r="J57" s="323" t="s">
        <v>88</v>
      </c>
      <c r="K57" s="323"/>
      <c r="L57" s="323"/>
      <c r="M57" s="323"/>
      <c r="N57" s="323"/>
      <c r="O57" s="323"/>
      <c r="P57" s="323"/>
      <c r="Q57" s="323"/>
      <c r="R57" s="323"/>
      <c r="S57" s="323"/>
      <c r="T57" s="323"/>
      <c r="U57" s="323"/>
      <c r="V57" s="323"/>
      <c r="W57" s="323"/>
      <c r="X57" s="323"/>
      <c r="Y57" s="323"/>
      <c r="Z57" s="323"/>
      <c r="AA57" s="323"/>
      <c r="AB57" s="323"/>
      <c r="AC57" s="323"/>
      <c r="AD57" s="323"/>
      <c r="AE57" s="323"/>
      <c r="AF57" s="323"/>
      <c r="AG57" s="321">
        <f>'2021-1-2 - 02 - STÁNÍ ZEM...'!J30</f>
        <v>0</v>
      </c>
      <c r="AH57" s="322"/>
      <c r="AI57" s="322"/>
      <c r="AJ57" s="322"/>
      <c r="AK57" s="322"/>
      <c r="AL57" s="322"/>
      <c r="AM57" s="322"/>
      <c r="AN57" s="321">
        <f>SUM(AG57,AT57)</f>
        <v>0</v>
      </c>
      <c r="AO57" s="322"/>
      <c r="AP57" s="322"/>
      <c r="AQ57" s="87" t="s">
        <v>80</v>
      </c>
      <c r="AR57" s="88"/>
      <c r="AS57" s="89">
        <v>0</v>
      </c>
      <c r="AT57" s="90">
        <f>ROUND(SUM(AV57:AW57),2)</f>
        <v>0</v>
      </c>
      <c r="AU57" s="91">
        <f>'2021-1-2 - 02 - STÁNÍ ZEM...'!P85</f>
        <v>80.019386999999995</v>
      </c>
      <c r="AV57" s="90">
        <f>'2021-1-2 - 02 - STÁNÍ ZEM...'!J33</f>
        <v>0</v>
      </c>
      <c r="AW57" s="90">
        <f>'2021-1-2 - 02 - STÁNÍ ZEM...'!J34</f>
        <v>0</v>
      </c>
      <c r="AX57" s="90">
        <f>'2021-1-2 - 02 - STÁNÍ ZEM...'!J35</f>
        <v>0</v>
      </c>
      <c r="AY57" s="90">
        <f>'2021-1-2 - 02 - STÁNÍ ZEM...'!J36</f>
        <v>0</v>
      </c>
      <c r="AZ57" s="90">
        <f>'2021-1-2 - 02 - STÁNÍ ZEM...'!F33</f>
        <v>0</v>
      </c>
      <c r="BA57" s="90">
        <f>'2021-1-2 - 02 - STÁNÍ ZEM...'!F34</f>
        <v>0</v>
      </c>
      <c r="BB57" s="90">
        <f>'2021-1-2 - 02 - STÁNÍ ZEM...'!F35</f>
        <v>0</v>
      </c>
      <c r="BC57" s="90">
        <f>'2021-1-2 - 02 - STÁNÍ ZEM...'!F36</f>
        <v>0</v>
      </c>
      <c r="BD57" s="92">
        <f>'2021-1-2 - 02 - STÁNÍ ZEM...'!F37</f>
        <v>0</v>
      </c>
      <c r="BT57" s="93" t="s">
        <v>81</v>
      </c>
      <c r="BV57" s="93" t="s">
        <v>75</v>
      </c>
      <c r="BW57" s="93" t="s">
        <v>89</v>
      </c>
      <c r="BX57" s="93" t="s">
        <v>5</v>
      </c>
      <c r="CL57" s="93" t="s">
        <v>17</v>
      </c>
      <c r="CM57" s="93" t="s">
        <v>83</v>
      </c>
    </row>
    <row r="58" spans="1:91" s="7" customFormat="1" ht="16.5" customHeight="1">
      <c r="A58" s="83" t="s">
        <v>77</v>
      </c>
      <c r="B58" s="84"/>
      <c r="C58" s="85"/>
      <c r="D58" s="323" t="s">
        <v>90</v>
      </c>
      <c r="E58" s="323"/>
      <c r="F58" s="323"/>
      <c r="G58" s="323"/>
      <c r="H58" s="323"/>
      <c r="I58" s="86"/>
      <c r="J58" s="323" t="s">
        <v>91</v>
      </c>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1">
        <f>'2021-1-3 - 03 - ZÁMEČNICK...'!J30</f>
        <v>0</v>
      </c>
      <c r="AH58" s="322"/>
      <c r="AI58" s="322"/>
      <c r="AJ58" s="322"/>
      <c r="AK58" s="322"/>
      <c r="AL58" s="322"/>
      <c r="AM58" s="322"/>
      <c r="AN58" s="321">
        <f>SUM(AG58,AT58)</f>
        <v>0</v>
      </c>
      <c r="AO58" s="322"/>
      <c r="AP58" s="322"/>
      <c r="AQ58" s="87" t="s">
        <v>80</v>
      </c>
      <c r="AR58" s="88"/>
      <c r="AS58" s="94">
        <v>0</v>
      </c>
      <c r="AT58" s="95">
        <f>ROUND(SUM(AV58:AW58),2)</f>
        <v>0</v>
      </c>
      <c r="AU58" s="96">
        <f>'2021-1-3 - 03 - ZÁMEČNICK...'!P84</f>
        <v>90.518952999999996</v>
      </c>
      <c r="AV58" s="95">
        <f>'2021-1-3 - 03 - ZÁMEČNICK...'!J33</f>
        <v>0</v>
      </c>
      <c r="AW58" s="95">
        <f>'2021-1-3 - 03 - ZÁMEČNICK...'!J34</f>
        <v>0</v>
      </c>
      <c r="AX58" s="95">
        <f>'2021-1-3 - 03 - ZÁMEČNICK...'!J35</f>
        <v>0</v>
      </c>
      <c r="AY58" s="95">
        <f>'2021-1-3 - 03 - ZÁMEČNICK...'!J36</f>
        <v>0</v>
      </c>
      <c r="AZ58" s="95">
        <f>'2021-1-3 - 03 - ZÁMEČNICK...'!F33</f>
        <v>0</v>
      </c>
      <c r="BA58" s="95">
        <f>'2021-1-3 - 03 - ZÁMEČNICK...'!F34</f>
        <v>0</v>
      </c>
      <c r="BB58" s="95">
        <f>'2021-1-3 - 03 - ZÁMEČNICK...'!F35</f>
        <v>0</v>
      </c>
      <c r="BC58" s="95">
        <f>'2021-1-3 - 03 - ZÁMEČNICK...'!F36</f>
        <v>0</v>
      </c>
      <c r="BD58" s="97">
        <f>'2021-1-3 - 03 - ZÁMEČNICK...'!F37</f>
        <v>0</v>
      </c>
      <c r="BT58" s="93" t="s">
        <v>81</v>
      </c>
      <c r="BV58" s="93" t="s">
        <v>75</v>
      </c>
      <c r="BW58" s="93" t="s">
        <v>92</v>
      </c>
      <c r="BX58" s="93" t="s">
        <v>5</v>
      </c>
      <c r="CL58" s="93" t="s">
        <v>17</v>
      </c>
      <c r="CM58" s="93" t="s">
        <v>83</v>
      </c>
    </row>
    <row r="59" spans="1:91" s="2" customFormat="1" ht="30" customHeight="1">
      <c r="A59" s="31"/>
      <c r="B59" s="32"/>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6"/>
      <c r="AS59" s="31"/>
      <c r="AT59" s="31"/>
      <c r="AU59" s="31"/>
      <c r="AV59" s="31"/>
      <c r="AW59" s="31"/>
      <c r="AX59" s="31"/>
      <c r="AY59" s="31"/>
      <c r="AZ59" s="31"/>
      <c r="BA59" s="31"/>
      <c r="BB59" s="31"/>
      <c r="BC59" s="31"/>
      <c r="BD59" s="31"/>
      <c r="BE59" s="31"/>
    </row>
    <row r="60" spans="1:91" s="2" customFormat="1" ht="6.95" customHeight="1">
      <c r="A60" s="31"/>
      <c r="B60" s="44"/>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36"/>
      <c r="AS60" s="31"/>
      <c r="AT60" s="31"/>
      <c r="AU60" s="31"/>
      <c r="AV60" s="31"/>
      <c r="AW60" s="31"/>
      <c r="AX60" s="31"/>
      <c r="AY60" s="31"/>
      <c r="AZ60" s="31"/>
      <c r="BA60" s="31"/>
      <c r="BB60" s="31"/>
      <c r="BC60" s="31"/>
      <c r="BD60" s="31"/>
      <c r="BE60" s="31"/>
    </row>
  </sheetData>
  <sheetProtection algorithmName="SHA-512" hashValue="pp8amF1ASejCYZpF6ihTCem/g9vM/cvPR2rJQ6/IFyvDNHhTEfWR38Ru7G+CoaNWiI0yd4C0OoZ79MbW3uDLQw==" saltValue="Lg76DlMT+UvgRYHnXkgfSCWWi7mXdd22bSbc5614sXSzugUcYndzos4u5ZCZizWR71qzg1BqnRdiQrmIcaULgQ==" spinCount="100000" sheet="1" objects="1" scenarios="1" formatColumns="0" formatRows="0"/>
  <mergeCells count="52">
    <mergeCell ref="L45:AO45"/>
    <mergeCell ref="AM47:AN47"/>
    <mergeCell ref="AM49:AP49"/>
    <mergeCell ref="AS49:AT51"/>
    <mergeCell ref="AM50:AP50"/>
    <mergeCell ref="C52:G52"/>
    <mergeCell ref="AN52:AP52"/>
    <mergeCell ref="AG52:AM52"/>
    <mergeCell ref="I52:AF52"/>
    <mergeCell ref="AN55:AP55"/>
    <mergeCell ref="D55:H55"/>
    <mergeCell ref="AG55:AM55"/>
    <mergeCell ref="J55:AF55"/>
    <mergeCell ref="AN58:AP58"/>
    <mergeCell ref="AG58:AM58"/>
    <mergeCell ref="J58:AF58"/>
    <mergeCell ref="D58:H58"/>
    <mergeCell ref="AG54:AM54"/>
    <mergeCell ref="AN54:AP54"/>
    <mergeCell ref="J56:AF56"/>
    <mergeCell ref="D56:H56"/>
    <mergeCell ref="AN56:AP56"/>
    <mergeCell ref="AG56:AM56"/>
    <mergeCell ref="J57:AF57"/>
    <mergeCell ref="AG57:AM57"/>
    <mergeCell ref="D57:H57"/>
    <mergeCell ref="AN57:AP57"/>
    <mergeCell ref="L30:P30"/>
    <mergeCell ref="W30:AE30"/>
    <mergeCell ref="K5:AO5"/>
    <mergeCell ref="K6:AO6"/>
    <mergeCell ref="E23:AN23"/>
    <mergeCell ref="AK26:AO26"/>
    <mergeCell ref="L28:P28"/>
    <mergeCell ref="W28:AE28"/>
    <mergeCell ref="AK28:AO28"/>
    <mergeCell ref="AR2:BE2"/>
    <mergeCell ref="L33:P33"/>
    <mergeCell ref="W33:AE33"/>
    <mergeCell ref="AK33:AO33"/>
    <mergeCell ref="AK35:AO35"/>
    <mergeCell ref="X35:AB35"/>
    <mergeCell ref="W31:AE31"/>
    <mergeCell ref="AK31:AO31"/>
    <mergeCell ref="L31:P31"/>
    <mergeCell ref="L32:P32"/>
    <mergeCell ref="W32:AE32"/>
    <mergeCell ref="AK32:AO32"/>
    <mergeCell ref="L29:P29"/>
    <mergeCell ref="W29:AE29"/>
    <mergeCell ref="AK29:AO29"/>
    <mergeCell ref="AK30:AO30"/>
  </mergeCells>
  <hyperlinks>
    <hyperlink ref="A55" location="'2021-1-0 - 00 - VRN'!C2" display="/"/>
    <hyperlink ref="A56" location="'2021-1-1 - 01 - BOURACÍ P...'!C2" display="/"/>
    <hyperlink ref="A57" location="'2021-1-2 - 02 - STÁNÍ ZEM...'!C2" display="/"/>
    <hyperlink ref="A58" location="'2021-1-3 - 03 - ZÁMEČNICK...'!C2" display="/"/>
  </hyperlinks>
  <printOptions horizontalCentered="1"/>
  <pageMargins left="0.39370078740157483" right="0.39370078740157483" top="0.39370078740157483" bottom="0.39370078740157483" header="0" footer="0"/>
  <pageSetup paperSize="9" scale="9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M91"/>
  <sheetViews>
    <sheetView showGridLines="0" view="pageBreakPreview" topLeftCell="A63" zoomScaleNormal="100" zoomScaleSheetLayoutView="100" workbookViewId="0">
      <selection activeCell="J98" sqref="J98"/>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22"/>
    </row>
    <row r="2" spans="1:46" s="1" customFormat="1" ht="36.950000000000003" customHeight="1">
      <c r="L2" s="306"/>
      <c r="M2" s="306"/>
      <c r="N2" s="306"/>
      <c r="O2" s="306"/>
      <c r="P2" s="306"/>
      <c r="Q2" s="306"/>
      <c r="R2" s="306"/>
      <c r="S2" s="306"/>
      <c r="T2" s="306"/>
      <c r="U2" s="306"/>
      <c r="V2" s="306"/>
      <c r="AT2" s="17" t="s">
        <v>82</v>
      </c>
    </row>
    <row r="3" spans="1:46" s="1" customFormat="1" ht="6.95" customHeight="1">
      <c r="B3" s="98"/>
      <c r="C3" s="99"/>
      <c r="D3" s="99"/>
      <c r="E3" s="99"/>
      <c r="F3" s="99"/>
      <c r="G3" s="99"/>
      <c r="H3" s="99"/>
      <c r="I3" s="99"/>
      <c r="J3" s="99"/>
      <c r="K3" s="99"/>
      <c r="L3" s="20"/>
      <c r="AT3" s="17" t="s">
        <v>83</v>
      </c>
    </row>
    <row r="4" spans="1:46" s="1" customFormat="1" ht="24.95" customHeight="1">
      <c r="B4" s="20"/>
      <c r="D4" s="100" t="s">
        <v>93</v>
      </c>
      <c r="L4" s="20"/>
      <c r="M4" s="101" t="s">
        <v>10</v>
      </c>
      <c r="AT4" s="17" t="s">
        <v>4</v>
      </c>
    </row>
    <row r="5" spans="1:46" s="1" customFormat="1" ht="6.95" customHeight="1">
      <c r="B5" s="20"/>
      <c r="L5" s="20"/>
    </row>
    <row r="6" spans="1:46" s="1" customFormat="1" ht="12" customHeight="1">
      <c r="B6" s="20"/>
      <c r="D6" s="102" t="s">
        <v>14</v>
      </c>
      <c r="L6" s="20"/>
    </row>
    <row r="7" spans="1:46" s="1" customFormat="1" ht="16.5" customHeight="1">
      <c r="B7" s="20"/>
      <c r="E7" s="344" t="str">
        <f>'Rekapitulace stavby'!K6</f>
        <v>Kontejnery KO BENEŠOVA ul., KOLÍN</v>
      </c>
      <c r="F7" s="345"/>
      <c r="G7" s="345"/>
      <c r="H7" s="345"/>
      <c r="L7" s="20"/>
    </row>
    <row r="8" spans="1:46" s="2" customFormat="1" ht="12" customHeight="1">
      <c r="A8" s="31"/>
      <c r="B8" s="36"/>
      <c r="C8" s="31"/>
      <c r="D8" s="102" t="s">
        <v>94</v>
      </c>
      <c r="E8" s="31"/>
      <c r="F8" s="31"/>
      <c r="G8" s="31"/>
      <c r="H8" s="31"/>
      <c r="I8" s="31"/>
      <c r="J8" s="31"/>
      <c r="K8" s="31"/>
      <c r="L8" s="103"/>
      <c r="S8" s="31"/>
      <c r="T8" s="31"/>
      <c r="U8" s="31"/>
      <c r="V8" s="31"/>
      <c r="W8" s="31"/>
      <c r="X8" s="31"/>
      <c r="Y8" s="31"/>
      <c r="Z8" s="31"/>
      <c r="AA8" s="31"/>
      <c r="AB8" s="31"/>
      <c r="AC8" s="31"/>
      <c r="AD8" s="31"/>
      <c r="AE8" s="31"/>
    </row>
    <row r="9" spans="1:46" s="2" customFormat="1" ht="16.5" customHeight="1">
      <c r="A9" s="31"/>
      <c r="B9" s="36"/>
      <c r="C9" s="31"/>
      <c r="D9" s="31"/>
      <c r="E9" s="346" t="s">
        <v>95</v>
      </c>
      <c r="F9" s="347"/>
      <c r="G9" s="347"/>
      <c r="H9" s="347"/>
      <c r="I9" s="31"/>
      <c r="J9" s="31"/>
      <c r="K9" s="31"/>
      <c r="L9" s="103"/>
      <c r="S9" s="31"/>
      <c r="T9" s="31"/>
      <c r="U9" s="31"/>
      <c r="V9" s="31"/>
      <c r="W9" s="31"/>
      <c r="X9" s="31"/>
      <c r="Y9" s="31"/>
      <c r="Z9" s="31"/>
      <c r="AA9" s="31"/>
      <c r="AB9" s="31"/>
      <c r="AC9" s="31"/>
      <c r="AD9" s="31"/>
      <c r="AE9" s="31"/>
    </row>
    <row r="10" spans="1:46" s="2" customFormat="1">
      <c r="A10" s="31"/>
      <c r="B10" s="36"/>
      <c r="C10" s="31"/>
      <c r="D10" s="31"/>
      <c r="E10" s="31"/>
      <c r="F10" s="31"/>
      <c r="G10" s="31"/>
      <c r="H10" s="31"/>
      <c r="I10" s="31"/>
      <c r="J10" s="31"/>
      <c r="K10" s="31"/>
      <c r="L10" s="103"/>
      <c r="S10" s="31"/>
      <c r="T10" s="31"/>
      <c r="U10" s="31"/>
      <c r="V10" s="31"/>
      <c r="W10" s="31"/>
      <c r="X10" s="31"/>
      <c r="Y10" s="31"/>
      <c r="Z10" s="31"/>
      <c r="AA10" s="31"/>
      <c r="AB10" s="31"/>
      <c r="AC10" s="31"/>
      <c r="AD10" s="31"/>
      <c r="AE10" s="31"/>
    </row>
    <row r="11" spans="1:46" s="2" customFormat="1" ht="12" customHeight="1">
      <c r="A11" s="31"/>
      <c r="B11" s="36"/>
      <c r="C11" s="31"/>
      <c r="D11" s="102" t="s">
        <v>16</v>
      </c>
      <c r="E11" s="31"/>
      <c r="F11" s="104" t="s">
        <v>17</v>
      </c>
      <c r="G11" s="31"/>
      <c r="H11" s="31"/>
      <c r="I11" s="102" t="s">
        <v>18</v>
      </c>
      <c r="J11" s="104" t="s">
        <v>17</v>
      </c>
      <c r="K11" s="31"/>
      <c r="L11" s="103"/>
      <c r="S11" s="31"/>
      <c r="T11" s="31"/>
      <c r="U11" s="31"/>
      <c r="V11" s="31"/>
      <c r="W11" s="31"/>
      <c r="X11" s="31"/>
      <c r="Y11" s="31"/>
      <c r="Z11" s="31"/>
      <c r="AA11" s="31"/>
      <c r="AB11" s="31"/>
      <c r="AC11" s="31"/>
      <c r="AD11" s="31"/>
      <c r="AE11" s="31"/>
    </row>
    <row r="12" spans="1:46" s="2" customFormat="1" ht="12" customHeight="1">
      <c r="A12" s="31"/>
      <c r="B12" s="36"/>
      <c r="C12" s="31"/>
      <c r="D12" s="102" t="s">
        <v>19</v>
      </c>
      <c r="E12" s="31"/>
      <c r="F12" s="104" t="s">
        <v>20</v>
      </c>
      <c r="G12" s="31"/>
      <c r="H12" s="31"/>
      <c r="I12" s="102" t="s">
        <v>21</v>
      </c>
      <c r="J12" s="105" t="str">
        <f>'Rekapitulace stavby'!AN8</f>
        <v>19. 1. 2021</v>
      </c>
      <c r="K12" s="31"/>
      <c r="L12" s="103"/>
      <c r="S12" s="31"/>
      <c r="T12" s="31"/>
      <c r="U12" s="31"/>
      <c r="V12" s="31"/>
      <c r="W12" s="31"/>
      <c r="X12" s="31"/>
      <c r="Y12" s="31"/>
      <c r="Z12" s="31"/>
      <c r="AA12" s="31"/>
      <c r="AB12" s="31"/>
      <c r="AC12" s="31"/>
      <c r="AD12" s="31"/>
      <c r="AE12" s="31"/>
    </row>
    <row r="13" spans="1:46" s="2" customFormat="1" ht="10.9" customHeight="1">
      <c r="A13" s="31"/>
      <c r="B13" s="36"/>
      <c r="C13" s="31"/>
      <c r="D13" s="31"/>
      <c r="E13" s="31"/>
      <c r="F13" s="31"/>
      <c r="G13" s="31"/>
      <c r="H13" s="31"/>
      <c r="I13" s="31"/>
      <c r="J13" s="31"/>
      <c r="K13" s="31"/>
      <c r="L13" s="103"/>
      <c r="S13" s="31"/>
      <c r="T13" s="31"/>
      <c r="U13" s="31"/>
      <c r="V13" s="31"/>
      <c r="W13" s="31"/>
      <c r="X13" s="31"/>
      <c r="Y13" s="31"/>
      <c r="Z13" s="31"/>
      <c r="AA13" s="31"/>
      <c r="AB13" s="31"/>
      <c r="AC13" s="31"/>
      <c r="AD13" s="31"/>
      <c r="AE13" s="31"/>
    </row>
    <row r="14" spans="1:46" s="2" customFormat="1" ht="12" customHeight="1">
      <c r="A14" s="31"/>
      <c r="B14" s="36"/>
      <c r="C14" s="31"/>
      <c r="D14" s="102" t="s">
        <v>23</v>
      </c>
      <c r="E14" s="31"/>
      <c r="F14" s="31"/>
      <c r="G14" s="31"/>
      <c r="H14" s="31"/>
      <c r="I14" s="102" t="s">
        <v>24</v>
      </c>
      <c r="J14" s="104" t="s">
        <v>25</v>
      </c>
      <c r="K14" s="31"/>
      <c r="L14" s="103"/>
      <c r="S14" s="31"/>
      <c r="T14" s="31"/>
      <c r="U14" s="31"/>
      <c r="V14" s="31"/>
      <c r="W14" s="31"/>
      <c r="X14" s="31"/>
      <c r="Y14" s="31"/>
      <c r="Z14" s="31"/>
      <c r="AA14" s="31"/>
      <c r="AB14" s="31"/>
      <c r="AC14" s="31"/>
      <c r="AD14" s="31"/>
      <c r="AE14" s="31"/>
    </row>
    <row r="15" spans="1:46" s="2" customFormat="1" ht="18" customHeight="1">
      <c r="A15" s="31"/>
      <c r="B15" s="36"/>
      <c r="C15" s="31"/>
      <c r="D15" s="31"/>
      <c r="E15" s="104" t="s">
        <v>26</v>
      </c>
      <c r="F15" s="31"/>
      <c r="G15" s="31"/>
      <c r="H15" s="31"/>
      <c r="I15" s="102" t="s">
        <v>27</v>
      </c>
      <c r="J15" s="104" t="s">
        <v>28</v>
      </c>
      <c r="K15" s="31"/>
      <c r="L15" s="103"/>
      <c r="S15" s="31"/>
      <c r="T15" s="31"/>
      <c r="U15" s="31"/>
      <c r="V15" s="31"/>
      <c r="W15" s="31"/>
      <c r="X15" s="31"/>
      <c r="Y15" s="31"/>
      <c r="Z15" s="31"/>
      <c r="AA15" s="31"/>
      <c r="AB15" s="31"/>
      <c r="AC15" s="31"/>
      <c r="AD15" s="31"/>
      <c r="AE15" s="31"/>
    </row>
    <row r="16" spans="1:46" s="2" customFormat="1" ht="6.95" customHeight="1">
      <c r="A16" s="31"/>
      <c r="B16" s="36"/>
      <c r="C16" s="31"/>
      <c r="D16" s="31"/>
      <c r="E16" s="31"/>
      <c r="F16" s="31"/>
      <c r="G16" s="31"/>
      <c r="H16" s="31"/>
      <c r="I16" s="31"/>
      <c r="J16" s="31"/>
      <c r="K16" s="31"/>
      <c r="L16" s="103"/>
      <c r="S16" s="31"/>
      <c r="T16" s="31"/>
      <c r="U16" s="31"/>
      <c r="V16" s="31"/>
      <c r="W16" s="31"/>
      <c r="X16" s="31"/>
      <c r="Y16" s="31"/>
      <c r="Z16" s="31"/>
      <c r="AA16" s="31"/>
      <c r="AB16" s="31"/>
      <c r="AC16" s="31"/>
      <c r="AD16" s="31"/>
      <c r="AE16" s="31"/>
    </row>
    <row r="17" spans="1:31" s="2" customFormat="1" ht="12" customHeight="1">
      <c r="A17" s="31"/>
      <c r="B17" s="36"/>
      <c r="C17" s="31"/>
      <c r="D17" s="102" t="s">
        <v>29</v>
      </c>
      <c r="E17" s="31"/>
      <c r="F17" s="31"/>
      <c r="G17" s="31"/>
      <c r="H17" s="31"/>
      <c r="I17" s="102" t="s">
        <v>24</v>
      </c>
      <c r="J17" s="104" t="str">
        <f>'Rekapitulace stavby'!AN13</f>
        <v/>
      </c>
      <c r="K17" s="31"/>
      <c r="L17" s="103"/>
      <c r="S17" s="31"/>
      <c r="T17" s="31"/>
      <c r="U17" s="31"/>
      <c r="V17" s="31"/>
      <c r="W17" s="31"/>
      <c r="X17" s="31"/>
      <c r="Y17" s="31"/>
      <c r="Z17" s="31"/>
      <c r="AA17" s="31"/>
      <c r="AB17" s="31"/>
      <c r="AC17" s="31"/>
      <c r="AD17" s="31"/>
      <c r="AE17" s="31"/>
    </row>
    <row r="18" spans="1:31" s="2" customFormat="1" ht="18" customHeight="1">
      <c r="A18" s="31"/>
      <c r="B18" s="36"/>
      <c r="C18" s="31"/>
      <c r="D18" s="31"/>
      <c r="E18" s="348" t="str">
        <f>'Rekapitulace stavby'!E14</f>
        <v xml:space="preserve"> </v>
      </c>
      <c r="F18" s="348"/>
      <c r="G18" s="348"/>
      <c r="H18" s="348"/>
      <c r="I18" s="102" t="s">
        <v>27</v>
      </c>
      <c r="J18" s="104" t="str">
        <f>'Rekapitulace stavby'!AN14</f>
        <v/>
      </c>
      <c r="K18" s="31"/>
      <c r="L18" s="103"/>
      <c r="S18" s="31"/>
      <c r="T18" s="31"/>
      <c r="U18" s="31"/>
      <c r="V18" s="31"/>
      <c r="W18" s="31"/>
      <c r="X18" s="31"/>
      <c r="Y18" s="31"/>
      <c r="Z18" s="31"/>
      <c r="AA18" s="31"/>
      <c r="AB18" s="31"/>
      <c r="AC18" s="31"/>
      <c r="AD18" s="31"/>
      <c r="AE18" s="31"/>
    </row>
    <row r="19" spans="1:31" s="2" customFormat="1" ht="6.95" customHeight="1">
      <c r="A19" s="31"/>
      <c r="B19" s="36"/>
      <c r="C19" s="31"/>
      <c r="D19" s="31"/>
      <c r="E19" s="31"/>
      <c r="F19" s="31"/>
      <c r="G19" s="31"/>
      <c r="H19" s="31"/>
      <c r="I19" s="31"/>
      <c r="J19" s="31"/>
      <c r="K19" s="31"/>
      <c r="L19" s="103"/>
      <c r="S19" s="31"/>
      <c r="T19" s="31"/>
      <c r="U19" s="31"/>
      <c r="V19" s="31"/>
      <c r="W19" s="31"/>
      <c r="X19" s="31"/>
      <c r="Y19" s="31"/>
      <c r="Z19" s="31"/>
      <c r="AA19" s="31"/>
      <c r="AB19" s="31"/>
      <c r="AC19" s="31"/>
      <c r="AD19" s="31"/>
      <c r="AE19" s="31"/>
    </row>
    <row r="20" spans="1:31" s="2" customFormat="1" ht="12" customHeight="1">
      <c r="A20" s="31"/>
      <c r="B20" s="36"/>
      <c r="C20" s="31"/>
      <c r="D20" s="102" t="s">
        <v>31</v>
      </c>
      <c r="E20" s="31"/>
      <c r="F20" s="31"/>
      <c r="G20" s="31"/>
      <c r="H20" s="31"/>
      <c r="I20" s="102" t="s">
        <v>24</v>
      </c>
      <c r="J20" s="104" t="s">
        <v>32</v>
      </c>
      <c r="K20" s="31"/>
      <c r="L20" s="103"/>
      <c r="S20" s="31"/>
      <c r="T20" s="31"/>
      <c r="U20" s="31"/>
      <c r="V20" s="31"/>
      <c r="W20" s="31"/>
      <c r="X20" s="31"/>
      <c r="Y20" s="31"/>
      <c r="Z20" s="31"/>
      <c r="AA20" s="31"/>
      <c r="AB20" s="31"/>
      <c r="AC20" s="31"/>
      <c r="AD20" s="31"/>
      <c r="AE20" s="31"/>
    </row>
    <row r="21" spans="1:31" s="2" customFormat="1" ht="18" customHeight="1">
      <c r="A21" s="31"/>
      <c r="B21" s="36"/>
      <c r="C21" s="31"/>
      <c r="D21" s="31"/>
      <c r="E21" s="104" t="s">
        <v>33</v>
      </c>
      <c r="F21" s="31"/>
      <c r="G21" s="31"/>
      <c r="H21" s="31"/>
      <c r="I21" s="102" t="s">
        <v>27</v>
      </c>
      <c r="J21" s="104" t="s">
        <v>34</v>
      </c>
      <c r="K21" s="31"/>
      <c r="L21" s="103"/>
      <c r="S21" s="31"/>
      <c r="T21" s="31"/>
      <c r="U21" s="31"/>
      <c r="V21" s="31"/>
      <c r="W21" s="31"/>
      <c r="X21" s="31"/>
      <c r="Y21" s="31"/>
      <c r="Z21" s="31"/>
      <c r="AA21" s="31"/>
      <c r="AB21" s="31"/>
      <c r="AC21" s="31"/>
      <c r="AD21" s="31"/>
      <c r="AE21" s="31"/>
    </row>
    <row r="22" spans="1:31" s="2" customFormat="1" ht="6.95" customHeight="1">
      <c r="A22" s="31"/>
      <c r="B22" s="36"/>
      <c r="C22" s="31"/>
      <c r="D22" s="31"/>
      <c r="E22" s="31"/>
      <c r="F22" s="31"/>
      <c r="G22" s="31"/>
      <c r="H22" s="31"/>
      <c r="I22" s="31"/>
      <c r="J22" s="31"/>
      <c r="K22" s="31"/>
      <c r="L22" s="103"/>
      <c r="S22" s="31"/>
      <c r="T22" s="31"/>
      <c r="U22" s="31"/>
      <c r="V22" s="31"/>
      <c r="W22" s="31"/>
      <c r="X22" s="31"/>
      <c r="Y22" s="31"/>
      <c r="Z22" s="31"/>
      <c r="AA22" s="31"/>
      <c r="AB22" s="31"/>
      <c r="AC22" s="31"/>
      <c r="AD22" s="31"/>
      <c r="AE22" s="31"/>
    </row>
    <row r="23" spans="1:31" s="2" customFormat="1" ht="12" customHeight="1">
      <c r="A23" s="31"/>
      <c r="B23" s="36"/>
      <c r="C23" s="31"/>
      <c r="D23" s="102" t="s">
        <v>36</v>
      </c>
      <c r="E23" s="31"/>
      <c r="F23" s="31"/>
      <c r="G23" s="31"/>
      <c r="H23" s="31"/>
      <c r="I23" s="102" t="s">
        <v>24</v>
      </c>
      <c r="J23" s="104" t="s">
        <v>32</v>
      </c>
      <c r="K23" s="31"/>
      <c r="L23" s="103"/>
      <c r="S23" s="31"/>
      <c r="T23" s="31"/>
      <c r="U23" s="31"/>
      <c r="V23" s="31"/>
      <c r="W23" s="31"/>
      <c r="X23" s="31"/>
      <c r="Y23" s="31"/>
      <c r="Z23" s="31"/>
      <c r="AA23" s="31"/>
      <c r="AB23" s="31"/>
      <c r="AC23" s="31"/>
      <c r="AD23" s="31"/>
      <c r="AE23" s="31"/>
    </row>
    <row r="24" spans="1:31" s="2" customFormat="1" ht="18" customHeight="1">
      <c r="A24" s="31"/>
      <c r="B24" s="36"/>
      <c r="C24" s="31"/>
      <c r="D24" s="31"/>
      <c r="E24" s="104" t="s">
        <v>33</v>
      </c>
      <c r="F24" s="31"/>
      <c r="G24" s="31"/>
      <c r="H24" s="31"/>
      <c r="I24" s="102" t="s">
        <v>27</v>
      </c>
      <c r="J24" s="104" t="s">
        <v>34</v>
      </c>
      <c r="K24" s="31"/>
      <c r="L24" s="103"/>
      <c r="S24" s="31"/>
      <c r="T24" s="31"/>
      <c r="U24" s="31"/>
      <c r="V24" s="31"/>
      <c r="W24" s="31"/>
      <c r="X24" s="31"/>
      <c r="Y24" s="31"/>
      <c r="Z24" s="31"/>
      <c r="AA24" s="31"/>
      <c r="AB24" s="31"/>
      <c r="AC24" s="31"/>
      <c r="AD24" s="31"/>
      <c r="AE24" s="31"/>
    </row>
    <row r="25" spans="1:31" s="2" customFormat="1" ht="6.95" customHeight="1">
      <c r="A25" s="31"/>
      <c r="B25" s="36"/>
      <c r="C25" s="31"/>
      <c r="D25" s="31"/>
      <c r="E25" s="31"/>
      <c r="F25" s="31"/>
      <c r="G25" s="31"/>
      <c r="H25" s="31"/>
      <c r="I25" s="31"/>
      <c r="J25" s="31"/>
      <c r="K25" s="31"/>
      <c r="L25" s="103"/>
      <c r="S25" s="31"/>
      <c r="T25" s="31"/>
      <c r="U25" s="31"/>
      <c r="V25" s="31"/>
      <c r="W25" s="31"/>
      <c r="X25" s="31"/>
      <c r="Y25" s="31"/>
      <c r="Z25" s="31"/>
      <c r="AA25" s="31"/>
      <c r="AB25" s="31"/>
      <c r="AC25" s="31"/>
      <c r="AD25" s="31"/>
      <c r="AE25" s="31"/>
    </row>
    <row r="26" spans="1:31" s="2" customFormat="1" ht="12" customHeight="1">
      <c r="A26" s="31"/>
      <c r="B26" s="36"/>
      <c r="C26" s="31"/>
      <c r="D26" s="102" t="s">
        <v>37</v>
      </c>
      <c r="E26" s="31"/>
      <c r="F26" s="31"/>
      <c r="G26" s="31"/>
      <c r="H26" s="31"/>
      <c r="I26" s="31"/>
      <c r="J26" s="31"/>
      <c r="K26" s="31"/>
      <c r="L26" s="103"/>
      <c r="S26" s="31"/>
      <c r="T26" s="31"/>
      <c r="U26" s="31"/>
      <c r="V26" s="31"/>
      <c r="W26" s="31"/>
      <c r="X26" s="31"/>
      <c r="Y26" s="31"/>
      <c r="Z26" s="31"/>
      <c r="AA26" s="31"/>
      <c r="AB26" s="31"/>
      <c r="AC26" s="31"/>
      <c r="AD26" s="31"/>
      <c r="AE26" s="31"/>
    </row>
    <row r="27" spans="1:31" s="8" customFormat="1" ht="16.5" customHeight="1">
      <c r="A27" s="106"/>
      <c r="B27" s="107"/>
      <c r="C27" s="106"/>
      <c r="D27" s="106"/>
      <c r="E27" s="349" t="s">
        <v>96</v>
      </c>
      <c r="F27" s="349"/>
      <c r="G27" s="349"/>
      <c r="H27" s="349"/>
      <c r="I27" s="106"/>
      <c r="J27" s="106"/>
      <c r="K27" s="106"/>
      <c r="L27" s="108"/>
      <c r="S27" s="106"/>
      <c r="T27" s="106"/>
      <c r="U27" s="106"/>
      <c r="V27" s="106"/>
      <c r="W27" s="106"/>
      <c r="X27" s="106"/>
      <c r="Y27" s="106"/>
      <c r="Z27" s="106"/>
      <c r="AA27" s="106"/>
      <c r="AB27" s="106"/>
      <c r="AC27" s="106"/>
      <c r="AD27" s="106"/>
      <c r="AE27" s="106"/>
    </row>
    <row r="28" spans="1:31" s="2" customFormat="1" ht="6.95" customHeight="1">
      <c r="A28" s="31"/>
      <c r="B28" s="36"/>
      <c r="C28" s="31"/>
      <c r="D28" s="31"/>
      <c r="E28" s="31"/>
      <c r="F28" s="31"/>
      <c r="G28" s="31"/>
      <c r="H28" s="31"/>
      <c r="I28" s="31"/>
      <c r="J28" s="31"/>
      <c r="K28" s="31"/>
      <c r="L28" s="103"/>
      <c r="S28" s="31"/>
      <c r="T28" s="31"/>
      <c r="U28" s="31"/>
      <c r="V28" s="31"/>
      <c r="W28" s="31"/>
      <c r="X28" s="31"/>
      <c r="Y28" s="31"/>
      <c r="Z28" s="31"/>
      <c r="AA28" s="31"/>
      <c r="AB28" s="31"/>
      <c r="AC28" s="31"/>
      <c r="AD28" s="31"/>
      <c r="AE28" s="31"/>
    </row>
    <row r="29" spans="1:31" s="2" customFormat="1" ht="6.95" customHeight="1">
      <c r="A29" s="31"/>
      <c r="B29" s="36"/>
      <c r="C29" s="31"/>
      <c r="D29" s="109"/>
      <c r="E29" s="109"/>
      <c r="F29" s="109"/>
      <c r="G29" s="109"/>
      <c r="H29" s="109"/>
      <c r="I29" s="109"/>
      <c r="J29" s="109"/>
      <c r="K29" s="109"/>
      <c r="L29" s="103"/>
      <c r="S29" s="31"/>
      <c r="T29" s="31"/>
      <c r="U29" s="31"/>
      <c r="V29" s="31"/>
      <c r="W29" s="31"/>
      <c r="X29" s="31"/>
      <c r="Y29" s="31"/>
      <c r="Z29" s="31"/>
      <c r="AA29" s="31"/>
      <c r="AB29" s="31"/>
      <c r="AC29" s="31"/>
      <c r="AD29" s="31"/>
      <c r="AE29" s="31"/>
    </row>
    <row r="30" spans="1:31" s="2" customFormat="1" ht="25.35" customHeight="1">
      <c r="A30" s="31"/>
      <c r="B30" s="36"/>
      <c r="C30" s="31"/>
      <c r="D30" s="110" t="s">
        <v>39</v>
      </c>
      <c r="E30" s="31"/>
      <c r="F30" s="31"/>
      <c r="G30" s="31"/>
      <c r="H30" s="31"/>
      <c r="I30" s="31"/>
      <c r="J30" s="111">
        <f>ROUND(J83, 2)</f>
        <v>0</v>
      </c>
      <c r="K30" s="31"/>
      <c r="L30" s="103"/>
      <c r="S30" s="31"/>
      <c r="T30" s="31"/>
      <c r="U30" s="31"/>
      <c r="V30" s="31"/>
      <c r="W30" s="31"/>
      <c r="X30" s="31"/>
      <c r="Y30" s="31"/>
      <c r="Z30" s="31"/>
      <c r="AA30" s="31"/>
      <c r="AB30" s="31"/>
      <c r="AC30" s="31"/>
      <c r="AD30" s="31"/>
      <c r="AE30" s="31"/>
    </row>
    <row r="31" spans="1:31" s="2" customFormat="1" ht="6.95" customHeight="1">
      <c r="A31" s="31"/>
      <c r="B31" s="36"/>
      <c r="C31" s="31"/>
      <c r="D31" s="109"/>
      <c r="E31" s="109"/>
      <c r="F31" s="109"/>
      <c r="G31" s="109"/>
      <c r="H31" s="109"/>
      <c r="I31" s="109"/>
      <c r="J31" s="109"/>
      <c r="K31" s="109"/>
      <c r="L31" s="103"/>
      <c r="S31" s="31"/>
      <c r="T31" s="31"/>
      <c r="U31" s="31"/>
      <c r="V31" s="31"/>
      <c r="W31" s="31"/>
      <c r="X31" s="31"/>
      <c r="Y31" s="31"/>
      <c r="Z31" s="31"/>
      <c r="AA31" s="31"/>
      <c r="AB31" s="31"/>
      <c r="AC31" s="31"/>
      <c r="AD31" s="31"/>
      <c r="AE31" s="31"/>
    </row>
    <row r="32" spans="1:31" s="2" customFormat="1" ht="14.45" customHeight="1">
      <c r="A32" s="31"/>
      <c r="B32" s="36"/>
      <c r="C32" s="31"/>
      <c r="D32" s="31"/>
      <c r="E32" s="31"/>
      <c r="F32" s="112" t="s">
        <v>41</v>
      </c>
      <c r="G32" s="31"/>
      <c r="H32" s="31"/>
      <c r="I32" s="112" t="s">
        <v>40</v>
      </c>
      <c r="J32" s="112" t="s">
        <v>42</v>
      </c>
      <c r="K32" s="31"/>
      <c r="L32" s="103"/>
      <c r="S32" s="31"/>
      <c r="T32" s="31"/>
      <c r="U32" s="31"/>
      <c r="V32" s="31"/>
      <c r="W32" s="31"/>
      <c r="X32" s="31"/>
      <c r="Y32" s="31"/>
      <c r="Z32" s="31"/>
      <c r="AA32" s="31"/>
      <c r="AB32" s="31"/>
      <c r="AC32" s="31"/>
      <c r="AD32" s="31"/>
      <c r="AE32" s="31"/>
    </row>
    <row r="33" spans="1:31" s="2" customFormat="1" ht="14.45" customHeight="1">
      <c r="A33" s="31"/>
      <c r="B33" s="36"/>
      <c r="C33" s="31"/>
      <c r="D33" s="113" t="s">
        <v>43</v>
      </c>
      <c r="E33" s="102" t="s">
        <v>44</v>
      </c>
      <c r="F33" s="114">
        <f>ROUND((SUM(BE83:BE90)),  2)</f>
        <v>0</v>
      </c>
      <c r="G33" s="31"/>
      <c r="H33" s="31"/>
      <c r="I33" s="115">
        <v>0.21</v>
      </c>
      <c r="J33" s="114">
        <f>ROUND(((SUM(BE83:BE90))*I33),  2)</f>
        <v>0</v>
      </c>
      <c r="K33" s="31"/>
      <c r="L33" s="103"/>
      <c r="S33" s="31"/>
      <c r="T33" s="31"/>
      <c r="U33" s="31"/>
      <c r="V33" s="31"/>
      <c r="W33" s="31"/>
      <c r="X33" s="31"/>
      <c r="Y33" s="31"/>
      <c r="Z33" s="31"/>
      <c r="AA33" s="31"/>
      <c r="AB33" s="31"/>
      <c r="AC33" s="31"/>
      <c r="AD33" s="31"/>
      <c r="AE33" s="31"/>
    </row>
    <row r="34" spans="1:31" s="2" customFormat="1" ht="14.45" customHeight="1">
      <c r="A34" s="31"/>
      <c r="B34" s="36"/>
      <c r="C34" s="31"/>
      <c r="D34" s="31"/>
      <c r="E34" s="102" t="s">
        <v>45</v>
      </c>
      <c r="F34" s="114">
        <f>ROUND((SUM(BF83:BF90)),  2)</f>
        <v>0</v>
      </c>
      <c r="G34" s="31"/>
      <c r="H34" s="31"/>
      <c r="I34" s="115">
        <v>0.15</v>
      </c>
      <c r="J34" s="114">
        <f>ROUND(((SUM(BF83:BF90))*I34),  2)</f>
        <v>0</v>
      </c>
      <c r="K34" s="31"/>
      <c r="L34" s="103"/>
      <c r="S34" s="31"/>
      <c r="T34" s="31"/>
      <c r="U34" s="31"/>
      <c r="V34" s="31"/>
      <c r="W34" s="31"/>
      <c r="X34" s="31"/>
      <c r="Y34" s="31"/>
      <c r="Z34" s="31"/>
      <c r="AA34" s="31"/>
      <c r="AB34" s="31"/>
      <c r="AC34" s="31"/>
      <c r="AD34" s="31"/>
      <c r="AE34" s="31"/>
    </row>
    <row r="35" spans="1:31" s="2" customFormat="1" ht="14.45" hidden="1" customHeight="1">
      <c r="A35" s="31"/>
      <c r="B35" s="36"/>
      <c r="C35" s="31"/>
      <c r="D35" s="31"/>
      <c r="E35" s="102" t="s">
        <v>46</v>
      </c>
      <c r="F35" s="114">
        <f>ROUND((SUM(BG83:BG90)),  2)</f>
        <v>0</v>
      </c>
      <c r="G35" s="31"/>
      <c r="H35" s="31"/>
      <c r="I35" s="115">
        <v>0.21</v>
      </c>
      <c r="J35" s="114">
        <f>0</f>
        <v>0</v>
      </c>
      <c r="K35" s="31"/>
      <c r="L35" s="103"/>
      <c r="S35" s="31"/>
      <c r="T35" s="31"/>
      <c r="U35" s="31"/>
      <c r="V35" s="31"/>
      <c r="W35" s="31"/>
      <c r="X35" s="31"/>
      <c r="Y35" s="31"/>
      <c r="Z35" s="31"/>
      <c r="AA35" s="31"/>
      <c r="AB35" s="31"/>
      <c r="AC35" s="31"/>
      <c r="AD35" s="31"/>
      <c r="AE35" s="31"/>
    </row>
    <row r="36" spans="1:31" s="2" customFormat="1" ht="14.45" hidden="1" customHeight="1">
      <c r="A36" s="31"/>
      <c r="B36" s="36"/>
      <c r="C36" s="31"/>
      <c r="D36" s="31"/>
      <c r="E36" s="102" t="s">
        <v>47</v>
      </c>
      <c r="F36" s="114">
        <f>ROUND((SUM(BH83:BH90)),  2)</f>
        <v>0</v>
      </c>
      <c r="G36" s="31"/>
      <c r="H36" s="31"/>
      <c r="I36" s="115">
        <v>0.15</v>
      </c>
      <c r="J36" s="114">
        <f>0</f>
        <v>0</v>
      </c>
      <c r="K36" s="31"/>
      <c r="L36" s="103"/>
      <c r="S36" s="31"/>
      <c r="T36" s="31"/>
      <c r="U36" s="31"/>
      <c r="V36" s="31"/>
      <c r="W36" s="31"/>
      <c r="X36" s="31"/>
      <c r="Y36" s="31"/>
      <c r="Z36" s="31"/>
      <c r="AA36" s="31"/>
      <c r="AB36" s="31"/>
      <c r="AC36" s="31"/>
      <c r="AD36" s="31"/>
      <c r="AE36" s="31"/>
    </row>
    <row r="37" spans="1:31" s="2" customFormat="1" ht="14.45" hidden="1" customHeight="1">
      <c r="A37" s="31"/>
      <c r="B37" s="36"/>
      <c r="C37" s="31"/>
      <c r="D37" s="31"/>
      <c r="E37" s="102" t="s">
        <v>48</v>
      </c>
      <c r="F37" s="114">
        <f>ROUND((SUM(BI83:BI90)),  2)</f>
        <v>0</v>
      </c>
      <c r="G37" s="31"/>
      <c r="H37" s="31"/>
      <c r="I37" s="115">
        <v>0</v>
      </c>
      <c r="J37" s="114">
        <f>0</f>
        <v>0</v>
      </c>
      <c r="K37" s="31"/>
      <c r="L37" s="103"/>
      <c r="S37" s="31"/>
      <c r="T37" s="31"/>
      <c r="U37" s="31"/>
      <c r="V37" s="31"/>
      <c r="W37" s="31"/>
      <c r="X37" s="31"/>
      <c r="Y37" s="31"/>
      <c r="Z37" s="31"/>
      <c r="AA37" s="31"/>
      <c r="AB37" s="31"/>
      <c r="AC37" s="31"/>
      <c r="AD37" s="31"/>
      <c r="AE37" s="31"/>
    </row>
    <row r="38" spans="1:31" s="2" customFormat="1" ht="6.95" customHeight="1">
      <c r="A38" s="31"/>
      <c r="B38" s="36"/>
      <c r="C38" s="31"/>
      <c r="D38" s="31"/>
      <c r="E38" s="31"/>
      <c r="F38" s="31"/>
      <c r="G38" s="31"/>
      <c r="H38" s="31"/>
      <c r="I38" s="31"/>
      <c r="J38" s="31"/>
      <c r="K38" s="31"/>
      <c r="L38" s="103"/>
      <c r="S38" s="31"/>
      <c r="T38" s="31"/>
      <c r="U38" s="31"/>
      <c r="V38" s="31"/>
      <c r="W38" s="31"/>
      <c r="X38" s="31"/>
      <c r="Y38" s="31"/>
      <c r="Z38" s="31"/>
      <c r="AA38" s="31"/>
      <c r="AB38" s="31"/>
      <c r="AC38" s="31"/>
      <c r="AD38" s="31"/>
      <c r="AE38" s="31"/>
    </row>
    <row r="39" spans="1:31" s="2" customFormat="1" ht="25.35" customHeight="1">
      <c r="A39" s="31"/>
      <c r="B39" s="36"/>
      <c r="C39" s="116"/>
      <c r="D39" s="117" t="s">
        <v>49</v>
      </c>
      <c r="E39" s="118"/>
      <c r="F39" s="118"/>
      <c r="G39" s="119" t="s">
        <v>50</v>
      </c>
      <c r="H39" s="120" t="s">
        <v>51</v>
      </c>
      <c r="I39" s="118"/>
      <c r="J39" s="121">
        <f>SUM(J30:J37)</f>
        <v>0</v>
      </c>
      <c r="K39" s="122"/>
      <c r="L39" s="103"/>
      <c r="S39" s="31"/>
      <c r="T39" s="31"/>
      <c r="U39" s="31"/>
      <c r="V39" s="31"/>
      <c r="W39" s="31"/>
      <c r="X39" s="31"/>
      <c r="Y39" s="31"/>
      <c r="Z39" s="31"/>
      <c r="AA39" s="31"/>
      <c r="AB39" s="31"/>
      <c r="AC39" s="31"/>
      <c r="AD39" s="31"/>
      <c r="AE39" s="31"/>
    </row>
    <row r="40" spans="1:31" s="2" customFormat="1" ht="14.45" customHeight="1">
      <c r="A40" s="31"/>
      <c r="B40" s="123"/>
      <c r="C40" s="124"/>
      <c r="D40" s="124"/>
      <c r="E40" s="124"/>
      <c r="F40" s="124"/>
      <c r="G40" s="124"/>
      <c r="H40" s="124"/>
      <c r="I40" s="124"/>
      <c r="J40" s="124"/>
      <c r="K40" s="124"/>
      <c r="L40" s="103"/>
      <c r="S40" s="31"/>
      <c r="T40" s="31"/>
      <c r="U40" s="31"/>
      <c r="V40" s="31"/>
      <c r="W40" s="31"/>
      <c r="X40" s="31"/>
      <c r="Y40" s="31"/>
      <c r="Z40" s="31"/>
      <c r="AA40" s="31"/>
      <c r="AB40" s="31"/>
      <c r="AC40" s="31"/>
      <c r="AD40" s="31"/>
      <c r="AE40" s="31"/>
    </row>
    <row r="44" spans="1:31" s="2" customFormat="1" ht="6.95" customHeight="1">
      <c r="A44" s="31"/>
      <c r="B44" s="125"/>
      <c r="C44" s="126"/>
      <c r="D44" s="126"/>
      <c r="E44" s="126"/>
      <c r="F44" s="126"/>
      <c r="G44" s="126"/>
      <c r="H44" s="126"/>
      <c r="I44" s="126"/>
      <c r="J44" s="126"/>
      <c r="K44" s="126"/>
      <c r="L44" s="103"/>
      <c r="S44" s="31"/>
      <c r="T44" s="31"/>
      <c r="U44" s="31"/>
      <c r="V44" s="31"/>
      <c r="W44" s="31"/>
      <c r="X44" s="31"/>
      <c r="Y44" s="31"/>
      <c r="Z44" s="31"/>
      <c r="AA44" s="31"/>
      <c r="AB44" s="31"/>
      <c r="AC44" s="31"/>
      <c r="AD44" s="31"/>
      <c r="AE44" s="31"/>
    </row>
    <row r="45" spans="1:31" s="2" customFormat="1" ht="24.95" customHeight="1">
      <c r="A45" s="31"/>
      <c r="B45" s="32"/>
      <c r="C45" s="23" t="s">
        <v>97</v>
      </c>
      <c r="D45" s="33"/>
      <c r="E45" s="33"/>
      <c r="F45" s="33"/>
      <c r="G45" s="33"/>
      <c r="H45" s="33"/>
      <c r="I45" s="33"/>
      <c r="J45" s="33"/>
      <c r="K45" s="33"/>
      <c r="L45" s="103"/>
      <c r="S45" s="31"/>
      <c r="T45" s="31"/>
      <c r="U45" s="31"/>
      <c r="V45" s="31"/>
      <c r="W45" s="31"/>
      <c r="X45" s="31"/>
      <c r="Y45" s="31"/>
      <c r="Z45" s="31"/>
      <c r="AA45" s="31"/>
      <c r="AB45" s="31"/>
      <c r="AC45" s="31"/>
      <c r="AD45" s="31"/>
      <c r="AE45" s="31"/>
    </row>
    <row r="46" spans="1:31" s="2" customFormat="1" ht="6.95" customHeight="1">
      <c r="A46" s="31"/>
      <c r="B46" s="32"/>
      <c r="C46" s="33"/>
      <c r="D46" s="33"/>
      <c r="E46" s="33"/>
      <c r="F46" s="33"/>
      <c r="G46" s="33"/>
      <c r="H46" s="33"/>
      <c r="I46" s="33"/>
      <c r="J46" s="33"/>
      <c r="K46" s="33"/>
      <c r="L46" s="103"/>
      <c r="S46" s="31"/>
      <c r="T46" s="31"/>
      <c r="U46" s="31"/>
      <c r="V46" s="31"/>
      <c r="W46" s="31"/>
      <c r="X46" s="31"/>
      <c r="Y46" s="31"/>
      <c r="Z46" s="31"/>
      <c r="AA46" s="31"/>
      <c r="AB46" s="31"/>
      <c r="AC46" s="31"/>
      <c r="AD46" s="31"/>
      <c r="AE46" s="31"/>
    </row>
    <row r="47" spans="1:31" s="2" customFormat="1" ht="12" customHeight="1">
      <c r="A47" s="31"/>
      <c r="B47" s="32"/>
      <c r="C47" s="28" t="s">
        <v>14</v>
      </c>
      <c r="D47" s="33"/>
      <c r="E47" s="33"/>
      <c r="F47" s="33"/>
      <c r="G47" s="33"/>
      <c r="H47" s="33"/>
      <c r="I47" s="33"/>
      <c r="J47" s="33"/>
      <c r="K47" s="33"/>
      <c r="L47" s="103"/>
      <c r="S47" s="31"/>
      <c r="T47" s="31"/>
      <c r="U47" s="31"/>
      <c r="V47" s="31"/>
      <c r="W47" s="31"/>
      <c r="X47" s="31"/>
      <c r="Y47" s="31"/>
      <c r="Z47" s="31"/>
      <c r="AA47" s="31"/>
      <c r="AB47" s="31"/>
      <c r="AC47" s="31"/>
      <c r="AD47" s="31"/>
      <c r="AE47" s="31"/>
    </row>
    <row r="48" spans="1:31" s="2" customFormat="1" ht="16.5" customHeight="1">
      <c r="A48" s="31"/>
      <c r="B48" s="32"/>
      <c r="C48" s="33"/>
      <c r="D48" s="33"/>
      <c r="E48" s="342" t="str">
        <f>E7</f>
        <v>Kontejnery KO BENEŠOVA ul., KOLÍN</v>
      </c>
      <c r="F48" s="343"/>
      <c r="G48" s="343"/>
      <c r="H48" s="343"/>
      <c r="I48" s="33"/>
      <c r="J48" s="33"/>
      <c r="K48" s="33"/>
      <c r="L48" s="103"/>
      <c r="S48" s="31"/>
      <c r="T48" s="31"/>
      <c r="U48" s="31"/>
      <c r="V48" s="31"/>
      <c r="W48" s="31"/>
      <c r="X48" s="31"/>
      <c r="Y48" s="31"/>
      <c r="Z48" s="31"/>
      <c r="AA48" s="31"/>
      <c r="AB48" s="31"/>
      <c r="AC48" s="31"/>
      <c r="AD48" s="31"/>
      <c r="AE48" s="31"/>
    </row>
    <row r="49" spans="1:47" s="2" customFormat="1" ht="12" customHeight="1">
      <c r="A49" s="31"/>
      <c r="B49" s="32"/>
      <c r="C49" s="28" t="s">
        <v>94</v>
      </c>
      <c r="D49" s="33"/>
      <c r="E49" s="33"/>
      <c r="F49" s="33"/>
      <c r="G49" s="33"/>
      <c r="H49" s="33"/>
      <c r="I49" s="33"/>
      <c r="J49" s="33"/>
      <c r="K49" s="33"/>
      <c r="L49" s="103"/>
      <c r="S49" s="31"/>
      <c r="T49" s="31"/>
      <c r="U49" s="31"/>
      <c r="V49" s="31"/>
      <c r="W49" s="31"/>
      <c r="X49" s="31"/>
      <c r="Y49" s="31"/>
      <c r="Z49" s="31"/>
      <c r="AA49" s="31"/>
      <c r="AB49" s="31"/>
      <c r="AC49" s="31"/>
      <c r="AD49" s="31"/>
      <c r="AE49" s="31"/>
    </row>
    <row r="50" spans="1:47" s="2" customFormat="1" ht="16.5" customHeight="1">
      <c r="A50" s="31"/>
      <c r="B50" s="32"/>
      <c r="C50" s="33"/>
      <c r="D50" s="33"/>
      <c r="E50" s="330" t="str">
        <f>E9</f>
        <v>2021-1-0 - 00 - VRN</v>
      </c>
      <c r="F50" s="341"/>
      <c r="G50" s="341"/>
      <c r="H50" s="341"/>
      <c r="I50" s="33"/>
      <c r="J50" s="33"/>
      <c r="K50" s="33"/>
      <c r="L50" s="103"/>
      <c r="S50" s="31"/>
      <c r="T50" s="31"/>
      <c r="U50" s="31"/>
      <c r="V50" s="31"/>
      <c r="W50" s="31"/>
      <c r="X50" s="31"/>
      <c r="Y50" s="31"/>
      <c r="Z50" s="31"/>
      <c r="AA50" s="31"/>
      <c r="AB50" s="31"/>
      <c r="AC50" s="31"/>
      <c r="AD50" s="31"/>
      <c r="AE50" s="31"/>
    </row>
    <row r="51" spans="1:47" s="2" customFormat="1" ht="6.95" customHeight="1">
      <c r="A51" s="31"/>
      <c r="B51" s="32"/>
      <c r="C51" s="33"/>
      <c r="D51" s="33"/>
      <c r="E51" s="33"/>
      <c r="F51" s="33"/>
      <c r="G51" s="33"/>
      <c r="H51" s="33"/>
      <c r="I51" s="33"/>
      <c r="J51" s="33"/>
      <c r="K51" s="33"/>
      <c r="L51" s="103"/>
      <c r="S51" s="31"/>
      <c r="T51" s="31"/>
      <c r="U51" s="31"/>
      <c r="V51" s="31"/>
      <c r="W51" s="31"/>
      <c r="X51" s="31"/>
      <c r="Y51" s="31"/>
      <c r="Z51" s="31"/>
      <c r="AA51" s="31"/>
      <c r="AB51" s="31"/>
      <c r="AC51" s="31"/>
      <c r="AD51" s="31"/>
      <c r="AE51" s="31"/>
    </row>
    <row r="52" spans="1:47" s="2" customFormat="1" ht="12" customHeight="1">
      <c r="A52" s="31"/>
      <c r="B52" s="32"/>
      <c r="C52" s="28" t="s">
        <v>19</v>
      </c>
      <c r="D52" s="33"/>
      <c r="E52" s="33"/>
      <c r="F52" s="26" t="str">
        <f>F12</f>
        <v>BENEŠOVA</v>
      </c>
      <c r="G52" s="33"/>
      <c r="H52" s="33"/>
      <c r="I52" s="28" t="s">
        <v>21</v>
      </c>
      <c r="J52" s="56" t="str">
        <f>IF(J12="","",J12)</f>
        <v>19. 1. 2021</v>
      </c>
      <c r="K52" s="33"/>
      <c r="L52" s="103"/>
      <c r="S52" s="31"/>
      <c r="T52" s="31"/>
      <c r="U52" s="31"/>
      <c r="V52" s="31"/>
      <c r="W52" s="31"/>
      <c r="X52" s="31"/>
      <c r="Y52" s="31"/>
      <c r="Z52" s="31"/>
      <c r="AA52" s="31"/>
      <c r="AB52" s="31"/>
      <c r="AC52" s="31"/>
      <c r="AD52" s="31"/>
      <c r="AE52" s="31"/>
    </row>
    <row r="53" spans="1:47" s="2" customFormat="1" ht="6.95" customHeight="1">
      <c r="A53" s="31"/>
      <c r="B53" s="32"/>
      <c r="C53" s="33"/>
      <c r="D53" s="33"/>
      <c r="E53" s="33"/>
      <c r="F53" s="33"/>
      <c r="G53" s="33"/>
      <c r="H53" s="33"/>
      <c r="I53" s="33"/>
      <c r="J53" s="33"/>
      <c r="K53" s="33"/>
      <c r="L53" s="103"/>
      <c r="S53" s="31"/>
      <c r="T53" s="31"/>
      <c r="U53" s="31"/>
      <c r="V53" s="31"/>
      <c r="W53" s="31"/>
      <c r="X53" s="31"/>
      <c r="Y53" s="31"/>
      <c r="Z53" s="31"/>
      <c r="AA53" s="31"/>
      <c r="AB53" s="31"/>
      <c r="AC53" s="31"/>
      <c r="AD53" s="31"/>
      <c r="AE53" s="31"/>
    </row>
    <row r="54" spans="1:47" s="2" customFormat="1" ht="15.2" customHeight="1">
      <c r="A54" s="31"/>
      <c r="B54" s="32"/>
      <c r="C54" s="28" t="s">
        <v>23</v>
      </c>
      <c r="D54" s="33"/>
      <c r="E54" s="33"/>
      <c r="F54" s="26" t="str">
        <f>E15</f>
        <v>MĚSTO KOLÍN</v>
      </c>
      <c r="G54" s="33"/>
      <c r="H54" s="33"/>
      <c r="I54" s="28" t="s">
        <v>31</v>
      </c>
      <c r="J54" s="29" t="str">
        <f>E21</f>
        <v>DONDESIGN s.r.o</v>
      </c>
      <c r="K54" s="33"/>
      <c r="L54" s="103"/>
      <c r="S54" s="31"/>
      <c r="T54" s="31"/>
      <c r="U54" s="31"/>
      <c r="V54" s="31"/>
      <c r="W54" s="31"/>
      <c r="X54" s="31"/>
      <c r="Y54" s="31"/>
      <c r="Z54" s="31"/>
      <c r="AA54" s="31"/>
      <c r="AB54" s="31"/>
      <c r="AC54" s="31"/>
      <c r="AD54" s="31"/>
      <c r="AE54" s="31"/>
    </row>
    <row r="55" spans="1:47" s="2" customFormat="1" ht="15.2" customHeight="1">
      <c r="A55" s="31"/>
      <c r="B55" s="32"/>
      <c r="C55" s="28" t="s">
        <v>29</v>
      </c>
      <c r="D55" s="33"/>
      <c r="E55" s="33"/>
      <c r="F55" s="26" t="str">
        <f>IF(E18="","",E18)</f>
        <v xml:space="preserve"> </v>
      </c>
      <c r="G55" s="33"/>
      <c r="H55" s="33"/>
      <c r="I55" s="28" t="s">
        <v>36</v>
      </c>
      <c r="J55" s="29" t="str">
        <f>E24</f>
        <v>DONDESIGN s.r.o</v>
      </c>
      <c r="K55" s="33"/>
      <c r="L55" s="103"/>
      <c r="S55" s="31"/>
      <c r="T55" s="31"/>
      <c r="U55" s="31"/>
      <c r="V55" s="31"/>
      <c r="W55" s="31"/>
      <c r="X55" s="31"/>
      <c r="Y55" s="31"/>
      <c r="Z55" s="31"/>
      <c r="AA55" s="31"/>
      <c r="AB55" s="31"/>
      <c r="AC55" s="31"/>
      <c r="AD55" s="31"/>
      <c r="AE55" s="31"/>
    </row>
    <row r="56" spans="1:47" s="2" customFormat="1" ht="10.35" customHeight="1">
      <c r="A56" s="31"/>
      <c r="B56" s="32"/>
      <c r="C56" s="33"/>
      <c r="D56" s="33"/>
      <c r="E56" s="33"/>
      <c r="F56" s="33"/>
      <c r="G56" s="33"/>
      <c r="H56" s="33"/>
      <c r="I56" s="33"/>
      <c r="J56" s="33"/>
      <c r="K56" s="33"/>
      <c r="L56" s="103"/>
      <c r="S56" s="31"/>
      <c r="T56" s="31"/>
      <c r="U56" s="31"/>
      <c r="V56" s="31"/>
      <c r="W56" s="31"/>
      <c r="X56" s="31"/>
      <c r="Y56" s="31"/>
      <c r="Z56" s="31"/>
      <c r="AA56" s="31"/>
      <c r="AB56" s="31"/>
      <c r="AC56" s="31"/>
      <c r="AD56" s="31"/>
      <c r="AE56" s="31"/>
    </row>
    <row r="57" spans="1:47" s="2" customFormat="1" ht="29.25" customHeight="1">
      <c r="A57" s="31"/>
      <c r="B57" s="32"/>
      <c r="C57" s="127" t="s">
        <v>98</v>
      </c>
      <c r="D57" s="128"/>
      <c r="E57" s="128"/>
      <c r="F57" s="128"/>
      <c r="G57" s="128"/>
      <c r="H57" s="128"/>
      <c r="I57" s="128"/>
      <c r="J57" s="129" t="s">
        <v>99</v>
      </c>
      <c r="K57" s="128"/>
      <c r="L57" s="103"/>
      <c r="S57" s="31"/>
      <c r="T57" s="31"/>
      <c r="U57" s="31"/>
      <c r="V57" s="31"/>
      <c r="W57" s="31"/>
      <c r="X57" s="31"/>
      <c r="Y57" s="31"/>
      <c r="Z57" s="31"/>
      <c r="AA57" s="31"/>
      <c r="AB57" s="31"/>
      <c r="AC57" s="31"/>
      <c r="AD57" s="31"/>
      <c r="AE57" s="31"/>
    </row>
    <row r="58" spans="1:47" s="2" customFormat="1" ht="10.35" customHeight="1">
      <c r="A58" s="31"/>
      <c r="B58" s="32"/>
      <c r="C58" s="33"/>
      <c r="D58" s="33"/>
      <c r="E58" s="33"/>
      <c r="F58" s="33"/>
      <c r="G58" s="33"/>
      <c r="H58" s="33"/>
      <c r="I58" s="33"/>
      <c r="J58" s="33"/>
      <c r="K58" s="33"/>
      <c r="L58" s="103"/>
      <c r="S58" s="31"/>
      <c r="T58" s="31"/>
      <c r="U58" s="31"/>
      <c r="V58" s="31"/>
      <c r="W58" s="31"/>
      <c r="X58" s="31"/>
      <c r="Y58" s="31"/>
      <c r="Z58" s="31"/>
      <c r="AA58" s="31"/>
      <c r="AB58" s="31"/>
      <c r="AC58" s="31"/>
      <c r="AD58" s="31"/>
      <c r="AE58" s="31"/>
    </row>
    <row r="59" spans="1:47" s="2" customFormat="1" ht="22.9" customHeight="1">
      <c r="A59" s="31"/>
      <c r="B59" s="32"/>
      <c r="C59" s="130" t="s">
        <v>71</v>
      </c>
      <c r="D59" s="33"/>
      <c r="E59" s="33"/>
      <c r="F59" s="33"/>
      <c r="G59" s="33"/>
      <c r="H59" s="33"/>
      <c r="I59" s="33"/>
      <c r="J59" s="74">
        <f>J83</f>
        <v>0</v>
      </c>
      <c r="K59" s="33"/>
      <c r="L59" s="103"/>
      <c r="S59" s="31"/>
      <c r="T59" s="31"/>
      <c r="U59" s="31"/>
      <c r="V59" s="31"/>
      <c r="W59" s="31"/>
      <c r="X59" s="31"/>
      <c r="Y59" s="31"/>
      <c r="Z59" s="31"/>
      <c r="AA59" s="31"/>
      <c r="AB59" s="31"/>
      <c r="AC59" s="31"/>
      <c r="AD59" s="31"/>
      <c r="AE59" s="31"/>
      <c r="AU59" s="17" t="s">
        <v>100</v>
      </c>
    </row>
    <row r="60" spans="1:47" s="9" customFormat="1" ht="24.95" customHeight="1">
      <c r="B60" s="131"/>
      <c r="C60" s="132"/>
      <c r="D60" s="133" t="s">
        <v>101</v>
      </c>
      <c r="E60" s="134"/>
      <c r="F60" s="134"/>
      <c r="G60" s="134"/>
      <c r="H60" s="134"/>
      <c r="I60" s="134"/>
      <c r="J60" s="135">
        <f>J84</f>
        <v>0</v>
      </c>
      <c r="K60" s="132"/>
      <c r="L60" s="136"/>
    </row>
    <row r="61" spans="1:47" s="10" customFormat="1" ht="19.899999999999999" customHeight="1">
      <c r="B61" s="137"/>
      <c r="C61" s="138"/>
      <c r="D61" s="139" t="s">
        <v>102</v>
      </c>
      <c r="E61" s="140"/>
      <c r="F61" s="140"/>
      <c r="G61" s="140"/>
      <c r="H61" s="140"/>
      <c r="I61" s="140"/>
      <c r="J61" s="141">
        <f>J85</f>
        <v>0</v>
      </c>
      <c r="K61" s="138"/>
      <c r="L61" s="142"/>
    </row>
    <row r="62" spans="1:47" s="10" customFormat="1" ht="19.899999999999999" customHeight="1">
      <c r="B62" s="137"/>
      <c r="C62" s="138"/>
      <c r="D62" s="139" t="s">
        <v>103</v>
      </c>
      <c r="E62" s="140"/>
      <c r="F62" s="140"/>
      <c r="G62" s="140"/>
      <c r="H62" s="140"/>
      <c r="I62" s="140"/>
      <c r="J62" s="141">
        <f>J87</f>
        <v>0</v>
      </c>
      <c r="K62" s="138"/>
      <c r="L62" s="142"/>
    </row>
    <row r="63" spans="1:47" s="10" customFormat="1" ht="19.899999999999999" customHeight="1">
      <c r="B63" s="137"/>
      <c r="C63" s="138"/>
      <c r="D63" s="139" t="s">
        <v>104</v>
      </c>
      <c r="E63" s="140"/>
      <c r="F63" s="140"/>
      <c r="G63" s="140"/>
      <c r="H63" s="140"/>
      <c r="I63" s="140"/>
      <c r="J63" s="141">
        <f>J89</f>
        <v>0</v>
      </c>
      <c r="K63" s="138"/>
      <c r="L63" s="142"/>
    </row>
    <row r="64" spans="1:47" s="2" customFormat="1" ht="21.75" customHeight="1">
      <c r="A64" s="31"/>
      <c r="B64" s="32"/>
      <c r="C64" s="33"/>
      <c r="D64" s="33"/>
      <c r="E64" s="33"/>
      <c r="F64" s="33"/>
      <c r="G64" s="33"/>
      <c r="H64" s="33"/>
      <c r="I64" s="33"/>
      <c r="J64" s="33"/>
      <c r="K64" s="33"/>
      <c r="L64" s="103"/>
      <c r="S64" s="31"/>
      <c r="T64" s="31"/>
      <c r="U64" s="31"/>
      <c r="V64" s="31"/>
      <c r="W64" s="31"/>
      <c r="X64" s="31"/>
      <c r="Y64" s="31"/>
      <c r="Z64" s="31"/>
      <c r="AA64" s="31"/>
      <c r="AB64" s="31"/>
      <c r="AC64" s="31"/>
      <c r="AD64" s="31"/>
      <c r="AE64" s="31"/>
    </row>
    <row r="65" spans="1:31" s="2" customFormat="1" ht="6.95" customHeight="1">
      <c r="A65" s="31"/>
      <c r="B65" s="44"/>
      <c r="C65" s="45"/>
      <c r="D65" s="45"/>
      <c r="E65" s="45"/>
      <c r="F65" s="45"/>
      <c r="G65" s="45"/>
      <c r="H65" s="45"/>
      <c r="I65" s="45"/>
      <c r="J65" s="45"/>
      <c r="K65" s="45"/>
      <c r="L65" s="103"/>
      <c r="S65" s="31"/>
      <c r="T65" s="31"/>
      <c r="U65" s="31"/>
      <c r="V65" s="31"/>
      <c r="W65" s="31"/>
      <c r="X65" s="31"/>
      <c r="Y65" s="31"/>
      <c r="Z65" s="31"/>
      <c r="AA65" s="31"/>
      <c r="AB65" s="31"/>
      <c r="AC65" s="31"/>
      <c r="AD65" s="31"/>
      <c r="AE65" s="31"/>
    </row>
    <row r="69" spans="1:31" s="2" customFormat="1" ht="6.95" customHeight="1">
      <c r="A69" s="31"/>
      <c r="B69" s="46"/>
      <c r="C69" s="47"/>
      <c r="D69" s="47"/>
      <c r="E69" s="47"/>
      <c r="F69" s="47"/>
      <c r="G69" s="47"/>
      <c r="H69" s="47"/>
      <c r="I69" s="47"/>
      <c r="J69" s="47"/>
      <c r="K69" s="47"/>
      <c r="L69" s="103"/>
      <c r="S69" s="31"/>
      <c r="T69" s="31"/>
      <c r="U69" s="31"/>
      <c r="V69" s="31"/>
      <c r="W69" s="31"/>
      <c r="X69" s="31"/>
      <c r="Y69" s="31"/>
      <c r="Z69" s="31"/>
      <c r="AA69" s="31"/>
      <c r="AB69" s="31"/>
      <c r="AC69" s="31"/>
      <c r="AD69" s="31"/>
      <c r="AE69" s="31"/>
    </row>
    <row r="70" spans="1:31" s="2" customFormat="1" ht="24.95" customHeight="1">
      <c r="A70" s="31"/>
      <c r="B70" s="32"/>
      <c r="C70" s="23" t="s">
        <v>105</v>
      </c>
      <c r="D70" s="33"/>
      <c r="E70" s="33"/>
      <c r="F70" s="33"/>
      <c r="G70" s="33"/>
      <c r="H70" s="33"/>
      <c r="I70" s="33"/>
      <c r="J70" s="33"/>
      <c r="K70" s="33"/>
      <c r="L70" s="103"/>
      <c r="S70" s="31"/>
      <c r="T70" s="31"/>
      <c r="U70" s="31"/>
      <c r="V70" s="31"/>
      <c r="W70" s="31"/>
      <c r="X70" s="31"/>
      <c r="Y70" s="31"/>
      <c r="Z70" s="31"/>
      <c r="AA70" s="31"/>
      <c r="AB70" s="31"/>
      <c r="AC70" s="31"/>
      <c r="AD70" s="31"/>
      <c r="AE70" s="31"/>
    </row>
    <row r="71" spans="1:31" s="2" customFormat="1" ht="6.95" customHeight="1">
      <c r="A71" s="31"/>
      <c r="B71" s="32"/>
      <c r="C71" s="33"/>
      <c r="D71" s="33"/>
      <c r="E71" s="33"/>
      <c r="F71" s="33"/>
      <c r="G71" s="33"/>
      <c r="H71" s="33"/>
      <c r="I71" s="33"/>
      <c r="J71" s="33"/>
      <c r="K71" s="33"/>
      <c r="L71" s="103"/>
      <c r="S71" s="31"/>
      <c r="T71" s="31"/>
      <c r="U71" s="31"/>
      <c r="V71" s="31"/>
      <c r="W71" s="31"/>
      <c r="X71" s="31"/>
      <c r="Y71" s="31"/>
      <c r="Z71" s="31"/>
      <c r="AA71" s="31"/>
      <c r="AB71" s="31"/>
      <c r="AC71" s="31"/>
      <c r="AD71" s="31"/>
      <c r="AE71" s="31"/>
    </row>
    <row r="72" spans="1:31" s="2" customFormat="1" ht="12" customHeight="1">
      <c r="A72" s="31"/>
      <c r="B72" s="32"/>
      <c r="C72" s="28" t="s">
        <v>14</v>
      </c>
      <c r="D72" s="33"/>
      <c r="E72" s="33"/>
      <c r="F72" s="33"/>
      <c r="G72" s="33"/>
      <c r="H72" s="33"/>
      <c r="I72" s="33"/>
      <c r="J72" s="33"/>
      <c r="K72" s="33"/>
      <c r="L72" s="103"/>
      <c r="S72" s="31"/>
      <c r="T72" s="31"/>
      <c r="U72" s="31"/>
      <c r="V72" s="31"/>
      <c r="W72" s="31"/>
      <c r="X72" s="31"/>
      <c r="Y72" s="31"/>
      <c r="Z72" s="31"/>
      <c r="AA72" s="31"/>
      <c r="AB72" s="31"/>
      <c r="AC72" s="31"/>
      <c r="AD72" s="31"/>
      <c r="AE72" s="31"/>
    </row>
    <row r="73" spans="1:31" s="2" customFormat="1" ht="16.5" customHeight="1">
      <c r="A73" s="31"/>
      <c r="B73" s="32"/>
      <c r="C73" s="33"/>
      <c r="D73" s="33"/>
      <c r="E73" s="342" t="str">
        <f>E7</f>
        <v>Kontejnery KO BENEŠOVA ul., KOLÍN</v>
      </c>
      <c r="F73" s="343"/>
      <c r="G73" s="343"/>
      <c r="H73" s="343"/>
      <c r="I73" s="33"/>
      <c r="J73" s="33"/>
      <c r="K73" s="33"/>
      <c r="L73" s="103"/>
      <c r="S73" s="31"/>
      <c r="T73" s="31"/>
      <c r="U73" s="31"/>
      <c r="V73" s="31"/>
      <c r="W73" s="31"/>
      <c r="X73" s="31"/>
      <c r="Y73" s="31"/>
      <c r="Z73" s="31"/>
      <c r="AA73" s="31"/>
      <c r="AB73" s="31"/>
      <c r="AC73" s="31"/>
      <c r="AD73" s="31"/>
      <c r="AE73" s="31"/>
    </row>
    <row r="74" spans="1:31" s="2" customFormat="1" ht="12" customHeight="1">
      <c r="A74" s="31"/>
      <c r="B74" s="32"/>
      <c r="C74" s="28" t="s">
        <v>94</v>
      </c>
      <c r="D74" s="33"/>
      <c r="E74" s="33"/>
      <c r="F74" s="33"/>
      <c r="G74" s="33"/>
      <c r="H74" s="33"/>
      <c r="I74" s="33"/>
      <c r="J74" s="33"/>
      <c r="K74" s="33"/>
      <c r="L74" s="103"/>
      <c r="S74" s="31"/>
      <c r="T74" s="31"/>
      <c r="U74" s="31"/>
      <c r="V74" s="31"/>
      <c r="W74" s="31"/>
      <c r="X74" s="31"/>
      <c r="Y74" s="31"/>
      <c r="Z74" s="31"/>
      <c r="AA74" s="31"/>
      <c r="AB74" s="31"/>
      <c r="AC74" s="31"/>
      <c r="AD74" s="31"/>
      <c r="AE74" s="31"/>
    </row>
    <row r="75" spans="1:31" s="2" customFormat="1" ht="16.5" customHeight="1">
      <c r="A75" s="31"/>
      <c r="B75" s="32"/>
      <c r="C75" s="33"/>
      <c r="D75" s="33"/>
      <c r="E75" s="330" t="str">
        <f>E9</f>
        <v>2021-1-0 - 00 - VRN</v>
      </c>
      <c r="F75" s="341"/>
      <c r="G75" s="341"/>
      <c r="H75" s="341"/>
      <c r="I75" s="33"/>
      <c r="J75" s="33"/>
      <c r="K75" s="33"/>
      <c r="L75" s="103"/>
      <c r="S75" s="31"/>
      <c r="T75" s="31"/>
      <c r="U75" s="31"/>
      <c r="V75" s="31"/>
      <c r="W75" s="31"/>
      <c r="X75" s="31"/>
      <c r="Y75" s="31"/>
      <c r="Z75" s="31"/>
      <c r="AA75" s="31"/>
      <c r="AB75" s="31"/>
      <c r="AC75" s="31"/>
      <c r="AD75" s="31"/>
      <c r="AE75" s="31"/>
    </row>
    <row r="76" spans="1:31" s="2" customFormat="1" ht="6.95" customHeight="1">
      <c r="A76" s="31"/>
      <c r="B76" s="32"/>
      <c r="C76" s="33"/>
      <c r="D76" s="33"/>
      <c r="E76" s="33"/>
      <c r="F76" s="33"/>
      <c r="G76" s="33"/>
      <c r="H76" s="33"/>
      <c r="I76" s="33"/>
      <c r="J76" s="33"/>
      <c r="K76" s="33"/>
      <c r="L76" s="103"/>
      <c r="S76" s="31"/>
      <c r="T76" s="31"/>
      <c r="U76" s="31"/>
      <c r="V76" s="31"/>
      <c r="W76" s="31"/>
      <c r="X76" s="31"/>
      <c r="Y76" s="31"/>
      <c r="Z76" s="31"/>
      <c r="AA76" s="31"/>
      <c r="AB76" s="31"/>
      <c r="AC76" s="31"/>
      <c r="AD76" s="31"/>
      <c r="AE76" s="31"/>
    </row>
    <row r="77" spans="1:31" s="2" customFormat="1" ht="12" customHeight="1">
      <c r="A77" s="31"/>
      <c r="B77" s="32"/>
      <c r="C77" s="28" t="s">
        <v>19</v>
      </c>
      <c r="D77" s="33"/>
      <c r="E77" s="33"/>
      <c r="F77" s="26" t="str">
        <f>F12</f>
        <v>BENEŠOVA</v>
      </c>
      <c r="G77" s="33"/>
      <c r="H77" s="33"/>
      <c r="I77" s="28" t="s">
        <v>21</v>
      </c>
      <c r="J77" s="56" t="str">
        <f>IF(J12="","",J12)</f>
        <v>19. 1. 2021</v>
      </c>
      <c r="K77" s="33"/>
      <c r="L77" s="103"/>
      <c r="S77" s="31"/>
      <c r="T77" s="31"/>
      <c r="U77" s="31"/>
      <c r="V77" s="31"/>
      <c r="W77" s="31"/>
      <c r="X77" s="31"/>
      <c r="Y77" s="31"/>
      <c r="Z77" s="31"/>
      <c r="AA77" s="31"/>
      <c r="AB77" s="31"/>
      <c r="AC77" s="31"/>
      <c r="AD77" s="31"/>
      <c r="AE77" s="31"/>
    </row>
    <row r="78" spans="1:31" s="2" customFormat="1" ht="6.95" customHeight="1">
      <c r="A78" s="31"/>
      <c r="B78" s="32"/>
      <c r="C78" s="33"/>
      <c r="D78" s="33"/>
      <c r="E78" s="33"/>
      <c r="F78" s="33"/>
      <c r="G78" s="33"/>
      <c r="H78" s="33"/>
      <c r="I78" s="33"/>
      <c r="J78" s="33"/>
      <c r="K78" s="33"/>
      <c r="L78" s="103"/>
      <c r="S78" s="31"/>
      <c r="T78" s="31"/>
      <c r="U78" s="31"/>
      <c r="V78" s="31"/>
      <c r="W78" s="31"/>
      <c r="X78" s="31"/>
      <c r="Y78" s="31"/>
      <c r="Z78" s="31"/>
      <c r="AA78" s="31"/>
      <c r="AB78" s="31"/>
      <c r="AC78" s="31"/>
      <c r="AD78" s="31"/>
      <c r="AE78" s="31"/>
    </row>
    <row r="79" spans="1:31" s="2" customFormat="1" ht="15.2" customHeight="1">
      <c r="A79" s="31"/>
      <c r="B79" s="32"/>
      <c r="C79" s="28" t="s">
        <v>23</v>
      </c>
      <c r="D79" s="33"/>
      <c r="E79" s="33"/>
      <c r="F79" s="26" t="str">
        <f>E15</f>
        <v>MĚSTO KOLÍN</v>
      </c>
      <c r="G79" s="33"/>
      <c r="H79" s="33"/>
      <c r="I79" s="28" t="s">
        <v>31</v>
      </c>
      <c r="J79" s="29" t="str">
        <f>E21</f>
        <v>DONDESIGN s.r.o</v>
      </c>
      <c r="K79" s="33"/>
      <c r="L79" s="103"/>
      <c r="S79" s="31"/>
      <c r="T79" s="31"/>
      <c r="U79" s="31"/>
      <c r="V79" s="31"/>
      <c r="W79" s="31"/>
      <c r="X79" s="31"/>
      <c r="Y79" s="31"/>
      <c r="Z79" s="31"/>
      <c r="AA79" s="31"/>
      <c r="AB79" s="31"/>
      <c r="AC79" s="31"/>
      <c r="AD79" s="31"/>
      <c r="AE79" s="31"/>
    </row>
    <row r="80" spans="1:31" s="2" customFormat="1" ht="15.2" customHeight="1">
      <c r="A80" s="31"/>
      <c r="B80" s="32"/>
      <c r="C80" s="28" t="s">
        <v>29</v>
      </c>
      <c r="D80" s="33"/>
      <c r="E80" s="33"/>
      <c r="F80" s="26" t="str">
        <f>IF(E18="","",E18)</f>
        <v xml:space="preserve"> </v>
      </c>
      <c r="G80" s="33"/>
      <c r="H80" s="33"/>
      <c r="I80" s="28" t="s">
        <v>36</v>
      </c>
      <c r="J80" s="29" t="str">
        <f>E24</f>
        <v>DONDESIGN s.r.o</v>
      </c>
      <c r="K80" s="33"/>
      <c r="L80" s="103"/>
      <c r="S80" s="31"/>
      <c r="T80" s="31"/>
      <c r="U80" s="31"/>
      <c r="V80" s="31"/>
      <c r="W80" s="31"/>
      <c r="X80" s="31"/>
      <c r="Y80" s="31"/>
      <c r="Z80" s="31"/>
      <c r="AA80" s="31"/>
      <c r="AB80" s="31"/>
      <c r="AC80" s="31"/>
      <c r="AD80" s="31"/>
      <c r="AE80" s="31"/>
    </row>
    <row r="81" spans="1:65" s="2" customFormat="1" ht="10.35" customHeight="1">
      <c r="A81" s="31"/>
      <c r="B81" s="32"/>
      <c r="C81" s="33"/>
      <c r="D81" s="33"/>
      <c r="E81" s="33"/>
      <c r="F81" s="33"/>
      <c r="G81" s="33"/>
      <c r="H81" s="33"/>
      <c r="I81" s="33"/>
      <c r="J81" s="33"/>
      <c r="K81" s="33"/>
      <c r="L81" s="103"/>
      <c r="S81" s="31"/>
      <c r="T81" s="31"/>
      <c r="U81" s="31"/>
      <c r="V81" s="31"/>
      <c r="W81" s="31"/>
      <c r="X81" s="31"/>
      <c r="Y81" s="31"/>
      <c r="Z81" s="31"/>
      <c r="AA81" s="31"/>
      <c r="AB81" s="31"/>
      <c r="AC81" s="31"/>
      <c r="AD81" s="31"/>
      <c r="AE81" s="31"/>
    </row>
    <row r="82" spans="1:65" s="11" customFormat="1" ht="29.25" customHeight="1">
      <c r="A82" s="143"/>
      <c r="B82" s="144"/>
      <c r="C82" s="145" t="s">
        <v>106</v>
      </c>
      <c r="D82" s="146" t="s">
        <v>58</v>
      </c>
      <c r="E82" s="146" t="s">
        <v>54</v>
      </c>
      <c r="F82" s="146" t="s">
        <v>55</v>
      </c>
      <c r="G82" s="146" t="s">
        <v>107</v>
      </c>
      <c r="H82" s="146" t="s">
        <v>108</v>
      </c>
      <c r="I82" s="146" t="s">
        <v>109</v>
      </c>
      <c r="J82" s="146" t="s">
        <v>99</v>
      </c>
      <c r="K82" s="147" t="s">
        <v>110</v>
      </c>
      <c r="L82" s="148"/>
      <c r="M82" s="65" t="s">
        <v>17</v>
      </c>
      <c r="N82" s="66" t="s">
        <v>43</v>
      </c>
      <c r="O82" s="66" t="s">
        <v>111</v>
      </c>
      <c r="P82" s="66" t="s">
        <v>112</v>
      </c>
      <c r="Q82" s="66" t="s">
        <v>113</v>
      </c>
      <c r="R82" s="66" t="s">
        <v>114</v>
      </c>
      <c r="S82" s="66" t="s">
        <v>115</v>
      </c>
      <c r="T82" s="67" t="s">
        <v>116</v>
      </c>
      <c r="U82" s="143"/>
      <c r="V82" s="143"/>
      <c r="W82" s="143"/>
      <c r="X82" s="143"/>
      <c r="Y82" s="143"/>
      <c r="Z82" s="143"/>
      <c r="AA82" s="143"/>
      <c r="AB82" s="143"/>
      <c r="AC82" s="143"/>
      <c r="AD82" s="143"/>
      <c r="AE82" s="143"/>
    </row>
    <row r="83" spans="1:65" s="2" customFormat="1" ht="22.9" customHeight="1">
      <c r="A83" s="31"/>
      <c r="B83" s="32"/>
      <c r="C83" s="72" t="s">
        <v>117</v>
      </c>
      <c r="D83" s="33"/>
      <c r="E83" s="33"/>
      <c r="F83" s="33"/>
      <c r="G83" s="33"/>
      <c r="H83" s="33"/>
      <c r="I83" s="33"/>
      <c r="J83" s="149">
        <f>BK83</f>
        <v>0</v>
      </c>
      <c r="K83" s="33"/>
      <c r="L83" s="36"/>
      <c r="M83" s="68"/>
      <c r="N83" s="150"/>
      <c r="O83" s="69"/>
      <c r="P83" s="151">
        <f>P84</f>
        <v>0</v>
      </c>
      <c r="Q83" s="69"/>
      <c r="R83" s="151">
        <f>R84</f>
        <v>0</v>
      </c>
      <c r="S83" s="69"/>
      <c r="T83" s="152">
        <f>T84</f>
        <v>0</v>
      </c>
      <c r="U83" s="31"/>
      <c r="V83" s="31"/>
      <c r="W83" s="31"/>
      <c r="X83" s="31"/>
      <c r="Y83" s="31"/>
      <c r="Z83" s="31"/>
      <c r="AA83" s="31"/>
      <c r="AB83" s="31"/>
      <c r="AC83" s="31"/>
      <c r="AD83" s="31"/>
      <c r="AE83" s="31"/>
      <c r="AT83" s="17" t="s">
        <v>72</v>
      </c>
      <c r="AU83" s="17" t="s">
        <v>100</v>
      </c>
      <c r="BK83" s="153">
        <f>BK84</f>
        <v>0</v>
      </c>
    </row>
    <row r="84" spans="1:65" s="12" customFormat="1" ht="25.9" customHeight="1">
      <c r="B84" s="154"/>
      <c r="C84" s="155"/>
      <c r="D84" s="156" t="s">
        <v>72</v>
      </c>
      <c r="E84" s="157" t="s">
        <v>118</v>
      </c>
      <c r="F84" s="157" t="s">
        <v>119</v>
      </c>
      <c r="G84" s="155"/>
      <c r="H84" s="155"/>
      <c r="I84" s="155"/>
      <c r="J84" s="158">
        <f>BK84</f>
        <v>0</v>
      </c>
      <c r="K84" s="155"/>
      <c r="L84" s="159"/>
      <c r="M84" s="160"/>
      <c r="N84" s="161"/>
      <c r="O84" s="161"/>
      <c r="P84" s="162">
        <f>P85+P87+P89</f>
        <v>0</v>
      </c>
      <c r="Q84" s="161"/>
      <c r="R84" s="162">
        <f>R85+R87+R89</f>
        <v>0</v>
      </c>
      <c r="S84" s="161"/>
      <c r="T84" s="163">
        <f>T85+T87+T89</f>
        <v>0</v>
      </c>
      <c r="AR84" s="164" t="s">
        <v>120</v>
      </c>
      <c r="AT84" s="165" t="s">
        <v>72</v>
      </c>
      <c r="AU84" s="165" t="s">
        <v>73</v>
      </c>
      <c r="AY84" s="164" t="s">
        <v>121</v>
      </c>
      <c r="BK84" s="166">
        <f>BK85+BK87+BK89</f>
        <v>0</v>
      </c>
    </row>
    <row r="85" spans="1:65" s="12" customFormat="1" ht="22.9" customHeight="1">
      <c r="B85" s="154"/>
      <c r="C85" s="155"/>
      <c r="D85" s="156" t="s">
        <v>72</v>
      </c>
      <c r="E85" s="167" t="s">
        <v>122</v>
      </c>
      <c r="F85" s="167" t="s">
        <v>123</v>
      </c>
      <c r="G85" s="155"/>
      <c r="H85" s="155"/>
      <c r="I85" s="155"/>
      <c r="J85" s="168">
        <f>BK85</f>
        <v>0</v>
      </c>
      <c r="K85" s="155"/>
      <c r="L85" s="159"/>
      <c r="M85" s="160"/>
      <c r="N85" s="161"/>
      <c r="O85" s="161"/>
      <c r="P85" s="162">
        <f>P86</f>
        <v>0</v>
      </c>
      <c r="Q85" s="161"/>
      <c r="R85" s="162">
        <f>R86</f>
        <v>0</v>
      </c>
      <c r="S85" s="161"/>
      <c r="T85" s="163">
        <f>T86</f>
        <v>0</v>
      </c>
      <c r="AR85" s="164" t="s">
        <v>120</v>
      </c>
      <c r="AT85" s="165" t="s">
        <v>72</v>
      </c>
      <c r="AU85" s="165" t="s">
        <v>81</v>
      </c>
      <c r="AY85" s="164" t="s">
        <v>121</v>
      </c>
      <c r="BK85" s="166">
        <f>BK86</f>
        <v>0</v>
      </c>
    </row>
    <row r="86" spans="1:65" s="2" customFormat="1" ht="14.45" customHeight="1">
      <c r="A86" s="31"/>
      <c r="B86" s="32"/>
      <c r="C86" s="169" t="s">
        <v>81</v>
      </c>
      <c r="D86" s="169" t="s">
        <v>124</v>
      </c>
      <c r="E86" s="170" t="s">
        <v>125</v>
      </c>
      <c r="F86" s="171" t="s">
        <v>123</v>
      </c>
      <c r="G86" s="172" t="s">
        <v>126</v>
      </c>
      <c r="H86" s="173">
        <v>1</v>
      </c>
      <c r="I86" s="174"/>
      <c r="J86" s="174">
        <f>ROUND(I86*H86,2)</f>
        <v>0</v>
      </c>
      <c r="K86" s="171" t="s">
        <v>127</v>
      </c>
      <c r="L86" s="36"/>
      <c r="M86" s="175" t="s">
        <v>17</v>
      </c>
      <c r="N86" s="176" t="s">
        <v>44</v>
      </c>
      <c r="O86" s="177">
        <v>0</v>
      </c>
      <c r="P86" s="177">
        <f>O86*H86</f>
        <v>0</v>
      </c>
      <c r="Q86" s="177">
        <v>0</v>
      </c>
      <c r="R86" s="177">
        <f>Q86*H86</f>
        <v>0</v>
      </c>
      <c r="S86" s="177">
        <v>0</v>
      </c>
      <c r="T86" s="178">
        <f>S86*H86</f>
        <v>0</v>
      </c>
      <c r="U86" s="31"/>
      <c r="V86" s="31"/>
      <c r="W86" s="31"/>
      <c r="X86" s="31"/>
      <c r="Y86" s="31"/>
      <c r="Z86" s="31"/>
      <c r="AA86" s="31"/>
      <c r="AB86" s="31"/>
      <c r="AC86" s="31"/>
      <c r="AD86" s="31"/>
      <c r="AE86" s="31"/>
      <c r="AR86" s="179" t="s">
        <v>128</v>
      </c>
      <c r="AT86" s="179" t="s">
        <v>124</v>
      </c>
      <c r="AU86" s="179" t="s">
        <v>83</v>
      </c>
      <c r="AY86" s="17" t="s">
        <v>121</v>
      </c>
      <c r="BE86" s="180">
        <f>IF(N86="základní",J86,0)</f>
        <v>0</v>
      </c>
      <c r="BF86" s="180">
        <f>IF(N86="snížená",J86,0)</f>
        <v>0</v>
      </c>
      <c r="BG86" s="180">
        <f>IF(N86="zákl. přenesená",J86,0)</f>
        <v>0</v>
      </c>
      <c r="BH86" s="180">
        <f>IF(N86="sníž. přenesená",J86,0)</f>
        <v>0</v>
      </c>
      <c r="BI86" s="180">
        <f>IF(N86="nulová",J86,0)</f>
        <v>0</v>
      </c>
      <c r="BJ86" s="17" t="s">
        <v>81</v>
      </c>
      <c r="BK86" s="180">
        <f>ROUND(I86*H86,2)</f>
        <v>0</v>
      </c>
      <c r="BL86" s="17" t="s">
        <v>128</v>
      </c>
      <c r="BM86" s="179" t="s">
        <v>129</v>
      </c>
    </row>
    <row r="87" spans="1:65" s="12" customFormat="1" ht="22.9" customHeight="1">
      <c r="B87" s="154"/>
      <c r="C87" s="155"/>
      <c r="D87" s="156" t="s">
        <v>72</v>
      </c>
      <c r="E87" s="167" t="s">
        <v>130</v>
      </c>
      <c r="F87" s="167" t="s">
        <v>131</v>
      </c>
      <c r="G87" s="155"/>
      <c r="H87" s="155"/>
      <c r="I87" s="155"/>
      <c r="J87" s="168">
        <f>BK87</f>
        <v>0</v>
      </c>
      <c r="K87" s="155"/>
      <c r="L87" s="159"/>
      <c r="M87" s="160"/>
      <c r="N87" s="161"/>
      <c r="O87" s="161"/>
      <c r="P87" s="162">
        <f>P88</f>
        <v>0</v>
      </c>
      <c r="Q87" s="161"/>
      <c r="R87" s="162">
        <f>R88</f>
        <v>0</v>
      </c>
      <c r="S87" s="161"/>
      <c r="T87" s="163">
        <f>T88</f>
        <v>0</v>
      </c>
      <c r="AR87" s="164" t="s">
        <v>120</v>
      </c>
      <c r="AT87" s="165" t="s">
        <v>72</v>
      </c>
      <c r="AU87" s="165" t="s">
        <v>81</v>
      </c>
      <c r="AY87" s="164" t="s">
        <v>121</v>
      </c>
      <c r="BK87" s="166">
        <f>BK88</f>
        <v>0</v>
      </c>
    </row>
    <row r="88" spans="1:65" s="2" customFormat="1" ht="14.45" customHeight="1">
      <c r="A88" s="31"/>
      <c r="B88" s="32"/>
      <c r="C88" s="169" t="s">
        <v>83</v>
      </c>
      <c r="D88" s="169" t="s">
        <v>124</v>
      </c>
      <c r="E88" s="170" t="s">
        <v>132</v>
      </c>
      <c r="F88" s="171" t="s">
        <v>131</v>
      </c>
      <c r="G88" s="172" t="s">
        <v>126</v>
      </c>
      <c r="H88" s="173">
        <v>1</v>
      </c>
      <c r="I88" s="174"/>
      <c r="J88" s="174">
        <f>ROUND(I88*H88,2)</f>
        <v>0</v>
      </c>
      <c r="K88" s="171" t="s">
        <v>127</v>
      </c>
      <c r="L88" s="36"/>
      <c r="M88" s="175" t="s">
        <v>17</v>
      </c>
      <c r="N88" s="176" t="s">
        <v>44</v>
      </c>
      <c r="O88" s="177">
        <v>0</v>
      </c>
      <c r="P88" s="177">
        <f>O88*H88</f>
        <v>0</v>
      </c>
      <c r="Q88" s="177">
        <v>0</v>
      </c>
      <c r="R88" s="177">
        <f>Q88*H88</f>
        <v>0</v>
      </c>
      <c r="S88" s="177">
        <v>0</v>
      </c>
      <c r="T88" s="178">
        <f>S88*H88</f>
        <v>0</v>
      </c>
      <c r="U88" s="31"/>
      <c r="V88" s="31"/>
      <c r="W88" s="31"/>
      <c r="X88" s="31"/>
      <c r="Y88" s="31"/>
      <c r="Z88" s="31"/>
      <c r="AA88" s="31"/>
      <c r="AB88" s="31"/>
      <c r="AC88" s="31"/>
      <c r="AD88" s="31"/>
      <c r="AE88" s="31"/>
      <c r="AR88" s="179" t="s">
        <v>128</v>
      </c>
      <c r="AT88" s="179" t="s">
        <v>124</v>
      </c>
      <c r="AU88" s="179" t="s">
        <v>83</v>
      </c>
      <c r="AY88" s="17" t="s">
        <v>121</v>
      </c>
      <c r="BE88" s="180">
        <f>IF(N88="základní",J88,0)</f>
        <v>0</v>
      </c>
      <c r="BF88" s="180">
        <f>IF(N88="snížená",J88,0)</f>
        <v>0</v>
      </c>
      <c r="BG88" s="180">
        <f>IF(N88="zákl. přenesená",J88,0)</f>
        <v>0</v>
      </c>
      <c r="BH88" s="180">
        <f>IF(N88="sníž. přenesená",J88,0)</f>
        <v>0</v>
      </c>
      <c r="BI88" s="180">
        <f>IF(N88="nulová",J88,0)</f>
        <v>0</v>
      </c>
      <c r="BJ88" s="17" t="s">
        <v>81</v>
      </c>
      <c r="BK88" s="180">
        <f>ROUND(I88*H88,2)</f>
        <v>0</v>
      </c>
      <c r="BL88" s="17" t="s">
        <v>128</v>
      </c>
      <c r="BM88" s="179" t="s">
        <v>133</v>
      </c>
    </row>
    <row r="89" spans="1:65" s="12" customFormat="1" ht="22.9" customHeight="1">
      <c r="B89" s="154"/>
      <c r="C89" s="155"/>
      <c r="D89" s="156" t="s">
        <v>72</v>
      </c>
      <c r="E89" s="167" t="s">
        <v>134</v>
      </c>
      <c r="F89" s="167" t="s">
        <v>135</v>
      </c>
      <c r="G89" s="155"/>
      <c r="H89" s="155"/>
      <c r="I89" s="155"/>
      <c r="J89" s="168">
        <f>BK89</f>
        <v>0</v>
      </c>
      <c r="K89" s="155"/>
      <c r="L89" s="159"/>
      <c r="M89" s="160"/>
      <c r="N89" s="161"/>
      <c r="O89" s="161"/>
      <c r="P89" s="162">
        <f>P90</f>
        <v>0</v>
      </c>
      <c r="Q89" s="161"/>
      <c r="R89" s="162">
        <f>R90</f>
        <v>0</v>
      </c>
      <c r="S89" s="161"/>
      <c r="T89" s="163">
        <f>T90</f>
        <v>0</v>
      </c>
      <c r="AR89" s="164" t="s">
        <v>120</v>
      </c>
      <c r="AT89" s="165" t="s">
        <v>72</v>
      </c>
      <c r="AU89" s="165" t="s">
        <v>81</v>
      </c>
      <c r="AY89" s="164" t="s">
        <v>121</v>
      </c>
      <c r="BK89" s="166">
        <f>BK90</f>
        <v>0</v>
      </c>
    </row>
    <row r="90" spans="1:65" s="2" customFormat="1" ht="14.45" customHeight="1">
      <c r="A90" s="31"/>
      <c r="B90" s="32"/>
      <c r="C90" s="169" t="s">
        <v>136</v>
      </c>
      <c r="D90" s="169" t="s">
        <v>124</v>
      </c>
      <c r="E90" s="170" t="s">
        <v>137</v>
      </c>
      <c r="F90" s="171" t="s">
        <v>135</v>
      </c>
      <c r="G90" s="172" t="s">
        <v>126</v>
      </c>
      <c r="H90" s="173">
        <v>1</v>
      </c>
      <c r="I90" s="174"/>
      <c r="J90" s="174">
        <f>ROUND(I90*H90,2)</f>
        <v>0</v>
      </c>
      <c r="K90" s="171" t="s">
        <v>127</v>
      </c>
      <c r="L90" s="36"/>
      <c r="M90" s="181" t="s">
        <v>17</v>
      </c>
      <c r="N90" s="182" t="s">
        <v>44</v>
      </c>
      <c r="O90" s="183">
        <v>0</v>
      </c>
      <c r="P90" s="183">
        <f>O90*H90</f>
        <v>0</v>
      </c>
      <c r="Q90" s="183">
        <v>0</v>
      </c>
      <c r="R90" s="183">
        <f>Q90*H90</f>
        <v>0</v>
      </c>
      <c r="S90" s="183">
        <v>0</v>
      </c>
      <c r="T90" s="184">
        <f>S90*H90</f>
        <v>0</v>
      </c>
      <c r="U90" s="31"/>
      <c r="V90" s="31"/>
      <c r="W90" s="31"/>
      <c r="X90" s="31"/>
      <c r="Y90" s="31"/>
      <c r="Z90" s="31"/>
      <c r="AA90" s="31"/>
      <c r="AB90" s="31"/>
      <c r="AC90" s="31"/>
      <c r="AD90" s="31"/>
      <c r="AE90" s="31"/>
      <c r="AR90" s="179" t="s">
        <v>128</v>
      </c>
      <c r="AT90" s="179" t="s">
        <v>124</v>
      </c>
      <c r="AU90" s="179" t="s">
        <v>83</v>
      </c>
      <c r="AY90" s="17" t="s">
        <v>121</v>
      </c>
      <c r="BE90" s="180">
        <f>IF(N90="základní",J90,0)</f>
        <v>0</v>
      </c>
      <c r="BF90" s="180">
        <f>IF(N90="snížená",J90,0)</f>
        <v>0</v>
      </c>
      <c r="BG90" s="180">
        <f>IF(N90="zákl. přenesená",J90,0)</f>
        <v>0</v>
      </c>
      <c r="BH90" s="180">
        <f>IF(N90="sníž. přenesená",J90,0)</f>
        <v>0</v>
      </c>
      <c r="BI90" s="180">
        <f>IF(N90="nulová",J90,0)</f>
        <v>0</v>
      </c>
      <c r="BJ90" s="17" t="s">
        <v>81</v>
      </c>
      <c r="BK90" s="180">
        <f>ROUND(I90*H90,2)</f>
        <v>0</v>
      </c>
      <c r="BL90" s="17" t="s">
        <v>128</v>
      </c>
      <c r="BM90" s="179" t="s">
        <v>138</v>
      </c>
    </row>
    <row r="91" spans="1:65" s="2" customFormat="1" ht="6.95" customHeight="1">
      <c r="A91" s="31"/>
      <c r="B91" s="44"/>
      <c r="C91" s="45"/>
      <c r="D91" s="45"/>
      <c r="E91" s="45"/>
      <c r="F91" s="45"/>
      <c r="G91" s="45"/>
      <c r="H91" s="45"/>
      <c r="I91" s="45"/>
      <c r="J91" s="45"/>
      <c r="K91" s="45"/>
      <c r="L91" s="36"/>
      <c r="M91" s="31"/>
      <c r="O91" s="31"/>
      <c r="P91" s="31"/>
      <c r="Q91" s="31"/>
      <c r="R91" s="31"/>
      <c r="S91" s="31"/>
      <c r="T91" s="31"/>
      <c r="U91" s="31"/>
      <c r="V91" s="31"/>
      <c r="W91" s="31"/>
      <c r="X91" s="31"/>
      <c r="Y91" s="31"/>
      <c r="Z91" s="31"/>
      <c r="AA91" s="31"/>
      <c r="AB91" s="31"/>
      <c r="AC91" s="31"/>
      <c r="AD91" s="31"/>
      <c r="AE91" s="31"/>
    </row>
  </sheetData>
  <sheetProtection formatColumns="0" formatRows="0" autoFilter="0"/>
  <autoFilter ref="C82:K9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scale="85"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BM110"/>
  <sheetViews>
    <sheetView showGridLines="0" topLeftCell="A61" zoomScale="70" zoomScaleNormal="70" workbookViewId="0">
      <selection activeCell="Y86" sqref="Y8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22"/>
    </row>
    <row r="2" spans="1:46" s="1" customFormat="1" ht="36.950000000000003" customHeight="1">
      <c r="L2" s="306"/>
      <c r="M2" s="306"/>
      <c r="N2" s="306"/>
      <c r="O2" s="306"/>
      <c r="P2" s="306"/>
      <c r="Q2" s="306"/>
      <c r="R2" s="306"/>
      <c r="S2" s="306"/>
      <c r="T2" s="306"/>
      <c r="U2" s="306"/>
      <c r="V2" s="306"/>
      <c r="AT2" s="17" t="s">
        <v>86</v>
      </c>
    </row>
    <row r="3" spans="1:46" s="1" customFormat="1" ht="6.95" customHeight="1">
      <c r="B3" s="98"/>
      <c r="C3" s="99"/>
      <c r="D3" s="99"/>
      <c r="E3" s="99"/>
      <c r="F3" s="99"/>
      <c r="G3" s="99"/>
      <c r="H3" s="99"/>
      <c r="I3" s="99"/>
      <c r="J3" s="99"/>
      <c r="K3" s="99"/>
      <c r="L3" s="20"/>
      <c r="AT3" s="17" t="s">
        <v>83</v>
      </c>
    </row>
    <row r="4" spans="1:46" s="1" customFormat="1" ht="24.95" customHeight="1">
      <c r="B4" s="20"/>
      <c r="D4" s="100" t="s">
        <v>93</v>
      </c>
      <c r="L4" s="20"/>
      <c r="M4" s="101" t="s">
        <v>10</v>
      </c>
      <c r="AT4" s="17" t="s">
        <v>4</v>
      </c>
    </row>
    <row r="5" spans="1:46" s="1" customFormat="1" ht="6.95" customHeight="1">
      <c r="B5" s="20"/>
      <c r="L5" s="20"/>
    </row>
    <row r="6" spans="1:46" s="1" customFormat="1" ht="12" customHeight="1">
      <c r="B6" s="20"/>
      <c r="D6" s="102" t="s">
        <v>14</v>
      </c>
      <c r="L6" s="20"/>
    </row>
    <row r="7" spans="1:46" s="1" customFormat="1" ht="16.5" customHeight="1">
      <c r="B7" s="20"/>
      <c r="E7" s="344" t="str">
        <f>'Rekapitulace stavby'!K6</f>
        <v>Kontejnery KO BENEŠOVA ul., KOLÍN</v>
      </c>
      <c r="F7" s="345"/>
      <c r="G7" s="345"/>
      <c r="H7" s="345"/>
      <c r="L7" s="20"/>
    </row>
    <row r="8" spans="1:46" s="2" customFormat="1" ht="12" customHeight="1">
      <c r="A8" s="31"/>
      <c r="B8" s="36"/>
      <c r="C8" s="31"/>
      <c r="D8" s="102" t="s">
        <v>94</v>
      </c>
      <c r="E8" s="31"/>
      <c r="F8" s="31"/>
      <c r="G8" s="31"/>
      <c r="H8" s="31"/>
      <c r="I8" s="31"/>
      <c r="J8" s="31"/>
      <c r="K8" s="31"/>
      <c r="L8" s="103"/>
      <c r="S8" s="31"/>
      <c r="T8" s="31"/>
      <c r="U8" s="31"/>
      <c r="V8" s="31"/>
      <c r="W8" s="31"/>
      <c r="X8" s="31"/>
      <c r="Y8" s="31"/>
      <c r="Z8" s="31"/>
      <c r="AA8" s="31"/>
      <c r="AB8" s="31"/>
      <c r="AC8" s="31"/>
      <c r="AD8" s="31"/>
      <c r="AE8" s="31"/>
    </row>
    <row r="9" spans="1:46" s="2" customFormat="1" ht="16.5" customHeight="1">
      <c r="A9" s="31"/>
      <c r="B9" s="36"/>
      <c r="C9" s="31"/>
      <c r="D9" s="31"/>
      <c r="E9" s="346" t="s">
        <v>139</v>
      </c>
      <c r="F9" s="347"/>
      <c r="G9" s="347"/>
      <c r="H9" s="347"/>
      <c r="I9" s="31"/>
      <c r="J9" s="31"/>
      <c r="K9" s="31"/>
      <c r="L9" s="103"/>
      <c r="S9" s="31"/>
      <c r="T9" s="31"/>
      <c r="U9" s="31"/>
      <c r="V9" s="31"/>
      <c r="W9" s="31"/>
      <c r="X9" s="31"/>
      <c r="Y9" s="31"/>
      <c r="Z9" s="31"/>
      <c r="AA9" s="31"/>
      <c r="AB9" s="31"/>
      <c r="AC9" s="31"/>
      <c r="AD9" s="31"/>
      <c r="AE9" s="31"/>
    </row>
    <row r="10" spans="1:46" s="2" customFormat="1">
      <c r="A10" s="31"/>
      <c r="B10" s="36"/>
      <c r="C10" s="31"/>
      <c r="D10" s="31"/>
      <c r="E10" s="31"/>
      <c r="F10" s="31"/>
      <c r="G10" s="31"/>
      <c r="H10" s="31"/>
      <c r="I10" s="31"/>
      <c r="J10" s="31"/>
      <c r="K10" s="31"/>
      <c r="L10" s="103"/>
      <c r="S10" s="31"/>
      <c r="T10" s="31"/>
      <c r="U10" s="31"/>
      <c r="V10" s="31"/>
      <c r="W10" s="31"/>
      <c r="X10" s="31"/>
      <c r="Y10" s="31"/>
      <c r="Z10" s="31"/>
      <c r="AA10" s="31"/>
      <c r="AB10" s="31"/>
      <c r="AC10" s="31"/>
      <c r="AD10" s="31"/>
      <c r="AE10" s="31"/>
    </row>
    <row r="11" spans="1:46" s="2" customFormat="1" ht="12" customHeight="1">
      <c r="A11" s="31"/>
      <c r="B11" s="36"/>
      <c r="C11" s="31"/>
      <c r="D11" s="102" t="s">
        <v>16</v>
      </c>
      <c r="E11" s="31"/>
      <c r="F11" s="104" t="s">
        <v>17</v>
      </c>
      <c r="G11" s="31"/>
      <c r="H11" s="31"/>
      <c r="I11" s="102" t="s">
        <v>18</v>
      </c>
      <c r="J11" s="104" t="s">
        <v>17</v>
      </c>
      <c r="K11" s="31"/>
      <c r="L11" s="103"/>
      <c r="S11" s="31"/>
      <c r="T11" s="31"/>
      <c r="U11" s="31"/>
      <c r="V11" s="31"/>
      <c r="W11" s="31"/>
      <c r="X11" s="31"/>
      <c r="Y11" s="31"/>
      <c r="Z11" s="31"/>
      <c r="AA11" s="31"/>
      <c r="AB11" s="31"/>
      <c r="AC11" s="31"/>
      <c r="AD11" s="31"/>
      <c r="AE11" s="31"/>
    </row>
    <row r="12" spans="1:46" s="2" customFormat="1" ht="12" customHeight="1">
      <c r="A12" s="31"/>
      <c r="B12" s="36"/>
      <c r="C12" s="31"/>
      <c r="D12" s="102" t="s">
        <v>19</v>
      </c>
      <c r="E12" s="31"/>
      <c r="F12" s="104" t="s">
        <v>20</v>
      </c>
      <c r="G12" s="31"/>
      <c r="H12" s="31"/>
      <c r="I12" s="102" t="s">
        <v>21</v>
      </c>
      <c r="J12" s="105" t="str">
        <f>'Rekapitulace stavby'!AN8</f>
        <v>19. 1. 2021</v>
      </c>
      <c r="K12" s="31"/>
      <c r="L12" s="103"/>
      <c r="S12" s="31"/>
      <c r="T12" s="31"/>
      <c r="U12" s="31"/>
      <c r="V12" s="31"/>
      <c r="W12" s="31"/>
      <c r="X12" s="31"/>
      <c r="Y12" s="31"/>
      <c r="Z12" s="31"/>
      <c r="AA12" s="31"/>
      <c r="AB12" s="31"/>
      <c r="AC12" s="31"/>
      <c r="AD12" s="31"/>
      <c r="AE12" s="31"/>
    </row>
    <row r="13" spans="1:46" s="2" customFormat="1" ht="10.9" customHeight="1">
      <c r="A13" s="31"/>
      <c r="B13" s="36"/>
      <c r="C13" s="31"/>
      <c r="D13" s="31"/>
      <c r="E13" s="31"/>
      <c r="F13" s="31"/>
      <c r="G13" s="31"/>
      <c r="H13" s="31"/>
      <c r="I13" s="31"/>
      <c r="J13" s="31"/>
      <c r="K13" s="31"/>
      <c r="L13" s="103"/>
      <c r="S13" s="31"/>
      <c r="T13" s="31"/>
      <c r="U13" s="31"/>
      <c r="V13" s="31"/>
      <c r="W13" s="31"/>
      <c r="X13" s="31"/>
      <c r="Y13" s="31"/>
      <c r="Z13" s="31"/>
      <c r="AA13" s="31"/>
      <c r="AB13" s="31"/>
      <c r="AC13" s="31"/>
      <c r="AD13" s="31"/>
      <c r="AE13" s="31"/>
    </row>
    <row r="14" spans="1:46" s="2" customFormat="1" ht="12" customHeight="1">
      <c r="A14" s="31"/>
      <c r="B14" s="36"/>
      <c r="C14" s="31"/>
      <c r="D14" s="102" t="s">
        <v>23</v>
      </c>
      <c r="E14" s="31"/>
      <c r="F14" s="31"/>
      <c r="G14" s="31"/>
      <c r="H14" s="31"/>
      <c r="I14" s="102" t="s">
        <v>24</v>
      </c>
      <c r="J14" s="104" t="s">
        <v>25</v>
      </c>
      <c r="K14" s="31"/>
      <c r="L14" s="103"/>
      <c r="S14" s="31"/>
      <c r="T14" s="31"/>
      <c r="U14" s="31"/>
      <c r="V14" s="31"/>
      <c r="W14" s="31"/>
      <c r="X14" s="31"/>
      <c r="Y14" s="31"/>
      <c r="Z14" s="31"/>
      <c r="AA14" s="31"/>
      <c r="AB14" s="31"/>
      <c r="AC14" s="31"/>
      <c r="AD14" s="31"/>
      <c r="AE14" s="31"/>
    </row>
    <row r="15" spans="1:46" s="2" customFormat="1" ht="18" customHeight="1">
      <c r="A15" s="31"/>
      <c r="B15" s="36"/>
      <c r="C15" s="31"/>
      <c r="D15" s="31"/>
      <c r="E15" s="104" t="s">
        <v>26</v>
      </c>
      <c r="F15" s="31"/>
      <c r="G15" s="31"/>
      <c r="H15" s="31"/>
      <c r="I15" s="102" t="s">
        <v>27</v>
      </c>
      <c r="J15" s="104" t="s">
        <v>28</v>
      </c>
      <c r="K15" s="31"/>
      <c r="L15" s="103"/>
      <c r="S15" s="31"/>
      <c r="T15" s="31"/>
      <c r="U15" s="31"/>
      <c r="V15" s="31"/>
      <c r="W15" s="31"/>
      <c r="X15" s="31"/>
      <c r="Y15" s="31"/>
      <c r="Z15" s="31"/>
      <c r="AA15" s="31"/>
      <c r="AB15" s="31"/>
      <c r="AC15" s="31"/>
      <c r="AD15" s="31"/>
      <c r="AE15" s="31"/>
    </row>
    <row r="16" spans="1:46" s="2" customFormat="1" ht="6.95" customHeight="1">
      <c r="A16" s="31"/>
      <c r="B16" s="36"/>
      <c r="C16" s="31"/>
      <c r="D16" s="31"/>
      <c r="E16" s="31"/>
      <c r="F16" s="31"/>
      <c r="G16" s="31"/>
      <c r="H16" s="31"/>
      <c r="I16" s="31"/>
      <c r="J16" s="31"/>
      <c r="K16" s="31"/>
      <c r="L16" s="103"/>
      <c r="S16" s="31"/>
      <c r="T16" s="31"/>
      <c r="U16" s="31"/>
      <c r="V16" s="31"/>
      <c r="W16" s="31"/>
      <c r="X16" s="31"/>
      <c r="Y16" s="31"/>
      <c r="Z16" s="31"/>
      <c r="AA16" s="31"/>
      <c r="AB16" s="31"/>
      <c r="AC16" s="31"/>
      <c r="AD16" s="31"/>
      <c r="AE16" s="31"/>
    </row>
    <row r="17" spans="1:31" s="2" customFormat="1" ht="12" customHeight="1">
      <c r="A17" s="31"/>
      <c r="B17" s="36"/>
      <c r="C17" s="31"/>
      <c r="D17" s="102" t="s">
        <v>29</v>
      </c>
      <c r="E17" s="31"/>
      <c r="F17" s="31"/>
      <c r="G17" s="31"/>
      <c r="H17" s="31"/>
      <c r="I17" s="102" t="s">
        <v>24</v>
      </c>
      <c r="J17" s="104" t="str">
        <f>'Rekapitulace stavby'!AN13</f>
        <v/>
      </c>
      <c r="K17" s="31"/>
      <c r="L17" s="103"/>
      <c r="S17" s="31"/>
      <c r="T17" s="31"/>
      <c r="U17" s="31"/>
      <c r="V17" s="31"/>
      <c r="W17" s="31"/>
      <c r="X17" s="31"/>
      <c r="Y17" s="31"/>
      <c r="Z17" s="31"/>
      <c r="AA17" s="31"/>
      <c r="AB17" s="31"/>
      <c r="AC17" s="31"/>
      <c r="AD17" s="31"/>
      <c r="AE17" s="31"/>
    </row>
    <row r="18" spans="1:31" s="2" customFormat="1" ht="18" customHeight="1">
      <c r="A18" s="31"/>
      <c r="B18" s="36"/>
      <c r="C18" s="31"/>
      <c r="D18" s="31"/>
      <c r="E18" s="348" t="str">
        <f>'Rekapitulace stavby'!E14</f>
        <v xml:space="preserve"> </v>
      </c>
      <c r="F18" s="348"/>
      <c r="G18" s="348"/>
      <c r="H18" s="348"/>
      <c r="I18" s="102" t="s">
        <v>27</v>
      </c>
      <c r="J18" s="104" t="str">
        <f>'Rekapitulace stavby'!AN14</f>
        <v/>
      </c>
      <c r="K18" s="31"/>
      <c r="L18" s="103"/>
      <c r="S18" s="31"/>
      <c r="T18" s="31"/>
      <c r="U18" s="31"/>
      <c r="V18" s="31"/>
      <c r="W18" s="31"/>
      <c r="X18" s="31"/>
      <c r="Y18" s="31"/>
      <c r="Z18" s="31"/>
      <c r="AA18" s="31"/>
      <c r="AB18" s="31"/>
      <c r="AC18" s="31"/>
      <c r="AD18" s="31"/>
      <c r="AE18" s="31"/>
    </row>
    <row r="19" spans="1:31" s="2" customFormat="1" ht="6.95" customHeight="1">
      <c r="A19" s="31"/>
      <c r="B19" s="36"/>
      <c r="C19" s="31"/>
      <c r="D19" s="31"/>
      <c r="E19" s="31"/>
      <c r="F19" s="31"/>
      <c r="G19" s="31"/>
      <c r="H19" s="31"/>
      <c r="I19" s="31"/>
      <c r="J19" s="31"/>
      <c r="K19" s="31"/>
      <c r="L19" s="103"/>
      <c r="S19" s="31"/>
      <c r="T19" s="31"/>
      <c r="U19" s="31"/>
      <c r="V19" s="31"/>
      <c r="W19" s="31"/>
      <c r="X19" s="31"/>
      <c r="Y19" s="31"/>
      <c r="Z19" s="31"/>
      <c r="AA19" s="31"/>
      <c r="AB19" s="31"/>
      <c r="AC19" s="31"/>
      <c r="AD19" s="31"/>
      <c r="AE19" s="31"/>
    </row>
    <row r="20" spans="1:31" s="2" customFormat="1" ht="12" customHeight="1">
      <c r="A20" s="31"/>
      <c r="B20" s="36"/>
      <c r="C20" s="31"/>
      <c r="D20" s="102" t="s">
        <v>31</v>
      </c>
      <c r="E20" s="31"/>
      <c r="F20" s="31"/>
      <c r="G20" s="31"/>
      <c r="H20" s="31"/>
      <c r="I20" s="102" t="s">
        <v>24</v>
      </c>
      <c r="J20" s="104" t="s">
        <v>32</v>
      </c>
      <c r="K20" s="31"/>
      <c r="L20" s="103"/>
      <c r="S20" s="31"/>
      <c r="T20" s="31"/>
      <c r="U20" s="31"/>
      <c r="V20" s="31"/>
      <c r="W20" s="31"/>
      <c r="X20" s="31"/>
      <c r="Y20" s="31"/>
      <c r="Z20" s="31"/>
      <c r="AA20" s="31"/>
      <c r="AB20" s="31"/>
      <c r="AC20" s="31"/>
      <c r="AD20" s="31"/>
      <c r="AE20" s="31"/>
    </row>
    <row r="21" spans="1:31" s="2" customFormat="1" ht="18" customHeight="1">
      <c r="A21" s="31"/>
      <c r="B21" s="36"/>
      <c r="C21" s="31"/>
      <c r="D21" s="31"/>
      <c r="E21" s="104" t="s">
        <v>33</v>
      </c>
      <c r="F21" s="31"/>
      <c r="G21" s="31"/>
      <c r="H21" s="31"/>
      <c r="I21" s="102" t="s">
        <v>27</v>
      </c>
      <c r="J21" s="104" t="s">
        <v>34</v>
      </c>
      <c r="K21" s="31"/>
      <c r="L21" s="103"/>
      <c r="S21" s="31"/>
      <c r="T21" s="31"/>
      <c r="U21" s="31"/>
      <c r="V21" s="31"/>
      <c r="W21" s="31"/>
      <c r="X21" s="31"/>
      <c r="Y21" s="31"/>
      <c r="Z21" s="31"/>
      <c r="AA21" s="31"/>
      <c r="AB21" s="31"/>
      <c r="AC21" s="31"/>
      <c r="AD21" s="31"/>
      <c r="AE21" s="31"/>
    </row>
    <row r="22" spans="1:31" s="2" customFormat="1" ht="6.95" customHeight="1">
      <c r="A22" s="31"/>
      <c r="B22" s="36"/>
      <c r="C22" s="31"/>
      <c r="D22" s="31"/>
      <c r="E22" s="31"/>
      <c r="F22" s="31"/>
      <c r="G22" s="31"/>
      <c r="H22" s="31"/>
      <c r="I22" s="31"/>
      <c r="J22" s="31"/>
      <c r="K22" s="31"/>
      <c r="L22" s="103"/>
      <c r="S22" s="31"/>
      <c r="T22" s="31"/>
      <c r="U22" s="31"/>
      <c r="V22" s="31"/>
      <c r="W22" s="31"/>
      <c r="X22" s="31"/>
      <c r="Y22" s="31"/>
      <c r="Z22" s="31"/>
      <c r="AA22" s="31"/>
      <c r="AB22" s="31"/>
      <c r="AC22" s="31"/>
      <c r="AD22" s="31"/>
      <c r="AE22" s="31"/>
    </row>
    <row r="23" spans="1:31" s="2" customFormat="1" ht="12" customHeight="1">
      <c r="A23" s="31"/>
      <c r="B23" s="36"/>
      <c r="C23" s="31"/>
      <c r="D23" s="102" t="s">
        <v>36</v>
      </c>
      <c r="E23" s="31"/>
      <c r="F23" s="31"/>
      <c r="G23" s="31"/>
      <c r="H23" s="31"/>
      <c r="I23" s="102" t="s">
        <v>24</v>
      </c>
      <c r="J23" s="104" t="s">
        <v>32</v>
      </c>
      <c r="K23" s="31"/>
      <c r="L23" s="103"/>
      <c r="S23" s="31"/>
      <c r="T23" s="31"/>
      <c r="U23" s="31"/>
      <c r="V23" s="31"/>
      <c r="W23" s="31"/>
      <c r="X23" s="31"/>
      <c r="Y23" s="31"/>
      <c r="Z23" s="31"/>
      <c r="AA23" s="31"/>
      <c r="AB23" s="31"/>
      <c r="AC23" s="31"/>
      <c r="AD23" s="31"/>
      <c r="AE23" s="31"/>
    </row>
    <row r="24" spans="1:31" s="2" customFormat="1" ht="18" customHeight="1">
      <c r="A24" s="31"/>
      <c r="B24" s="36"/>
      <c r="C24" s="31"/>
      <c r="D24" s="31"/>
      <c r="E24" s="104" t="s">
        <v>33</v>
      </c>
      <c r="F24" s="31"/>
      <c r="G24" s="31"/>
      <c r="H24" s="31"/>
      <c r="I24" s="102" t="s">
        <v>27</v>
      </c>
      <c r="J24" s="104" t="s">
        <v>34</v>
      </c>
      <c r="K24" s="31"/>
      <c r="L24" s="103"/>
      <c r="S24" s="31"/>
      <c r="T24" s="31"/>
      <c r="U24" s="31"/>
      <c r="V24" s="31"/>
      <c r="W24" s="31"/>
      <c r="X24" s="31"/>
      <c r="Y24" s="31"/>
      <c r="Z24" s="31"/>
      <c r="AA24" s="31"/>
      <c r="AB24" s="31"/>
      <c r="AC24" s="31"/>
      <c r="AD24" s="31"/>
      <c r="AE24" s="31"/>
    </row>
    <row r="25" spans="1:31" s="2" customFormat="1" ht="6.95" customHeight="1">
      <c r="A25" s="31"/>
      <c r="B25" s="36"/>
      <c r="C25" s="31"/>
      <c r="D25" s="31"/>
      <c r="E25" s="31"/>
      <c r="F25" s="31"/>
      <c r="G25" s="31"/>
      <c r="H25" s="31"/>
      <c r="I25" s="31"/>
      <c r="J25" s="31"/>
      <c r="K25" s="31"/>
      <c r="L25" s="103"/>
      <c r="S25" s="31"/>
      <c r="T25" s="31"/>
      <c r="U25" s="31"/>
      <c r="V25" s="31"/>
      <c r="W25" s="31"/>
      <c r="X25" s="31"/>
      <c r="Y25" s="31"/>
      <c r="Z25" s="31"/>
      <c r="AA25" s="31"/>
      <c r="AB25" s="31"/>
      <c r="AC25" s="31"/>
      <c r="AD25" s="31"/>
      <c r="AE25" s="31"/>
    </row>
    <row r="26" spans="1:31" s="2" customFormat="1" ht="12" customHeight="1">
      <c r="A26" s="31"/>
      <c r="B26" s="36"/>
      <c r="C26" s="31"/>
      <c r="D26" s="102" t="s">
        <v>37</v>
      </c>
      <c r="E26" s="31"/>
      <c r="F26" s="31"/>
      <c r="G26" s="31"/>
      <c r="H26" s="31"/>
      <c r="I26" s="31"/>
      <c r="J26" s="31"/>
      <c r="K26" s="31"/>
      <c r="L26" s="103"/>
      <c r="S26" s="31"/>
      <c r="T26" s="31"/>
      <c r="U26" s="31"/>
      <c r="V26" s="31"/>
      <c r="W26" s="31"/>
      <c r="X26" s="31"/>
      <c r="Y26" s="31"/>
      <c r="Z26" s="31"/>
      <c r="AA26" s="31"/>
      <c r="AB26" s="31"/>
      <c r="AC26" s="31"/>
      <c r="AD26" s="31"/>
      <c r="AE26" s="31"/>
    </row>
    <row r="27" spans="1:31" s="8" customFormat="1" ht="16.5" customHeight="1">
      <c r="A27" s="106"/>
      <c r="B27" s="107"/>
      <c r="C27" s="106"/>
      <c r="D27" s="106"/>
      <c r="E27" s="349" t="s">
        <v>140</v>
      </c>
      <c r="F27" s="349"/>
      <c r="G27" s="349"/>
      <c r="H27" s="349"/>
      <c r="I27" s="106"/>
      <c r="J27" s="106"/>
      <c r="K27" s="106"/>
      <c r="L27" s="108"/>
      <c r="S27" s="106"/>
      <c r="T27" s="106"/>
      <c r="U27" s="106"/>
      <c r="V27" s="106"/>
      <c r="W27" s="106"/>
      <c r="X27" s="106"/>
      <c r="Y27" s="106"/>
      <c r="Z27" s="106"/>
      <c r="AA27" s="106"/>
      <c r="AB27" s="106"/>
      <c r="AC27" s="106"/>
      <c r="AD27" s="106"/>
      <c r="AE27" s="106"/>
    </row>
    <row r="28" spans="1:31" s="2" customFormat="1" ht="6.95" customHeight="1">
      <c r="A28" s="31"/>
      <c r="B28" s="36"/>
      <c r="C28" s="31"/>
      <c r="D28" s="31"/>
      <c r="E28" s="31"/>
      <c r="F28" s="31"/>
      <c r="G28" s="31"/>
      <c r="H28" s="31"/>
      <c r="I28" s="31"/>
      <c r="J28" s="31"/>
      <c r="K28" s="31"/>
      <c r="L28" s="103"/>
      <c r="S28" s="31"/>
      <c r="T28" s="31"/>
      <c r="U28" s="31"/>
      <c r="V28" s="31"/>
      <c r="W28" s="31"/>
      <c r="X28" s="31"/>
      <c r="Y28" s="31"/>
      <c r="Z28" s="31"/>
      <c r="AA28" s="31"/>
      <c r="AB28" s="31"/>
      <c r="AC28" s="31"/>
      <c r="AD28" s="31"/>
      <c r="AE28" s="31"/>
    </row>
    <row r="29" spans="1:31" s="2" customFormat="1" ht="6.95" customHeight="1">
      <c r="A29" s="31"/>
      <c r="B29" s="36"/>
      <c r="C29" s="31"/>
      <c r="D29" s="109"/>
      <c r="E29" s="109"/>
      <c r="F29" s="109"/>
      <c r="G29" s="109"/>
      <c r="H29" s="109"/>
      <c r="I29" s="109"/>
      <c r="J29" s="109"/>
      <c r="K29" s="109"/>
      <c r="L29" s="103"/>
      <c r="S29" s="31"/>
      <c r="T29" s="31"/>
      <c r="U29" s="31"/>
      <c r="V29" s="31"/>
      <c r="W29" s="31"/>
      <c r="X29" s="31"/>
      <c r="Y29" s="31"/>
      <c r="Z29" s="31"/>
      <c r="AA29" s="31"/>
      <c r="AB29" s="31"/>
      <c r="AC29" s="31"/>
      <c r="AD29" s="31"/>
      <c r="AE29" s="31"/>
    </row>
    <row r="30" spans="1:31" s="2" customFormat="1" ht="25.35" customHeight="1">
      <c r="A30" s="31"/>
      <c r="B30" s="36"/>
      <c r="C30" s="31"/>
      <c r="D30" s="110" t="s">
        <v>39</v>
      </c>
      <c r="E30" s="31"/>
      <c r="F30" s="31"/>
      <c r="G30" s="31"/>
      <c r="H30" s="31"/>
      <c r="I30" s="31"/>
      <c r="J30" s="111">
        <f>ROUND(J84, 2)</f>
        <v>0</v>
      </c>
      <c r="K30" s="31"/>
      <c r="L30" s="103"/>
      <c r="S30" s="31"/>
      <c r="T30" s="31"/>
      <c r="U30" s="31"/>
      <c r="V30" s="31"/>
      <c r="W30" s="31"/>
      <c r="X30" s="31"/>
      <c r="Y30" s="31"/>
      <c r="Z30" s="31"/>
      <c r="AA30" s="31"/>
      <c r="AB30" s="31"/>
      <c r="AC30" s="31"/>
      <c r="AD30" s="31"/>
      <c r="AE30" s="31"/>
    </row>
    <row r="31" spans="1:31" s="2" customFormat="1" ht="6.95" customHeight="1">
      <c r="A31" s="31"/>
      <c r="B31" s="36"/>
      <c r="C31" s="31"/>
      <c r="D31" s="109"/>
      <c r="E31" s="109"/>
      <c r="F31" s="109"/>
      <c r="G31" s="109"/>
      <c r="H31" s="109"/>
      <c r="I31" s="109"/>
      <c r="J31" s="109"/>
      <c r="K31" s="109"/>
      <c r="L31" s="103"/>
      <c r="S31" s="31"/>
      <c r="T31" s="31"/>
      <c r="U31" s="31"/>
      <c r="V31" s="31"/>
      <c r="W31" s="31"/>
      <c r="X31" s="31"/>
      <c r="Y31" s="31"/>
      <c r="Z31" s="31"/>
      <c r="AA31" s="31"/>
      <c r="AB31" s="31"/>
      <c r="AC31" s="31"/>
      <c r="AD31" s="31"/>
      <c r="AE31" s="31"/>
    </row>
    <row r="32" spans="1:31" s="2" customFormat="1" ht="14.45" customHeight="1">
      <c r="A32" s="31"/>
      <c r="B32" s="36"/>
      <c r="C32" s="31"/>
      <c r="D32" s="31"/>
      <c r="E32" s="31"/>
      <c r="F32" s="112" t="s">
        <v>41</v>
      </c>
      <c r="G32" s="31"/>
      <c r="H32" s="31"/>
      <c r="I32" s="112" t="s">
        <v>40</v>
      </c>
      <c r="J32" s="112" t="s">
        <v>42</v>
      </c>
      <c r="K32" s="31"/>
      <c r="L32" s="103"/>
      <c r="S32" s="31"/>
      <c r="T32" s="31"/>
      <c r="U32" s="31"/>
      <c r="V32" s="31"/>
      <c r="W32" s="31"/>
      <c r="X32" s="31"/>
      <c r="Y32" s="31"/>
      <c r="Z32" s="31"/>
      <c r="AA32" s="31"/>
      <c r="AB32" s="31"/>
      <c r="AC32" s="31"/>
      <c r="AD32" s="31"/>
      <c r="AE32" s="31"/>
    </row>
    <row r="33" spans="1:31" s="2" customFormat="1" ht="14.45" customHeight="1">
      <c r="A33" s="31"/>
      <c r="B33" s="36"/>
      <c r="C33" s="31"/>
      <c r="D33" s="113" t="s">
        <v>43</v>
      </c>
      <c r="E33" s="102" t="s">
        <v>44</v>
      </c>
      <c r="F33" s="114">
        <f>ROUND((SUM(BE84:BE109)),  2)</f>
        <v>0</v>
      </c>
      <c r="G33" s="31"/>
      <c r="H33" s="31"/>
      <c r="I33" s="115">
        <v>0.21</v>
      </c>
      <c r="J33" s="114">
        <f>ROUND(((SUM(BE84:BE109))*I33),  2)</f>
        <v>0</v>
      </c>
      <c r="K33" s="31"/>
      <c r="L33" s="103"/>
      <c r="S33" s="31"/>
      <c r="T33" s="31"/>
      <c r="U33" s="31"/>
      <c r="V33" s="31"/>
      <c r="W33" s="31"/>
      <c r="X33" s="31"/>
      <c r="Y33" s="31"/>
      <c r="Z33" s="31"/>
      <c r="AA33" s="31"/>
      <c r="AB33" s="31"/>
      <c r="AC33" s="31"/>
      <c r="AD33" s="31"/>
      <c r="AE33" s="31"/>
    </row>
    <row r="34" spans="1:31" s="2" customFormat="1" ht="14.45" customHeight="1">
      <c r="A34" s="31"/>
      <c r="B34" s="36"/>
      <c r="C34" s="31"/>
      <c r="D34" s="31"/>
      <c r="E34" s="102" t="s">
        <v>45</v>
      </c>
      <c r="F34" s="114">
        <f>ROUND((SUM(BF84:BF109)),  2)</f>
        <v>0</v>
      </c>
      <c r="G34" s="31"/>
      <c r="H34" s="31"/>
      <c r="I34" s="115">
        <v>0.15</v>
      </c>
      <c r="J34" s="114">
        <f>ROUND(((SUM(BF84:BF109))*I34),  2)</f>
        <v>0</v>
      </c>
      <c r="K34" s="31"/>
      <c r="L34" s="103"/>
      <c r="S34" s="31"/>
      <c r="T34" s="31"/>
      <c r="U34" s="31"/>
      <c r="V34" s="31"/>
      <c r="W34" s="31"/>
      <c r="X34" s="31"/>
      <c r="Y34" s="31"/>
      <c r="Z34" s="31"/>
      <c r="AA34" s="31"/>
      <c r="AB34" s="31"/>
      <c r="AC34" s="31"/>
      <c r="AD34" s="31"/>
      <c r="AE34" s="31"/>
    </row>
    <row r="35" spans="1:31" s="2" customFormat="1" ht="14.45" hidden="1" customHeight="1">
      <c r="A35" s="31"/>
      <c r="B35" s="36"/>
      <c r="C35" s="31"/>
      <c r="D35" s="31"/>
      <c r="E35" s="102" t="s">
        <v>46</v>
      </c>
      <c r="F35" s="114">
        <f>ROUND((SUM(BG84:BG109)),  2)</f>
        <v>0</v>
      </c>
      <c r="G35" s="31"/>
      <c r="H35" s="31"/>
      <c r="I35" s="115">
        <v>0.21</v>
      </c>
      <c r="J35" s="114">
        <f>0</f>
        <v>0</v>
      </c>
      <c r="K35" s="31"/>
      <c r="L35" s="103"/>
      <c r="S35" s="31"/>
      <c r="T35" s="31"/>
      <c r="U35" s="31"/>
      <c r="V35" s="31"/>
      <c r="W35" s="31"/>
      <c r="X35" s="31"/>
      <c r="Y35" s="31"/>
      <c r="Z35" s="31"/>
      <c r="AA35" s="31"/>
      <c r="AB35" s="31"/>
      <c r="AC35" s="31"/>
      <c r="AD35" s="31"/>
      <c r="AE35" s="31"/>
    </row>
    <row r="36" spans="1:31" s="2" customFormat="1" ht="14.45" hidden="1" customHeight="1">
      <c r="A36" s="31"/>
      <c r="B36" s="36"/>
      <c r="C36" s="31"/>
      <c r="D36" s="31"/>
      <c r="E36" s="102" t="s">
        <v>47</v>
      </c>
      <c r="F36" s="114">
        <f>ROUND((SUM(BH84:BH109)),  2)</f>
        <v>0</v>
      </c>
      <c r="G36" s="31"/>
      <c r="H36" s="31"/>
      <c r="I36" s="115">
        <v>0.15</v>
      </c>
      <c r="J36" s="114">
        <f>0</f>
        <v>0</v>
      </c>
      <c r="K36" s="31"/>
      <c r="L36" s="103"/>
      <c r="S36" s="31"/>
      <c r="T36" s="31"/>
      <c r="U36" s="31"/>
      <c r="V36" s="31"/>
      <c r="W36" s="31"/>
      <c r="X36" s="31"/>
      <c r="Y36" s="31"/>
      <c r="Z36" s="31"/>
      <c r="AA36" s="31"/>
      <c r="AB36" s="31"/>
      <c r="AC36" s="31"/>
      <c r="AD36" s="31"/>
      <c r="AE36" s="31"/>
    </row>
    <row r="37" spans="1:31" s="2" customFormat="1" ht="14.45" hidden="1" customHeight="1">
      <c r="A37" s="31"/>
      <c r="B37" s="36"/>
      <c r="C37" s="31"/>
      <c r="D37" s="31"/>
      <c r="E37" s="102" t="s">
        <v>48</v>
      </c>
      <c r="F37" s="114">
        <f>ROUND((SUM(BI84:BI109)),  2)</f>
        <v>0</v>
      </c>
      <c r="G37" s="31"/>
      <c r="H37" s="31"/>
      <c r="I37" s="115">
        <v>0</v>
      </c>
      <c r="J37" s="114">
        <f>0</f>
        <v>0</v>
      </c>
      <c r="K37" s="31"/>
      <c r="L37" s="103"/>
      <c r="S37" s="31"/>
      <c r="T37" s="31"/>
      <c r="U37" s="31"/>
      <c r="V37" s="31"/>
      <c r="W37" s="31"/>
      <c r="X37" s="31"/>
      <c r="Y37" s="31"/>
      <c r="Z37" s="31"/>
      <c r="AA37" s="31"/>
      <c r="AB37" s="31"/>
      <c r="AC37" s="31"/>
      <c r="AD37" s="31"/>
      <c r="AE37" s="31"/>
    </row>
    <row r="38" spans="1:31" s="2" customFormat="1" ht="6.95" customHeight="1">
      <c r="A38" s="31"/>
      <c r="B38" s="36"/>
      <c r="C38" s="31"/>
      <c r="D38" s="31"/>
      <c r="E38" s="31"/>
      <c r="F38" s="31"/>
      <c r="G38" s="31"/>
      <c r="H38" s="31"/>
      <c r="I38" s="31"/>
      <c r="J38" s="31"/>
      <c r="K38" s="31"/>
      <c r="L38" s="103"/>
      <c r="S38" s="31"/>
      <c r="T38" s="31"/>
      <c r="U38" s="31"/>
      <c r="V38" s="31"/>
      <c r="W38" s="31"/>
      <c r="X38" s="31"/>
      <c r="Y38" s="31"/>
      <c r="Z38" s="31"/>
      <c r="AA38" s="31"/>
      <c r="AB38" s="31"/>
      <c r="AC38" s="31"/>
      <c r="AD38" s="31"/>
      <c r="AE38" s="31"/>
    </row>
    <row r="39" spans="1:31" s="2" customFormat="1" ht="25.35" customHeight="1">
      <c r="A39" s="31"/>
      <c r="B39" s="36"/>
      <c r="C39" s="116"/>
      <c r="D39" s="117" t="s">
        <v>49</v>
      </c>
      <c r="E39" s="118"/>
      <c r="F39" s="118"/>
      <c r="G39" s="119" t="s">
        <v>50</v>
      </c>
      <c r="H39" s="120" t="s">
        <v>51</v>
      </c>
      <c r="I39" s="118"/>
      <c r="J39" s="121">
        <f>SUM(J30:J37)</f>
        <v>0</v>
      </c>
      <c r="K39" s="122"/>
      <c r="L39" s="103"/>
      <c r="S39" s="31"/>
      <c r="T39" s="31"/>
      <c r="U39" s="31"/>
      <c r="V39" s="31"/>
      <c r="W39" s="31"/>
      <c r="X39" s="31"/>
      <c r="Y39" s="31"/>
      <c r="Z39" s="31"/>
      <c r="AA39" s="31"/>
      <c r="AB39" s="31"/>
      <c r="AC39" s="31"/>
      <c r="AD39" s="31"/>
      <c r="AE39" s="31"/>
    </row>
    <row r="40" spans="1:31" s="2" customFormat="1" ht="14.45" customHeight="1">
      <c r="A40" s="31"/>
      <c r="B40" s="123"/>
      <c r="C40" s="124"/>
      <c r="D40" s="124"/>
      <c r="E40" s="124"/>
      <c r="F40" s="124"/>
      <c r="G40" s="124"/>
      <c r="H40" s="124"/>
      <c r="I40" s="124"/>
      <c r="J40" s="124"/>
      <c r="K40" s="124"/>
      <c r="L40" s="103"/>
      <c r="S40" s="31"/>
      <c r="T40" s="31"/>
      <c r="U40" s="31"/>
      <c r="V40" s="31"/>
      <c r="W40" s="31"/>
      <c r="X40" s="31"/>
      <c r="Y40" s="31"/>
      <c r="Z40" s="31"/>
      <c r="AA40" s="31"/>
      <c r="AB40" s="31"/>
      <c r="AC40" s="31"/>
      <c r="AD40" s="31"/>
      <c r="AE40" s="31"/>
    </row>
    <row r="44" spans="1:31" s="2" customFormat="1" ht="6.95" customHeight="1">
      <c r="A44" s="31"/>
      <c r="B44" s="125"/>
      <c r="C44" s="126"/>
      <c r="D44" s="126"/>
      <c r="E44" s="126"/>
      <c r="F44" s="126"/>
      <c r="G44" s="126"/>
      <c r="H44" s="126"/>
      <c r="I44" s="126"/>
      <c r="J44" s="126"/>
      <c r="K44" s="126"/>
      <c r="L44" s="103"/>
      <c r="S44" s="31"/>
      <c r="T44" s="31"/>
      <c r="U44" s="31"/>
      <c r="V44" s="31"/>
      <c r="W44" s="31"/>
      <c r="X44" s="31"/>
      <c r="Y44" s="31"/>
      <c r="Z44" s="31"/>
      <c r="AA44" s="31"/>
      <c r="AB44" s="31"/>
      <c r="AC44" s="31"/>
      <c r="AD44" s="31"/>
      <c r="AE44" s="31"/>
    </row>
    <row r="45" spans="1:31" s="2" customFormat="1" ht="24.95" customHeight="1">
      <c r="A45" s="31"/>
      <c r="B45" s="32"/>
      <c r="C45" s="23" t="s">
        <v>97</v>
      </c>
      <c r="D45" s="33"/>
      <c r="E45" s="33"/>
      <c r="F45" s="33"/>
      <c r="G45" s="33"/>
      <c r="H45" s="33"/>
      <c r="I45" s="33"/>
      <c r="J45" s="33"/>
      <c r="K45" s="33"/>
      <c r="L45" s="103"/>
      <c r="S45" s="31"/>
      <c r="T45" s="31"/>
      <c r="U45" s="31"/>
      <c r="V45" s="31"/>
      <c r="W45" s="31"/>
      <c r="X45" s="31"/>
      <c r="Y45" s="31"/>
      <c r="Z45" s="31"/>
      <c r="AA45" s="31"/>
      <c r="AB45" s="31"/>
      <c r="AC45" s="31"/>
      <c r="AD45" s="31"/>
      <c r="AE45" s="31"/>
    </row>
    <row r="46" spans="1:31" s="2" customFormat="1" ht="6.95" customHeight="1">
      <c r="A46" s="31"/>
      <c r="B46" s="32"/>
      <c r="C46" s="33"/>
      <c r="D46" s="33"/>
      <c r="E46" s="33"/>
      <c r="F46" s="33"/>
      <c r="G46" s="33"/>
      <c r="H46" s="33"/>
      <c r="I46" s="33"/>
      <c r="J46" s="33"/>
      <c r="K46" s="33"/>
      <c r="L46" s="103"/>
      <c r="S46" s="31"/>
      <c r="T46" s="31"/>
      <c r="U46" s="31"/>
      <c r="V46" s="31"/>
      <c r="W46" s="31"/>
      <c r="X46" s="31"/>
      <c r="Y46" s="31"/>
      <c r="Z46" s="31"/>
      <c r="AA46" s="31"/>
      <c r="AB46" s="31"/>
      <c r="AC46" s="31"/>
      <c r="AD46" s="31"/>
      <c r="AE46" s="31"/>
    </row>
    <row r="47" spans="1:31" s="2" customFormat="1" ht="12" customHeight="1">
      <c r="A47" s="31"/>
      <c r="B47" s="32"/>
      <c r="C47" s="28" t="s">
        <v>14</v>
      </c>
      <c r="D47" s="33"/>
      <c r="E47" s="33"/>
      <c r="F47" s="33"/>
      <c r="G47" s="33"/>
      <c r="H47" s="33"/>
      <c r="I47" s="33"/>
      <c r="J47" s="33"/>
      <c r="K47" s="33"/>
      <c r="L47" s="103"/>
      <c r="S47" s="31"/>
      <c r="T47" s="31"/>
      <c r="U47" s="31"/>
      <c r="V47" s="31"/>
      <c r="W47" s="31"/>
      <c r="X47" s="31"/>
      <c r="Y47" s="31"/>
      <c r="Z47" s="31"/>
      <c r="AA47" s="31"/>
      <c r="AB47" s="31"/>
      <c r="AC47" s="31"/>
      <c r="AD47" s="31"/>
      <c r="AE47" s="31"/>
    </row>
    <row r="48" spans="1:31" s="2" customFormat="1" ht="16.5" customHeight="1">
      <c r="A48" s="31"/>
      <c r="B48" s="32"/>
      <c r="C48" s="33"/>
      <c r="D48" s="33"/>
      <c r="E48" s="342" t="str">
        <f>E7</f>
        <v>Kontejnery KO BENEŠOVA ul., KOLÍN</v>
      </c>
      <c r="F48" s="343"/>
      <c r="G48" s="343"/>
      <c r="H48" s="343"/>
      <c r="I48" s="33"/>
      <c r="J48" s="33"/>
      <c r="K48" s="33"/>
      <c r="L48" s="103"/>
      <c r="S48" s="31"/>
      <c r="T48" s="31"/>
      <c r="U48" s="31"/>
      <c r="V48" s="31"/>
      <c r="W48" s="31"/>
      <c r="X48" s="31"/>
      <c r="Y48" s="31"/>
      <c r="Z48" s="31"/>
      <c r="AA48" s="31"/>
      <c r="AB48" s="31"/>
      <c r="AC48" s="31"/>
      <c r="AD48" s="31"/>
      <c r="AE48" s="31"/>
    </row>
    <row r="49" spans="1:47" s="2" customFormat="1" ht="12" customHeight="1">
      <c r="A49" s="31"/>
      <c r="B49" s="32"/>
      <c r="C49" s="28" t="s">
        <v>94</v>
      </c>
      <c r="D49" s="33"/>
      <c r="E49" s="33"/>
      <c r="F49" s="33"/>
      <c r="G49" s="33"/>
      <c r="H49" s="33"/>
      <c r="I49" s="33"/>
      <c r="J49" s="33"/>
      <c r="K49" s="33"/>
      <c r="L49" s="103"/>
      <c r="S49" s="31"/>
      <c r="T49" s="31"/>
      <c r="U49" s="31"/>
      <c r="V49" s="31"/>
      <c r="W49" s="31"/>
      <c r="X49" s="31"/>
      <c r="Y49" s="31"/>
      <c r="Z49" s="31"/>
      <c r="AA49" s="31"/>
      <c r="AB49" s="31"/>
      <c r="AC49" s="31"/>
      <c r="AD49" s="31"/>
      <c r="AE49" s="31"/>
    </row>
    <row r="50" spans="1:47" s="2" customFormat="1" ht="16.5" customHeight="1">
      <c r="A50" s="31"/>
      <c r="B50" s="32"/>
      <c r="C50" s="33"/>
      <c r="D50" s="33"/>
      <c r="E50" s="330" t="str">
        <f>E9</f>
        <v>2021-1-1 - 01 - BOURACÍ PRÁCE</v>
      </c>
      <c r="F50" s="341"/>
      <c r="G50" s="341"/>
      <c r="H50" s="341"/>
      <c r="I50" s="33"/>
      <c r="J50" s="33"/>
      <c r="K50" s="33"/>
      <c r="L50" s="103"/>
      <c r="S50" s="31"/>
      <c r="T50" s="31"/>
      <c r="U50" s="31"/>
      <c r="V50" s="31"/>
      <c r="W50" s="31"/>
      <c r="X50" s="31"/>
      <c r="Y50" s="31"/>
      <c r="Z50" s="31"/>
      <c r="AA50" s="31"/>
      <c r="AB50" s="31"/>
      <c r="AC50" s="31"/>
      <c r="AD50" s="31"/>
      <c r="AE50" s="31"/>
    </row>
    <row r="51" spans="1:47" s="2" customFormat="1" ht="6.95" customHeight="1">
      <c r="A51" s="31"/>
      <c r="B51" s="32"/>
      <c r="C51" s="33"/>
      <c r="D51" s="33"/>
      <c r="E51" s="33"/>
      <c r="F51" s="33"/>
      <c r="G51" s="33"/>
      <c r="H51" s="33"/>
      <c r="I51" s="33"/>
      <c r="J51" s="33"/>
      <c r="K51" s="33"/>
      <c r="L51" s="103"/>
      <c r="S51" s="31"/>
      <c r="T51" s="31"/>
      <c r="U51" s="31"/>
      <c r="V51" s="31"/>
      <c r="W51" s="31"/>
      <c r="X51" s="31"/>
      <c r="Y51" s="31"/>
      <c r="Z51" s="31"/>
      <c r="AA51" s="31"/>
      <c r="AB51" s="31"/>
      <c r="AC51" s="31"/>
      <c r="AD51" s="31"/>
      <c r="AE51" s="31"/>
    </row>
    <row r="52" spans="1:47" s="2" customFormat="1" ht="12" customHeight="1">
      <c r="A52" s="31"/>
      <c r="B52" s="32"/>
      <c r="C52" s="28" t="s">
        <v>19</v>
      </c>
      <c r="D52" s="33"/>
      <c r="E52" s="33"/>
      <c r="F52" s="26" t="str">
        <f>F12</f>
        <v>BENEŠOVA</v>
      </c>
      <c r="G52" s="33"/>
      <c r="H52" s="33"/>
      <c r="I52" s="28" t="s">
        <v>21</v>
      </c>
      <c r="J52" s="56" t="str">
        <f>IF(J12="","",J12)</f>
        <v>19. 1. 2021</v>
      </c>
      <c r="K52" s="33"/>
      <c r="L52" s="103"/>
      <c r="S52" s="31"/>
      <c r="T52" s="31"/>
      <c r="U52" s="31"/>
      <c r="V52" s="31"/>
      <c r="W52" s="31"/>
      <c r="X52" s="31"/>
      <c r="Y52" s="31"/>
      <c r="Z52" s="31"/>
      <c r="AA52" s="31"/>
      <c r="AB52" s="31"/>
      <c r="AC52" s="31"/>
      <c r="AD52" s="31"/>
      <c r="AE52" s="31"/>
    </row>
    <row r="53" spans="1:47" s="2" customFormat="1" ht="6.95" customHeight="1">
      <c r="A53" s="31"/>
      <c r="B53" s="32"/>
      <c r="C53" s="33"/>
      <c r="D53" s="33"/>
      <c r="E53" s="33"/>
      <c r="F53" s="33"/>
      <c r="G53" s="33"/>
      <c r="H53" s="33"/>
      <c r="I53" s="33"/>
      <c r="J53" s="33"/>
      <c r="K53" s="33"/>
      <c r="L53" s="103"/>
      <c r="S53" s="31"/>
      <c r="T53" s="31"/>
      <c r="U53" s="31"/>
      <c r="V53" s="31"/>
      <c r="W53" s="31"/>
      <c r="X53" s="31"/>
      <c r="Y53" s="31"/>
      <c r="Z53" s="31"/>
      <c r="AA53" s="31"/>
      <c r="AB53" s="31"/>
      <c r="AC53" s="31"/>
      <c r="AD53" s="31"/>
      <c r="AE53" s="31"/>
    </row>
    <row r="54" spans="1:47" s="2" customFormat="1" ht="15.2" customHeight="1">
      <c r="A54" s="31"/>
      <c r="B54" s="32"/>
      <c r="C54" s="28" t="s">
        <v>23</v>
      </c>
      <c r="D54" s="33"/>
      <c r="E54" s="33"/>
      <c r="F54" s="26" t="str">
        <f>E15</f>
        <v>MĚSTO KOLÍN</v>
      </c>
      <c r="G54" s="33"/>
      <c r="H54" s="33"/>
      <c r="I54" s="28" t="s">
        <v>31</v>
      </c>
      <c r="J54" s="29" t="str">
        <f>E21</f>
        <v>DONDESIGN s.r.o</v>
      </c>
      <c r="K54" s="33"/>
      <c r="L54" s="103"/>
      <c r="S54" s="31"/>
      <c r="T54" s="31"/>
      <c r="U54" s="31"/>
      <c r="V54" s="31"/>
      <c r="W54" s="31"/>
      <c r="X54" s="31"/>
      <c r="Y54" s="31"/>
      <c r="Z54" s="31"/>
      <c r="AA54" s="31"/>
      <c r="AB54" s="31"/>
      <c r="AC54" s="31"/>
      <c r="AD54" s="31"/>
      <c r="AE54" s="31"/>
    </row>
    <row r="55" spans="1:47" s="2" customFormat="1" ht="15.2" customHeight="1">
      <c r="A55" s="31"/>
      <c r="B55" s="32"/>
      <c r="C55" s="28" t="s">
        <v>29</v>
      </c>
      <c r="D55" s="33"/>
      <c r="E55" s="33"/>
      <c r="F55" s="26" t="str">
        <f>IF(E18="","",E18)</f>
        <v xml:space="preserve"> </v>
      </c>
      <c r="G55" s="33"/>
      <c r="H55" s="33"/>
      <c r="I55" s="28" t="s">
        <v>36</v>
      </c>
      <c r="J55" s="29" t="str">
        <f>E24</f>
        <v>DONDESIGN s.r.o</v>
      </c>
      <c r="K55" s="33"/>
      <c r="L55" s="103"/>
      <c r="S55" s="31"/>
      <c r="T55" s="31"/>
      <c r="U55" s="31"/>
      <c r="V55" s="31"/>
      <c r="W55" s="31"/>
      <c r="X55" s="31"/>
      <c r="Y55" s="31"/>
      <c r="Z55" s="31"/>
      <c r="AA55" s="31"/>
      <c r="AB55" s="31"/>
      <c r="AC55" s="31"/>
      <c r="AD55" s="31"/>
      <c r="AE55" s="31"/>
    </row>
    <row r="56" spans="1:47" s="2" customFormat="1" ht="10.35" customHeight="1">
      <c r="A56" s="31"/>
      <c r="B56" s="32"/>
      <c r="C56" s="33"/>
      <c r="D56" s="33"/>
      <c r="E56" s="33"/>
      <c r="F56" s="33"/>
      <c r="G56" s="33"/>
      <c r="H56" s="33"/>
      <c r="I56" s="33"/>
      <c r="J56" s="33"/>
      <c r="K56" s="33"/>
      <c r="L56" s="103"/>
      <c r="S56" s="31"/>
      <c r="T56" s="31"/>
      <c r="U56" s="31"/>
      <c r="V56" s="31"/>
      <c r="W56" s="31"/>
      <c r="X56" s="31"/>
      <c r="Y56" s="31"/>
      <c r="Z56" s="31"/>
      <c r="AA56" s="31"/>
      <c r="AB56" s="31"/>
      <c r="AC56" s="31"/>
      <c r="AD56" s="31"/>
      <c r="AE56" s="31"/>
    </row>
    <row r="57" spans="1:47" s="2" customFormat="1" ht="29.25" customHeight="1">
      <c r="A57" s="31"/>
      <c r="B57" s="32"/>
      <c r="C57" s="127" t="s">
        <v>98</v>
      </c>
      <c r="D57" s="128"/>
      <c r="E57" s="128"/>
      <c r="F57" s="128"/>
      <c r="G57" s="128"/>
      <c r="H57" s="128"/>
      <c r="I57" s="128"/>
      <c r="J57" s="129" t="s">
        <v>99</v>
      </c>
      <c r="K57" s="128"/>
      <c r="L57" s="103"/>
      <c r="S57" s="31"/>
      <c r="T57" s="31"/>
      <c r="U57" s="31"/>
      <c r="V57" s="31"/>
      <c r="W57" s="31"/>
      <c r="X57" s="31"/>
      <c r="Y57" s="31"/>
      <c r="Z57" s="31"/>
      <c r="AA57" s="31"/>
      <c r="AB57" s="31"/>
      <c r="AC57" s="31"/>
      <c r="AD57" s="31"/>
      <c r="AE57" s="31"/>
    </row>
    <row r="58" spans="1:47" s="2" customFormat="1" ht="10.35" customHeight="1">
      <c r="A58" s="31"/>
      <c r="B58" s="32"/>
      <c r="C58" s="33"/>
      <c r="D58" s="33"/>
      <c r="E58" s="33"/>
      <c r="F58" s="33"/>
      <c r="G58" s="33"/>
      <c r="H58" s="33"/>
      <c r="I58" s="33"/>
      <c r="J58" s="33"/>
      <c r="K58" s="33"/>
      <c r="L58" s="103"/>
      <c r="S58" s="31"/>
      <c r="T58" s="31"/>
      <c r="U58" s="31"/>
      <c r="V58" s="31"/>
      <c r="W58" s="31"/>
      <c r="X58" s="31"/>
      <c r="Y58" s="31"/>
      <c r="Z58" s="31"/>
      <c r="AA58" s="31"/>
      <c r="AB58" s="31"/>
      <c r="AC58" s="31"/>
      <c r="AD58" s="31"/>
      <c r="AE58" s="31"/>
    </row>
    <row r="59" spans="1:47" s="2" customFormat="1" ht="22.9" customHeight="1">
      <c r="A59" s="31"/>
      <c r="B59" s="32"/>
      <c r="C59" s="130" t="s">
        <v>71</v>
      </c>
      <c r="D59" s="33"/>
      <c r="E59" s="33"/>
      <c r="F59" s="33"/>
      <c r="G59" s="33"/>
      <c r="H59" s="33"/>
      <c r="I59" s="33"/>
      <c r="J59" s="74">
        <f>J84</f>
        <v>0</v>
      </c>
      <c r="K59" s="33"/>
      <c r="L59" s="103"/>
      <c r="S59" s="31"/>
      <c r="T59" s="31"/>
      <c r="U59" s="31"/>
      <c r="V59" s="31"/>
      <c r="W59" s="31"/>
      <c r="X59" s="31"/>
      <c r="Y59" s="31"/>
      <c r="Z59" s="31"/>
      <c r="AA59" s="31"/>
      <c r="AB59" s="31"/>
      <c r="AC59" s="31"/>
      <c r="AD59" s="31"/>
      <c r="AE59" s="31"/>
      <c r="AU59" s="17" t="s">
        <v>100</v>
      </c>
    </row>
    <row r="60" spans="1:47" s="9" customFormat="1" ht="24.95" customHeight="1">
      <c r="B60" s="131"/>
      <c r="C60" s="132"/>
      <c r="D60" s="133" t="s">
        <v>141</v>
      </c>
      <c r="E60" s="134"/>
      <c r="F60" s="134"/>
      <c r="G60" s="134"/>
      <c r="H60" s="134"/>
      <c r="I60" s="134"/>
      <c r="J60" s="135">
        <f>J85</f>
        <v>0</v>
      </c>
      <c r="K60" s="132"/>
      <c r="L60" s="136"/>
    </row>
    <row r="61" spans="1:47" s="10" customFormat="1" ht="19.899999999999999" customHeight="1">
      <c r="B61" s="137"/>
      <c r="C61" s="138"/>
      <c r="D61" s="139" t="s">
        <v>142</v>
      </c>
      <c r="E61" s="140"/>
      <c r="F61" s="140"/>
      <c r="G61" s="140"/>
      <c r="H61" s="140"/>
      <c r="I61" s="140"/>
      <c r="J61" s="141">
        <f>J86</f>
        <v>0</v>
      </c>
      <c r="K61" s="138"/>
      <c r="L61" s="142"/>
    </row>
    <row r="62" spans="1:47" s="10" customFormat="1" ht="19.899999999999999" customHeight="1">
      <c r="B62" s="137"/>
      <c r="C62" s="138"/>
      <c r="D62" s="139" t="s">
        <v>143</v>
      </c>
      <c r="E62" s="140"/>
      <c r="F62" s="140"/>
      <c r="G62" s="140"/>
      <c r="H62" s="140"/>
      <c r="I62" s="140"/>
      <c r="J62" s="141">
        <f>J93</f>
        <v>0</v>
      </c>
      <c r="K62" s="138"/>
      <c r="L62" s="142"/>
    </row>
    <row r="63" spans="1:47" s="9" customFormat="1" ht="24.95" customHeight="1">
      <c r="B63" s="131"/>
      <c r="C63" s="132"/>
      <c r="D63" s="133" t="s">
        <v>144</v>
      </c>
      <c r="E63" s="134"/>
      <c r="F63" s="134"/>
      <c r="G63" s="134"/>
      <c r="H63" s="134"/>
      <c r="I63" s="134"/>
      <c r="J63" s="135">
        <f>J106</f>
        <v>0</v>
      </c>
      <c r="K63" s="132"/>
      <c r="L63" s="136"/>
    </row>
    <row r="64" spans="1:47" s="10" customFormat="1" ht="19.899999999999999" customHeight="1">
      <c r="B64" s="137"/>
      <c r="C64" s="138"/>
      <c r="D64" s="139" t="s">
        <v>145</v>
      </c>
      <c r="E64" s="140"/>
      <c r="F64" s="140"/>
      <c r="G64" s="140"/>
      <c r="H64" s="140"/>
      <c r="I64" s="140"/>
      <c r="J64" s="141">
        <f>J107</f>
        <v>0</v>
      </c>
      <c r="K64" s="138"/>
      <c r="L64" s="142"/>
    </row>
    <row r="65" spans="1:31" s="2" customFormat="1" ht="21.75" customHeight="1">
      <c r="A65" s="31"/>
      <c r="B65" s="32"/>
      <c r="C65" s="33"/>
      <c r="D65" s="33"/>
      <c r="E65" s="33"/>
      <c r="F65" s="33"/>
      <c r="G65" s="33"/>
      <c r="H65" s="33"/>
      <c r="I65" s="33"/>
      <c r="J65" s="33"/>
      <c r="K65" s="33"/>
      <c r="L65" s="103"/>
      <c r="S65" s="31"/>
      <c r="T65" s="31"/>
      <c r="U65" s="31"/>
      <c r="V65" s="31"/>
      <c r="W65" s="31"/>
      <c r="X65" s="31"/>
      <c r="Y65" s="31"/>
      <c r="Z65" s="31"/>
      <c r="AA65" s="31"/>
      <c r="AB65" s="31"/>
      <c r="AC65" s="31"/>
      <c r="AD65" s="31"/>
      <c r="AE65" s="31"/>
    </row>
    <row r="66" spans="1:31" s="2" customFormat="1" ht="6.95" customHeight="1">
      <c r="A66" s="31"/>
      <c r="B66" s="44"/>
      <c r="C66" s="45"/>
      <c r="D66" s="45"/>
      <c r="E66" s="45"/>
      <c r="F66" s="45"/>
      <c r="G66" s="45"/>
      <c r="H66" s="45"/>
      <c r="I66" s="45"/>
      <c r="J66" s="45"/>
      <c r="K66" s="45"/>
      <c r="L66" s="103"/>
      <c r="S66" s="31"/>
      <c r="T66" s="31"/>
      <c r="U66" s="31"/>
      <c r="V66" s="31"/>
      <c r="W66" s="31"/>
      <c r="X66" s="31"/>
      <c r="Y66" s="31"/>
      <c r="Z66" s="31"/>
      <c r="AA66" s="31"/>
      <c r="AB66" s="31"/>
      <c r="AC66" s="31"/>
      <c r="AD66" s="31"/>
      <c r="AE66" s="31"/>
    </row>
    <row r="70" spans="1:31" s="2" customFormat="1" ht="6.95" customHeight="1">
      <c r="A70" s="31"/>
      <c r="B70" s="46"/>
      <c r="C70" s="47"/>
      <c r="D70" s="47"/>
      <c r="E70" s="47"/>
      <c r="F70" s="47"/>
      <c r="G70" s="47"/>
      <c r="H70" s="47"/>
      <c r="I70" s="47"/>
      <c r="J70" s="47"/>
      <c r="K70" s="47"/>
      <c r="L70" s="103"/>
      <c r="S70" s="31"/>
      <c r="T70" s="31"/>
      <c r="U70" s="31"/>
      <c r="V70" s="31"/>
      <c r="W70" s="31"/>
      <c r="X70" s="31"/>
      <c r="Y70" s="31"/>
      <c r="Z70" s="31"/>
      <c r="AA70" s="31"/>
      <c r="AB70" s="31"/>
      <c r="AC70" s="31"/>
      <c r="AD70" s="31"/>
      <c r="AE70" s="31"/>
    </row>
    <row r="71" spans="1:31" s="2" customFormat="1" ht="24.95" customHeight="1">
      <c r="A71" s="31"/>
      <c r="B71" s="32"/>
      <c r="C71" s="23" t="s">
        <v>105</v>
      </c>
      <c r="D71" s="33"/>
      <c r="E71" s="33"/>
      <c r="F71" s="33"/>
      <c r="G71" s="33"/>
      <c r="H71" s="33"/>
      <c r="I71" s="33"/>
      <c r="J71" s="33"/>
      <c r="K71" s="33"/>
      <c r="L71" s="103"/>
      <c r="S71" s="31"/>
      <c r="T71" s="31"/>
      <c r="U71" s="31"/>
      <c r="V71" s="31"/>
      <c r="W71" s="31"/>
      <c r="X71" s="31"/>
      <c r="Y71" s="31"/>
      <c r="Z71" s="31"/>
      <c r="AA71" s="31"/>
      <c r="AB71" s="31"/>
      <c r="AC71" s="31"/>
      <c r="AD71" s="31"/>
      <c r="AE71" s="31"/>
    </row>
    <row r="72" spans="1:31" s="2" customFormat="1" ht="6.95" customHeight="1">
      <c r="A72" s="31"/>
      <c r="B72" s="32"/>
      <c r="C72" s="33"/>
      <c r="D72" s="33"/>
      <c r="E72" s="33"/>
      <c r="F72" s="33"/>
      <c r="G72" s="33"/>
      <c r="H72" s="33"/>
      <c r="I72" s="33"/>
      <c r="J72" s="33"/>
      <c r="K72" s="33"/>
      <c r="L72" s="103"/>
      <c r="S72" s="31"/>
      <c r="T72" s="31"/>
      <c r="U72" s="31"/>
      <c r="V72" s="31"/>
      <c r="W72" s="31"/>
      <c r="X72" s="31"/>
      <c r="Y72" s="31"/>
      <c r="Z72" s="31"/>
      <c r="AA72" s="31"/>
      <c r="AB72" s="31"/>
      <c r="AC72" s="31"/>
      <c r="AD72" s="31"/>
      <c r="AE72" s="31"/>
    </row>
    <row r="73" spans="1:31" s="2" customFormat="1" ht="12" customHeight="1">
      <c r="A73" s="31"/>
      <c r="B73" s="32"/>
      <c r="C73" s="28" t="s">
        <v>14</v>
      </c>
      <c r="D73" s="33"/>
      <c r="E73" s="33"/>
      <c r="F73" s="33"/>
      <c r="G73" s="33"/>
      <c r="H73" s="33"/>
      <c r="I73" s="33"/>
      <c r="J73" s="33"/>
      <c r="K73" s="33"/>
      <c r="L73" s="103"/>
      <c r="S73" s="31"/>
      <c r="T73" s="31"/>
      <c r="U73" s="31"/>
      <c r="V73" s="31"/>
      <c r="W73" s="31"/>
      <c r="X73" s="31"/>
      <c r="Y73" s="31"/>
      <c r="Z73" s="31"/>
      <c r="AA73" s="31"/>
      <c r="AB73" s="31"/>
      <c r="AC73" s="31"/>
      <c r="AD73" s="31"/>
      <c r="AE73" s="31"/>
    </row>
    <row r="74" spans="1:31" s="2" customFormat="1" ht="16.5" customHeight="1">
      <c r="A74" s="31"/>
      <c r="B74" s="32"/>
      <c r="C74" s="33"/>
      <c r="D74" s="33"/>
      <c r="E74" s="342" t="str">
        <f>E7</f>
        <v>Kontejnery KO BENEŠOVA ul., KOLÍN</v>
      </c>
      <c r="F74" s="343"/>
      <c r="G74" s="343"/>
      <c r="H74" s="343"/>
      <c r="I74" s="33"/>
      <c r="J74" s="33"/>
      <c r="K74" s="33"/>
      <c r="L74" s="103"/>
      <c r="S74" s="31"/>
      <c r="T74" s="31"/>
      <c r="U74" s="31"/>
      <c r="V74" s="31"/>
      <c r="W74" s="31"/>
      <c r="X74" s="31"/>
      <c r="Y74" s="31"/>
      <c r="Z74" s="31"/>
      <c r="AA74" s="31"/>
      <c r="AB74" s="31"/>
      <c r="AC74" s="31"/>
      <c r="AD74" s="31"/>
      <c r="AE74" s="31"/>
    </row>
    <row r="75" spans="1:31" s="2" customFormat="1" ht="12" customHeight="1">
      <c r="A75" s="31"/>
      <c r="B75" s="32"/>
      <c r="C75" s="28" t="s">
        <v>94</v>
      </c>
      <c r="D75" s="33"/>
      <c r="E75" s="33"/>
      <c r="F75" s="33"/>
      <c r="G75" s="33"/>
      <c r="H75" s="33"/>
      <c r="I75" s="33"/>
      <c r="J75" s="33"/>
      <c r="K75" s="33"/>
      <c r="L75" s="103"/>
      <c r="S75" s="31"/>
      <c r="T75" s="31"/>
      <c r="U75" s="31"/>
      <c r="V75" s="31"/>
      <c r="W75" s="31"/>
      <c r="X75" s="31"/>
      <c r="Y75" s="31"/>
      <c r="Z75" s="31"/>
      <c r="AA75" s="31"/>
      <c r="AB75" s="31"/>
      <c r="AC75" s="31"/>
      <c r="AD75" s="31"/>
      <c r="AE75" s="31"/>
    </row>
    <row r="76" spans="1:31" s="2" customFormat="1" ht="16.5" customHeight="1">
      <c r="A76" s="31"/>
      <c r="B76" s="32"/>
      <c r="C76" s="33"/>
      <c r="D76" s="33"/>
      <c r="E76" s="330" t="str">
        <f>E9</f>
        <v>2021-1-1 - 01 - BOURACÍ PRÁCE</v>
      </c>
      <c r="F76" s="341"/>
      <c r="G76" s="341"/>
      <c r="H76" s="341"/>
      <c r="I76" s="33"/>
      <c r="J76" s="33"/>
      <c r="K76" s="33"/>
      <c r="L76" s="103"/>
      <c r="S76" s="31"/>
      <c r="T76" s="31"/>
      <c r="U76" s="31"/>
      <c r="V76" s="31"/>
      <c r="W76" s="31"/>
      <c r="X76" s="31"/>
      <c r="Y76" s="31"/>
      <c r="Z76" s="31"/>
      <c r="AA76" s="31"/>
      <c r="AB76" s="31"/>
      <c r="AC76" s="31"/>
      <c r="AD76" s="31"/>
      <c r="AE76" s="31"/>
    </row>
    <row r="77" spans="1:31" s="2" customFormat="1" ht="6.95" customHeight="1">
      <c r="A77" s="31"/>
      <c r="B77" s="32"/>
      <c r="C77" s="33"/>
      <c r="D77" s="33"/>
      <c r="E77" s="33"/>
      <c r="F77" s="33"/>
      <c r="G77" s="33"/>
      <c r="H77" s="33"/>
      <c r="I77" s="33"/>
      <c r="J77" s="33"/>
      <c r="K77" s="33"/>
      <c r="L77" s="103"/>
      <c r="S77" s="31"/>
      <c r="T77" s="31"/>
      <c r="U77" s="31"/>
      <c r="V77" s="31"/>
      <c r="W77" s="31"/>
      <c r="X77" s="31"/>
      <c r="Y77" s="31"/>
      <c r="Z77" s="31"/>
      <c r="AA77" s="31"/>
      <c r="AB77" s="31"/>
      <c r="AC77" s="31"/>
      <c r="AD77" s="31"/>
      <c r="AE77" s="31"/>
    </row>
    <row r="78" spans="1:31" s="2" customFormat="1" ht="12" customHeight="1">
      <c r="A78" s="31"/>
      <c r="B78" s="32"/>
      <c r="C78" s="28" t="s">
        <v>19</v>
      </c>
      <c r="D78" s="33"/>
      <c r="E78" s="33"/>
      <c r="F78" s="26" t="str">
        <f>F12</f>
        <v>BENEŠOVA</v>
      </c>
      <c r="G78" s="33"/>
      <c r="H78" s="33"/>
      <c r="I78" s="28" t="s">
        <v>21</v>
      </c>
      <c r="J78" s="56" t="str">
        <f>IF(J12="","",J12)</f>
        <v>19. 1. 2021</v>
      </c>
      <c r="K78" s="33"/>
      <c r="L78" s="103"/>
      <c r="S78" s="31"/>
      <c r="T78" s="31"/>
      <c r="U78" s="31"/>
      <c r="V78" s="31"/>
      <c r="W78" s="31"/>
      <c r="X78" s="31"/>
      <c r="Y78" s="31"/>
      <c r="Z78" s="31"/>
      <c r="AA78" s="31"/>
      <c r="AB78" s="31"/>
      <c r="AC78" s="31"/>
      <c r="AD78" s="31"/>
      <c r="AE78" s="31"/>
    </row>
    <row r="79" spans="1:31" s="2" customFormat="1" ht="6.95" customHeight="1">
      <c r="A79" s="31"/>
      <c r="B79" s="32"/>
      <c r="C79" s="33"/>
      <c r="D79" s="33"/>
      <c r="E79" s="33"/>
      <c r="F79" s="33"/>
      <c r="G79" s="33"/>
      <c r="H79" s="33"/>
      <c r="I79" s="33"/>
      <c r="J79" s="33"/>
      <c r="K79" s="33"/>
      <c r="L79" s="103"/>
      <c r="S79" s="31"/>
      <c r="T79" s="31"/>
      <c r="U79" s="31"/>
      <c r="V79" s="31"/>
      <c r="W79" s="31"/>
      <c r="X79" s="31"/>
      <c r="Y79" s="31"/>
      <c r="Z79" s="31"/>
      <c r="AA79" s="31"/>
      <c r="AB79" s="31"/>
      <c r="AC79" s="31"/>
      <c r="AD79" s="31"/>
      <c r="AE79" s="31"/>
    </row>
    <row r="80" spans="1:31" s="2" customFormat="1" ht="15.2" customHeight="1">
      <c r="A80" s="31"/>
      <c r="B80" s="32"/>
      <c r="C80" s="28" t="s">
        <v>23</v>
      </c>
      <c r="D80" s="33"/>
      <c r="E80" s="33"/>
      <c r="F80" s="26" t="str">
        <f>E15</f>
        <v>MĚSTO KOLÍN</v>
      </c>
      <c r="G80" s="33"/>
      <c r="H80" s="33"/>
      <c r="I80" s="28" t="s">
        <v>31</v>
      </c>
      <c r="J80" s="29" t="str">
        <f>E21</f>
        <v>DONDESIGN s.r.o</v>
      </c>
      <c r="K80" s="33"/>
      <c r="L80" s="103"/>
      <c r="S80" s="31"/>
      <c r="T80" s="31"/>
      <c r="U80" s="31"/>
      <c r="V80" s="31"/>
      <c r="W80" s="31"/>
      <c r="X80" s="31"/>
      <c r="Y80" s="31"/>
      <c r="Z80" s="31"/>
      <c r="AA80" s="31"/>
      <c r="AB80" s="31"/>
      <c r="AC80" s="31"/>
      <c r="AD80" s="31"/>
      <c r="AE80" s="31"/>
    </row>
    <row r="81" spans="1:65" s="2" customFormat="1" ht="15.2" customHeight="1">
      <c r="A81" s="31"/>
      <c r="B81" s="32"/>
      <c r="C81" s="28" t="s">
        <v>29</v>
      </c>
      <c r="D81" s="33"/>
      <c r="E81" s="33"/>
      <c r="F81" s="26" t="str">
        <f>IF(E18="","",E18)</f>
        <v xml:space="preserve"> </v>
      </c>
      <c r="G81" s="33"/>
      <c r="H81" s="33"/>
      <c r="I81" s="28" t="s">
        <v>36</v>
      </c>
      <c r="J81" s="29" t="str">
        <f>E24</f>
        <v>DONDESIGN s.r.o</v>
      </c>
      <c r="K81" s="33"/>
      <c r="L81" s="103"/>
      <c r="S81" s="31"/>
      <c r="T81" s="31"/>
      <c r="U81" s="31"/>
      <c r="V81" s="31"/>
      <c r="W81" s="31"/>
      <c r="X81" s="31"/>
      <c r="Y81" s="31"/>
      <c r="Z81" s="31"/>
      <c r="AA81" s="31"/>
      <c r="AB81" s="31"/>
      <c r="AC81" s="31"/>
      <c r="AD81" s="31"/>
      <c r="AE81" s="31"/>
    </row>
    <row r="82" spans="1:65" s="2" customFormat="1" ht="10.35" customHeight="1">
      <c r="A82" s="31"/>
      <c r="B82" s="32"/>
      <c r="C82" s="33"/>
      <c r="D82" s="33"/>
      <c r="E82" s="33"/>
      <c r="F82" s="33"/>
      <c r="G82" s="33"/>
      <c r="H82" s="33"/>
      <c r="I82" s="33"/>
      <c r="J82" s="33"/>
      <c r="K82" s="33"/>
      <c r="L82" s="103"/>
      <c r="S82" s="31"/>
      <c r="T82" s="31"/>
      <c r="U82" s="31"/>
      <c r="V82" s="31"/>
      <c r="W82" s="31"/>
      <c r="X82" s="31"/>
      <c r="Y82" s="31"/>
      <c r="Z82" s="31"/>
      <c r="AA82" s="31"/>
      <c r="AB82" s="31"/>
      <c r="AC82" s="31"/>
      <c r="AD82" s="31"/>
      <c r="AE82" s="31"/>
    </row>
    <row r="83" spans="1:65" s="11" customFormat="1" ht="29.25" customHeight="1">
      <c r="A83" s="143"/>
      <c r="B83" s="144"/>
      <c r="C83" s="145" t="s">
        <v>106</v>
      </c>
      <c r="D83" s="146" t="s">
        <v>58</v>
      </c>
      <c r="E83" s="146" t="s">
        <v>54</v>
      </c>
      <c r="F83" s="146" t="s">
        <v>55</v>
      </c>
      <c r="G83" s="146" t="s">
        <v>107</v>
      </c>
      <c r="H83" s="146" t="s">
        <v>108</v>
      </c>
      <c r="I83" s="146" t="s">
        <v>109</v>
      </c>
      <c r="J83" s="146" t="s">
        <v>99</v>
      </c>
      <c r="K83" s="147" t="s">
        <v>110</v>
      </c>
      <c r="L83" s="148"/>
      <c r="M83" s="65" t="s">
        <v>17</v>
      </c>
      <c r="N83" s="66" t="s">
        <v>43</v>
      </c>
      <c r="O83" s="66" t="s">
        <v>111</v>
      </c>
      <c r="P83" s="66" t="s">
        <v>112</v>
      </c>
      <c r="Q83" s="66" t="s">
        <v>113</v>
      </c>
      <c r="R83" s="66" t="s">
        <v>114</v>
      </c>
      <c r="S83" s="66" t="s">
        <v>115</v>
      </c>
      <c r="T83" s="67" t="s">
        <v>116</v>
      </c>
      <c r="U83" s="143"/>
      <c r="V83" s="143"/>
      <c r="W83" s="143"/>
      <c r="X83" s="143"/>
      <c r="Y83" s="143"/>
      <c r="Z83" s="143"/>
      <c r="AA83" s="143"/>
      <c r="AB83" s="143"/>
      <c r="AC83" s="143"/>
      <c r="AD83" s="143"/>
      <c r="AE83" s="143"/>
    </row>
    <row r="84" spans="1:65" s="2" customFormat="1" ht="22.9" customHeight="1">
      <c r="A84" s="31"/>
      <c r="B84" s="32"/>
      <c r="C84" s="72" t="s">
        <v>117</v>
      </c>
      <c r="D84" s="33"/>
      <c r="E84" s="33"/>
      <c r="F84" s="33"/>
      <c r="G84" s="33"/>
      <c r="H84" s="33"/>
      <c r="I84" s="33"/>
      <c r="J84" s="149">
        <f>BK84</f>
        <v>0</v>
      </c>
      <c r="K84" s="33"/>
      <c r="L84" s="36"/>
      <c r="M84" s="68"/>
      <c r="N84" s="150"/>
      <c r="O84" s="69"/>
      <c r="P84" s="151">
        <f>P85+P106</f>
        <v>47.876440000000002</v>
      </c>
      <c r="Q84" s="69"/>
      <c r="R84" s="151">
        <f>R85+R106</f>
        <v>0</v>
      </c>
      <c r="S84" s="69"/>
      <c r="T84" s="152">
        <f>T85+T106</f>
        <v>10.028200000000002</v>
      </c>
      <c r="U84" s="31"/>
      <c r="V84" s="31"/>
      <c r="W84" s="31"/>
      <c r="X84" s="31"/>
      <c r="Y84" s="31"/>
      <c r="Z84" s="31"/>
      <c r="AA84" s="31"/>
      <c r="AB84" s="31"/>
      <c r="AC84" s="31"/>
      <c r="AD84" s="31"/>
      <c r="AE84" s="31"/>
      <c r="AT84" s="17" t="s">
        <v>72</v>
      </c>
      <c r="AU84" s="17" t="s">
        <v>100</v>
      </c>
      <c r="BK84" s="153">
        <f>BK85+BK106</f>
        <v>0</v>
      </c>
    </row>
    <row r="85" spans="1:65" s="12" customFormat="1" ht="25.9" customHeight="1">
      <c r="B85" s="154"/>
      <c r="C85" s="155"/>
      <c r="D85" s="156" t="s">
        <v>72</v>
      </c>
      <c r="E85" s="157" t="s">
        <v>146</v>
      </c>
      <c r="F85" s="157" t="s">
        <v>147</v>
      </c>
      <c r="G85" s="155"/>
      <c r="H85" s="155"/>
      <c r="I85" s="155"/>
      <c r="J85" s="158">
        <f>BK85</f>
        <v>0</v>
      </c>
      <c r="K85" s="155"/>
      <c r="L85" s="159"/>
      <c r="M85" s="160"/>
      <c r="N85" s="161"/>
      <c r="O85" s="161"/>
      <c r="P85" s="162">
        <f>P86+P93</f>
        <v>45.254440000000002</v>
      </c>
      <c r="Q85" s="161"/>
      <c r="R85" s="162">
        <f>R86+R93</f>
        <v>0</v>
      </c>
      <c r="S85" s="161"/>
      <c r="T85" s="163">
        <f>T86+T93</f>
        <v>9.9822000000000024</v>
      </c>
      <c r="AR85" s="164" t="s">
        <v>81</v>
      </c>
      <c r="AT85" s="165" t="s">
        <v>72</v>
      </c>
      <c r="AU85" s="165" t="s">
        <v>73</v>
      </c>
      <c r="AY85" s="164" t="s">
        <v>121</v>
      </c>
      <c r="BK85" s="166">
        <f>BK86+BK93</f>
        <v>0</v>
      </c>
    </row>
    <row r="86" spans="1:65" s="12" customFormat="1" ht="22.9" customHeight="1">
      <c r="B86" s="154"/>
      <c r="C86" s="155"/>
      <c r="D86" s="156" t="s">
        <v>72</v>
      </c>
      <c r="E86" s="167" t="s">
        <v>148</v>
      </c>
      <c r="F86" s="167" t="s">
        <v>149</v>
      </c>
      <c r="G86" s="155"/>
      <c r="H86" s="155"/>
      <c r="I86" s="155"/>
      <c r="J86" s="168">
        <f>BK86</f>
        <v>0</v>
      </c>
      <c r="K86" s="155"/>
      <c r="L86" s="159"/>
      <c r="M86" s="160"/>
      <c r="N86" s="161"/>
      <c r="O86" s="161"/>
      <c r="P86" s="162">
        <f>SUM(P87:P92)</f>
        <v>43.399260000000005</v>
      </c>
      <c r="Q86" s="161"/>
      <c r="R86" s="162">
        <f>SUM(R87:R92)</f>
        <v>0</v>
      </c>
      <c r="S86" s="161"/>
      <c r="T86" s="163">
        <f>SUM(T87:T92)</f>
        <v>9.9822000000000024</v>
      </c>
      <c r="AR86" s="164" t="s">
        <v>81</v>
      </c>
      <c r="AT86" s="165" t="s">
        <v>72</v>
      </c>
      <c r="AU86" s="165" t="s">
        <v>81</v>
      </c>
      <c r="AY86" s="164" t="s">
        <v>121</v>
      </c>
      <c r="BK86" s="166">
        <f>SUM(BK87:BK92)</f>
        <v>0</v>
      </c>
    </row>
    <row r="87" spans="1:65" s="2" customFormat="1" ht="14.45" customHeight="1">
      <c r="A87" s="31"/>
      <c r="B87" s="32"/>
      <c r="C87" s="169" t="s">
        <v>81</v>
      </c>
      <c r="D87" s="169" t="s">
        <v>124</v>
      </c>
      <c r="E87" s="170" t="s">
        <v>150</v>
      </c>
      <c r="F87" s="171" t="s">
        <v>151</v>
      </c>
      <c r="G87" s="172" t="s">
        <v>152</v>
      </c>
      <c r="H87" s="173">
        <v>55.2</v>
      </c>
      <c r="I87" s="174"/>
      <c r="J87" s="174">
        <f>ROUND(I87*H87,2)</f>
        <v>0</v>
      </c>
      <c r="K87" s="171" t="s">
        <v>127</v>
      </c>
      <c r="L87" s="36"/>
      <c r="M87" s="175" t="s">
        <v>17</v>
      </c>
      <c r="N87" s="176" t="s">
        <v>44</v>
      </c>
      <c r="O87" s="177">
        <v>0.49399999999999999</v>
      </c>
      <c r="P87" s="177">
        <f>O87*H87</f>
        <v>27.268800000000002</v>
      </c>
      <c r="Q87" s="177">
        <v>0</v>
      </c>
      <c r="R87" s="177">
        <f>Q87*H87</f>
        <v>0</v>
      </c>
      <c r="S87" s="177">
        <v>0.16800000000000001</v>
      </c>
      <c r="T87" s="178">
        <f>S87*H87</f>
        <v>9.2736000000000018</v>
      </c>
      <c r="U87" s="31"/>
      <c r="V87" s="31"/>
      <c r="W87" s="31"/>
      <c r="X87" s="31"/>
      <c r="Y87" s="31"/>
      <c r="Z87" s="31"/>
      <c r="AA87" s="31"/>
      <c r="AB87" s="31"/>
      <c r="AC87" s="31"/>
      <c r="AD87" s="31"/>
      <c r="AE87" s="31"/>
      <c r="AR87" s="179" t="s">
        <v>153</v>
      </c>
      <c r="AT87" s="179" t="s">
        <v>124</v>
      </c>
      <c r="AU87" s="179" t="s">
        <v>83</v>
      </c>
      <c r="AY87" s="17" t="s">
        <v>121</v>
      </c>
      <c r="BE87" s="180">
        <f>IF(N87="základní",J87,0)</f>
        <v>0</v>
      </c>
      <c r="BF87" s="180">
        <f>IF(N87="snížená",J87,0)</f>
        <v>0</v>
      </c>
      <c r="BG87" s="180">
        <f>IF(N87="zákl. přenesená",J87,0)</f>
        <v>0</v>
      </c>
      <c r="BH87" s="180">
        <f>IF(N87="sníž. přenesená",J87,0)</f>
        <v>0</v>
      </c>
      <c r="BI87" s="180">
        <f>IF(N87="nulová",J87,0)</f>
        <v>0</v>
      </c>
      <c r="BJ87" s="17" t="s">
        <v>81</v>
      </c>
      <c r="BK87" s="180">
        <f>ROUND(I87*H87,2)</f>
        <v>0</v>
      </c>
      <c r="BL87" s="17" t="s">
        <v>153</v>
      </c>
      <c r="BM87" s="179" t="s">
        <v>154</v>
      </c>
    </row>
    <row r="88" spans="1:65" s="13" customFormat="1">
      <c r="B88" s="185"/>
      <c r="C88" s="186"/>
      <c r="D88" s="187" t="s">
        <v>155</v>
      </c>
      <c r="E88" s="188" t="s">
        <v>17</v>
      </c>
      <c r="F88" s="189" t="s">
        <v>156</v>
      </c>
      <c r="G88" s="186"/>
      <c r="H88" s="190">
        <v>55.2</v>
      </c>
      <c r="I88" s="186"/>
      <c r="J88" s="186"/>
      <c r="K88" s="186"/>
      <c r="L88" s="191"/>
      <c r="M88" s="192"/>
      <c r="N88" s="193"/>
      <c r="O88" s="193"/>
      <c r="P88" s="193"/>
      <c r="Q88" s="193"/>
      <c r="R88" s="193"/>
      <c r="S88" s="193"/>
      <c r="T88" s="194"/>
      <c r="AT88" s="195" t="s">
        <v>155</v>
      </c>
      <c r="AU88" s="195" t="s">
        <v>83</v>
      </c>
      <c r="AV88" s="13" t="s">
        <v>83</v>
      </c>
      <c r="AW88" s="13" t="s">
        <v>35</v>
      </c>
      <c r="AX88" s="13" t="s">
        <v>81</v>
      </c>
      <c r="AY88" s="195" t="s">
        <v>121</v>
      </c>
    </row>
    <row r="89" spans="1:65" s="2" customFormat="1" ht="14.45" customHeight="1">
      <c r="A89" s="31"/>
      <c r="B89" s="32"/>
      <c r="C89" s="169" t="s">
        <v>83</v>
      </c>
      <c r="D89" s="169" t="s">
        <v>124</v>
      </c>
      <c r="E89" s="170" t="s">
        <v>157</v>
      </c>
      <c r="F89" s="171" t="s">
        <v>158</v>
      </c>
      <c r="G89" s="172" t="s">
        <v>159</v>
      </c>
      <c r="H89" s="173">
        <v>0.22800000000000001</v>
      </c>
      <c r="I89" s="174"/>
      <c r="J89" s="174">
        <f>ROUND(I89*H89,2)</f>
        <v>0</v>
      </c>
      <c r="K89" s="171" t="s">
        <v>127</v>
      </c>
      <c r="L89" s="36"/>
      <c r="M89" s="175" t="s">
        <v>17</v>
      </c>
      <c r="N89" s="176" t="s">
        <v>44</v>
      </c>
      <c r="O89" s="177">
        <v>7.1950000000000003</v>
      </c>
      <c r="P89" s="177">
        <f>O89*H89</f>
        <v>1.64046</v>
      </c>
      <c r="Q89" s="177">
        <v>0</v>
      </c>
      <c r="R89" s="177">
        <f>Q89*H89</f>
        <v>0</v>
      </c>
      <c r="S89" s="177">
        <v>2.2000000000000002</v>
      </c>
      <c r="T89" s="178">
        <f>S89*H89</f>
        <v>0.50160000000000005</v>
      </c>
      <c r="U89" s="31"/>
      <c r="V89" s="31"/>
      <c r="W89" s="31"/>
      <c r="X89" s="31"/>
      <c r="Y89" s="31"/>
      <c r="Z89" s="31"/>
      <c r="AA89" s="31"/>
      <c r="AB89" s="31"/>
      <c r="AC89" s="31"/>
      <c r="AD89" s="31"/>
      <c r="AE89" s="31"/>
      <c r="AR89" s="179" t="s">
        <v>153</v>
      </c>
      <c r="AT89" s="179" t="s">
        <v>124</v>
      </c>
      <c r="AU89" s="179" t="s">
        <v>83</v>
      </c>
      <c r="AY89" s="17" t="s">
        <v>121</v>
      </c>
      <c r="BE89" s="180">
        <f>IF(N89="základní",J89,0)</f>
        <v>0</v>
      </c>
      <c r="BF89" s="180">
        <f>IF(N89="snížená",J89,0)</f>
        <v>0</v>
      </c>
      <c r="BG89" s="180">
        <f>IF(N89="zákl. přenesená",J89,0)</f>
        <v>0</v>
      </c>
      <c r="BH89" s="180">
        <f>IF(N89="sníž. přenesená",J89,0)</f>
        <v>0</v>
      </c>
      <c r="BI89" s="180">
        <f>IF(N89="nulová",J89,0)</f>
        <v>0</v>
      </c>
      <c r="BJ89" s="17" t="s">
        <v>81</v>
      </c>
      <c r="BK89" s="180">
        <f>ROUND(I89*H89,2)</f>
        <v>0</v>
      </c>
      <c r="BL89" s="17" t="s">
        <v>153</v>
      </c>
      <c r="BM89" s="179" t="s">
        <v>160</v>
      </c>
    </row>
    <row r="90" spans="1:65" s="13" customFormat="1">
      <c r="B90" s="185"/>
      <c r="C90" s="186"/>
      <c r="D90" s="187" t="s">
        <v>155</v>
      </c>
      <c r="E90" s="188" t="s">
        <v>17</v>
      </c>
      <c r="F90" s="189" t="s">
        <v>161</v>
      </c>
      <c r="G90" s="186"/>
      <c r="H90" s="190">
        <v>0.22800000000000001</v>
      </c>
      <c r="I90" s="186"/>
      <c r="J90" s="186"/>
      <c r="K90" s="186"/>
      <c r="L90" s="191"/>
      <c r="M90" s="192"/>
      <c r="N90" s="193"/>
      <c r="O90" s="193"/>
      <c r="P90" s="193"/>
      <c r="Q90" s="193"/>
      <c r="R90" s="193"/>
      <c r="S90" s="193"/>
      <c r="T90" s="194"/>
      <c r="AT90" s="195" t="s">
        <v>155</v>
      </c>
      <c r="AU90" s="195" t="s">
        <v>83</v>
      </c>
      <c r="AV90" s="13" t="s">
        <v>83</v>
      </c>
      <c r="AW90" s="13" t="s">
        <v>35</v>
      </c>
      <c r="AX90" s="13" t="s">
        <v>81</v>
      </c>
      <c r="AY90" s="195" t="s">
        <v>121</v>
      </c>
    </row>
    <row r="91" spans="1:65" s="2" customFormat="1" ht="14.45" customHeight="1">
      <c r="A91" s="31"/>
      <c r="B91" s="32"/>
      <c r="C91" s="169" t="s">
        <v>136</v>
      </c>
      <c r="D91" s="169" t="s">
        <v>124</v>
      </c>
      <c r="E91" s="170" t="s">
        <v>162</v>
      </c>
      <c r="F91" s="171" t="s">
        <v>163</v>
      </c>
      <c r="G91" s="172" t="s">
        <v>152</v>
      </c>
      <c r="H91" s="173">
        <v>23</v>
      </c>
      <c r="I91" s="174"/>
      <c r="J91" s="174">
        <f>ROUND(I91*H91,2)</f>
        <v>0</v>
      </c>
      <c r="K91" s="171" t="s">
        <v>127</v>
      </c>
      <c r="L91" s="36"/>
      <c r="M91" s="175" t="s">
        <v>17</v>
      </c>
      <c r="N91" s="176" t="s">
        <v>44</v>
      </c>
      <c r="O91" s="177">
        <v>0.63</v>
      </c>
      <c r="P91" s="177">
        <f>O91*H91</f>
        <v>14.49</v>
      </c>
      <c r="Q91" s="177">
        <v>0</v>
      </c>
      <c r="R91" s="177">
        <f>Q91*H91</f>
        <v>0</v>
      </c>
      <c r="S91" s="177">
        <v>8.9999999999999993E-3</v>
      </c>
      <c r="T91" s="178">
        <f>S91*H91</f>
        <v>0.20699999999999999</v>
      </c>
      <c r="U91" s="31"/>
      <c r="V91" s="31"/>
      <c r="W91" s="31"/>
      <c r="X91" s="31"/>
      <c r="Y91" s="31"/>
      <c r="Z91" s="31"/>
      <c r="AA91" s="31"/>
      <c r="AB91" s="31"/>
      <c r="AC91" s="31"/>
      <c r="AD91" s="31"/>
      <c r="AE91" s="31"/>
      <c r="AR91" s="179" t="s">
        <v>153</v>
      </c>
      <c r="AT91" s="179" t="s">
        <v>124</v>
      </c>
      <c r="AU91" s="179" t="s">
        <v>83</v>
      </c>
      <c r="AY91" s="17" t="s">
        <v>121</v>
      </c>
      <c r="BE91" s="180">
        <f>IF(N91="základní",J91,0)</f>
        <v>0</v>
      </c>
      <c r="BF91" s="180">
        <f>IF(N91="snížená",J91,0)</f>
        <v>0</v>
      </c>
      <c r="BG91" s="180">
        <f>IF(N91="zákl. přenesená",J91,0)</f>
        <v>0</v>
      </c>
      <c r="BH91" s="180">
        <f>IF(N91="sníž. přenesená",J91,0)</f>
        <v>0</v>
      </c>
      <c r="BI91" s="180">
        <f>IF(N91="nulová",J91,0)</f>
        <v>0</v>
      </c>
      <c r="BJ91" s="17" t="s">
        <v>81</v>
      </c>
      <c r="BK91" s="180">
        <f>ROUND(I91*H91,2)</f>
        <v>0</v>
      </c>
      <c r="BL91" s="17" t="s">
        <v>153</v>
      </c>
      <c r="BM91" s="179" t="s">
        <v>164</v>
      </c>
    </row>
    <row r="92" spans="1:65" s="2" customFormat="1" ht="48.75">
      <c r="A92" s="31"/>
      <c r="B92" s="32"/>
      <c r="C92" s="33"/>
      <c r="D92" s="187" t="s">
        <v>165</v>
      </c>
      <c r="E92" s="33"/>
      <c r="F92" s="196" t="s">
        <v>166</v>
      </c>
      <c r="G92" s="33"/>
      <c r="H92" s="33"/>
      <c r="I92" s="33"/>
      <c r="J92" s="33"/>
      <c r="K92" s="33"/>
      <c r="L92" s="36"/>
      <c r="M92" s="197"/>
      <c r="N92" s="198"/>
      <c r="O92" s="61"/>
      <c r="P92" s="61"/>
      <c r="Q92" s="61"/>
      <c r="R92" s="61"/>
      <c r="S92" s="61"/>
      <c r="T92" s="62"/>
      <c r="U92" s="31"/>
      <c r="V92" s="31"/>
      <c r="W92" s="31"/>
      <c r="X92" s="31"/>
      <c r="Y92" s="31"/>
      <c r="Z92" s="31"/>
      <c r="AA92" s="31"/>
      <c r="AB92" s="31"/>
      <c r="AC92" s="31"/>
      <c r="AD92" s="31"/>
      <c r="AE92" s="31"/>
      <c r="AT92" s="17" t="s">
        <v>165</v>
      </c>
      <c r="AU92" s="17" t="s">
        <v>83</v>
      </c>
    </row>
    <row r="93" spans="1:65" s="12" customFormat="1" ht="22.9" customHeight="1">
      <c r="B93" s="154"/>
      <c r="C93" s="155"/>
      <c r="D93" s="156" t="s">
        <v>72</v>
      </c>
      <c r="E93" s="167" t="s">
        <v>167</v>
      </c>
      <c r="F93" s="167" t="s">
        <v>168</v>
      </c>
      <c r="G93" s="155"/>
      <c r="H93" s="155"/>
      <c r="I93" s="155"/>
      <c r="J93" s="168">
        <f>BK93</f>
        <v>0</v>
      </c>
      <c r="K93" s="155"/>
      <c r="L93" s="159"/>
      <c r="M93" s="160"/>
      <c r="N93" s="161"/>
      <c r="O93" s="161"/>
      <c r="P93" s="162">
        <f>SUM(P94:P105)</f>
        <v>1.8551800000000001</v>
      </c>
      <c r="Q93" s="161"/>
      <c r="R93" s="162">
        <f>SUM(R94:R105)</f>
        <v>0</v>
      </c>
      <c r="S93" s="161"/>
      <c r="T93" s="163">
        <f>SUM(T94:T105)</f>
        <v>0</v>
      </c>
      <c r="AR93" s="164" t="s">
        <v>81</v>
      </c>
      <c r="AT93" s="165" t="s">
        <v>72</v>
      </c>
      <c r="AU93" s="165" t="s">
        <v>81</v>
      </c>
      <c r="AY93" s="164" t="s">
        <v>121</v>
      </c>
      <c r="BK93" s="166">
        <f>SUM(BK94:BK105)</f>
        <v>0</v>
      </c>
    </row>
    <row r="94" spans="1:65" s="2" customFormat="1" ht="14.45" customHeight="1">
      <c r="A94" s="31"/>
      <c r="B94" s="32"/>
      <c r="C94" s="169" t="s">
        <v>120</v>
      </c>
      <c r="D94" s="169" t="s">
        <v>124</v>
      </c>
      <c r="E94" s="170" t="s">
        <v>169</v>
      </c>
      <c r="F94" s="171" t="s">
        <v>170</v>
      </c>
      <c r="G94" s="172" t="s">
        <v>171</v>
      </c>
      <c r="H94" s="173">
        <v>10.028</v>
      </c>
      <c r="I94" s="174"/>
      <c r="J94" s="174">
        <f>ROUND(I94*H94,2)</f>
        <v>0</v>
      </c>
      <c r="K94" s="171" t="s">
        <v>127</v>
      </c>
      <c r="L94" s="36"/>
      <c r="M94" s="175" t="s">
        <v>17</v>
      </c>
      <c r="N94" s="176" t="s">
        <v>44</v>
      </c>
      <c r="O94" s="177">
        <v>0.125</v>
      </c>
      <c r="P94" s="177">
        <f>O94*H94</f>
        <v>1.2535000000000001</v>
      </c>
      <c r="Q94" s="177">
        <v>0</v>
      </c>
      <c r="R94" s="177">
        <f>Q94*H94</f>
        <v>0</v>
      </c>
      <c r="S94" s="177">
        <v>0</v>
      </c>
      <c r="T94" s="178">
        <f>S94*H94</f>
        <v>0</v>
      </c>
      <c r="U94" s="31"/>
      <c r="V94" s="31"/>
      <c r="W94" s="31"/>
      <c r="X94" s="31"/>
      <c r="Y94" s="31"/>
      <c r="Z94" s="31"/>
      <c r="AA94" s="31"/>
      <c r="AB94" s="31"/>
      <c r="AC94" s="31"/>
      <c r="AD94" s="31"/>
      <c r="AE94" s="31"/>
      <c r="AR94" s="179" t="s">
        <v>153</v>
      </c>
      <c r="AT94" s="179" t="s">
        <v>124</v>
      </c>
      <c r="AU94" s="179" t="s">
        <v>83</v>
      </c>
      <c r="AY94" s="17" t="s">
        <v>121</v>
      </c>
      <c r="BE94" s="180">
        <f>IF(N94="základní",J94,0)</f>
        <v>0</v>
      </c>
      <c r="BF94" s="180">
        <f>IF(N94="snížená",J94,0)</f>
        <v>0</v>
      </c>
      <c r="BG94" s="180">
        <f>IF(N94="zákl. přenesená",J94,0)</f>
        <v>0</v>
      </c>
      <c r="BH94" s="180">
        <f>IF(N94="sníž. přenesená",J94,0)</f>
        <v>0</v>
      </c>
      <c r="BI94" s="180">
        <f>IF(N94="nulová",J94,0)</f>
        <v>0</v>
      </c>
      <c r="BJ94" s="17" t="s">
        <v>81</v>
      </c>
      <c r="BK94" s="180">
        <f>ROUND(I94*H94,2)</f>
        <v>0</v>
      </c>
      <c r="BL94" s="17" t="s">
        <v>153</v>
      </c>
      <c r="BM94" s="179" t="s">
        <v>172</v>
      </c>
    </row>
    <row r="95" spans="1:65" s="2" customFormat="1" ht="58.5">
      <c r="A95" s="31"/>
      <c r="B95" s="32"/>
      <c r="C95" s="33"/>
      <c r="D95" s="187" t="s">
        <v>165</v>
      </c>
      <c r="E95" s="33"/>
      <c r="F95" s="196" t="s">
        <v>173</v>
      </c>
      <c r="G95" s="33"/>
      <c r="H95" s="33"/>
      <c r="I95" s="33"/>
      <c r="J95" s="33"/>
      <c r="K95" s="33"/>
      <c r="L95" s="36"/>
      <c r="M95" s="197"/>
      <c r="N95" s="198"/>
      <c r="O95" s="61"/>
      <c r="P95" s="61"/>
      <c r="Q95" s="61"/>
      <c r="R95" s="61"/>
      <c r="S95" s="61"/>
      <c r="T95" s="62"/>
      <c r="U95" s="31"/>
      <c r="V95" s="31"/>
      <c r="W95" s="31"/>
      <c r="X95" s="31"/>
      <c r="Y95" s="31"/>
      <c r="Z95" s="31"/>
      <c r="AA95" s="31"/>
      <c r="AB95" s="31"/>
      <c r="AC95" s="31"/>
      <c r="AD95" s="31"/>
      <c r="AE95" s="31"/>
      <c r="AT95" s="17" t="s">
        <v>165</v>
      </c>
      <c r="AU95" s="17" t="s">
        <v>83</v>
      </c>
    </row>
    <row r="96" spans="1:65" s="2" customFormat="1" ht="24.2" customHeight="1">
      <c r="A96" s="31"/>
      <c r="B96" s="32"/>
      <c r="C96" s="169" t="s">
        <v>174</v>
      </c>
      <c r="D96" s="169" t="s">
        <v>124</v>
      </c>
      <c r="E96" s="170" t="s">
        <v>175</v>
      </c>
      <c r="F96" s="171" t="s">
        <v>176</v>
      </c>
      <c r="G96" s="172" t="s">
        <v>171</v>
      </c>
      <c r="H96" s="173">
        <v>100.28</v>
      </c>
      <c r="I96" s="174"/>
      <c r="J96" s="174">
        <f>ROUND(I96*H96,2)</f>
        <v>0</v>
      </c>
      <c r="K96" s="171" t="s">
        <v>127</v>
      </c>
      <c r="L96" s="36"/>
      <c r="M96" s="175" t="s">
        <v>17</v>
      </c>
      <c r="N96" s="176" t="s">
        <v>44</v>
      </c>
      <c r="O96" s="177">
        <v>6.0000000000000001E-3</v>
      </c>
      <c r="P96" s="177">
        <f>O96*H96</f>
        <v>0.60167999999999999</v>
      </c>
      <c r="Q96" s="177">
        <v>0</v>
      </c>
      <c r="R96" s="177">
        <f>Q96*H96</f>
        <v>0</v>
      </c>
      <c r="S96" s="177">
        <v>0</v>
      </c>
      <c r="T96" s="178">
        <f>S96*H96</f>
        <v>0</v>
      </c>
      <c r="U96" s="31"/>
      <c r="V96" s="31"/>
      <c r="W96" s="31"/>
      <c r="X96" s="31"/>
      <c r="Y96" s="31"/>
      <c r="Z96" s="31"/>
      <c r="AA96" s="31"/>
      <c r="AB96" s="31"/>
      <c r="AC96" s="31"/>
      <c r="AD96" s="31"/>
      <c r="AE96" s="31"/>
      <c r="AR96" s="179" t="s">
        <v>153</v>
      </c>
      <c r="AT96" s="179" t="s">
        <v>124</v>
      </c>
      <c r="AU96" s="179" t="s">
        <v>83</v>
      </c>
      <c r="AY96" s="17" t="s">
        <v>121</v>
      </c>
      <c r="BE96" s="180">
        <f>IF(N96="základní",J96,0)</f>
        <v>0</v>
      </c>
      <c r="BF96" s="180">
        <f>IF(N96="snížená",J96,0)</f>
        <v>0</v>
      </c>
      <c r="BG96" s="180">
        <f>IF(N96="zákl. přenesená",J96,0)</f>
        <v>0</v>
      </c>
      <c r="BH96" s="180">
        <f>IF(N96="sníž. přenesená",J96,0)</f>
        <v>0</v>
      </c>
      <c r="BI96" s="180">
        <f>IF(N96="nulová",J96,0)</f>
        <v>0</v>
      </c>
      <c r="BJ96" s="17" t="s">
        <v>81</v>
      </c>
      <c r="BK96" s="180">
        <f>ROUND(I96*H96,2)</f>
        <v>0</v>
      </c>
      <c r="BL96" s="17" t="s">
        <v>153</v>
      </c>
      <c r="BM96" s="179" t="s">
        <v>177</v>
      </c>
    </row>
    <row r="97" spans="1:65" s="2" customFormat="1" ht="58.5">
      <c r="A97" s="31"/>
      <c r="B97" s="32"/>
      <c r="C97" s="33"/>
      <c r="D97" s="187" t="s">
        <v>165</v>
      </c>
      <c r="E97" s="33"/>
      <c r="F97" s="196" t="s">
        <v>173</v>
      </c>
      <c r="G97" s="33"/>
      <c r="H97" s="33"/>
      <c r="I97" s="33"/>
      <c r="J97" s="33"/>
      <c r="K97" s="33"/>
      <c r="L97" s="36"/>
      <c r="M97" s="197"/>
      <c r="N97" s="198"/>
      <c r="O97" s="61"/>
      <c r="P97" s="61"/>
      <c r="Q97" s="61"/>
      <c r="R97" s="61"/>
      <c r="S97" s="61"/>
      <c r="T97" s="62"/>
      <c r="U97" s="31"/>
      <c r="V97" s="31"/>
      <c r="W97" s="31"/>
      <c r="X97" s="31"/>
      <c r="Y97" s="31"/>
      <c r="Z97" s="31"/>
      <c r="AA97" s="31"/>
      <c r="AB97" s="31"/>
      <c r="AC97" s="31"/>
      <c r="AD97" s="31"/>
      <c r="AE97" s="31"/>
      <c r="AT97" s="17" t="s">
        <v>165</v>
      </c>
      <c r="AU97" s="17" t="s">
        <v>83</v>
      </c>
    </row>
    <row r="98" spans="1:65" s="13" customFormat="1">
      <c r="B98" s="185"/>
      <c r="C98" s="186"/>
      <c r="D98" s="187" t="s">
        <v>155</v>
      </c>
      <c r="E98" s="186"/>
      <c r="F98" s="189" t="s">
        <v>178</v>
      </c>
      <c r="G98" s="186"/>
      <c r="H98" s="190">
        <v>100.28</v>
      </c>
      <c r="I98" s="186"/>
      <c r="J98" s="186"/>
      <c r="K98" s="186"/>
      <c r="L98" s="191"/>
      <c r="M98" s="192"/>
      <c r="N98" s="193"/>
      <c r="O98" s="193"/>
      <c r="P98" s="193"/>
      <c r="Q98" s="193"/>
      <c r="R98" s="193"/>
      <c r="S98" s="193"/>
      <c r="T98" s="194"/>
      <c r="AT98" s="195" t="s">
        <v>155</v>
      </c>
      <c r="AU98" s="195" t="s">
        <v>83</v>
      </c>
      <c r="AV98" s="13" t="s">
        <v>83</v>
      </c>
      <c r="AW98" s="13" t="s">
        <v>4</v>
      </c>
      <c r="AX98" s="13" t="s">
        <v>81</v>
      </c>
      <c r="AY98" s="195" t="s">
        <v>121</v>
      </c>
    </row>
    <row r="99" spans="1:65" s="2" customFormat="1" ht="24.2" customHeight="1">
      <c r="A99" s="31"/>
      <c r="B99" s="32"/>
      <c r="C99" s="169" t="s">
        <v>148</v>
      </c>
      <c r="D99" s="169" t="s">
        <v>124</v>
      </c>
      <c r="E99" s="170" t="s">
        <v>179</v>
      </c>
      <c r="F99" s="171" t="s">
        <v>180</v>
      </c>
      <c r="G99" s="172" t="s">
        <v>171</v>
      </c>
      <c r="H99" s="173">
        <v>0.5</v>
      </c>
      <c r="I99" s="174"/>
      <c r="J99" s="174">
        <f>ROUND(I99*H99,2)</f>
        <v>0</v>
      </c>
      <c r="K99" s="171" t="s">
        <v>127</v>
      </c>
      <c r="L99" s="36"/>
      <c r="M99" s="175" t="s">
        <v>17</v>
      </c>
      <c r="N99" s="176" t="s">
        <v>44</v>
      </c>
      <c r="O99" s="177">
        <v>0</v>
      </c>
      <c r="P99" s="177">
        <f>O99*H99</f>
        <v>0</v>
      </c>
      <c r="Q99" s="177">
        <v>0</v>
      </c>
      <c r="R99" s="177">
        <f>Q99*H99</f>
        <v>0</v>
      </c>
      <c r="S99" s="177">
        <v>0</v>
      </c>
      <c r="T99" s="178">
        <f>S99*H99</f>
        <v>0</v>
      </c>
      <c r="U99" s="31"/>
      <c r="V99" s="31"/>
      <c r="W99" s="31"/>
      <c r="X99" s="31"/>
      <c r="Y99" s="31"/>
      <c r="Z99" s="31"/>
      <c r="AA99" s="31"/>
      <c r="AB99" s="31"/>
      <c r="AC99" s="31"/>
      <c r="AD99" s="31"/>
      <c r="AE99" s="31"/>
      <c r="AR99" s="179" t="s">
        <v>153</v>
      </c>
      <c r="AT99" s="179" t="s">
        <v>124</v>
      </c>
      <c r="AU99" s="179" t="s">
        <v>83</v>
      </c>
      <c r="AY99" s="17" t="s">
        <v>121</v>
      </c>
      <c r="BE99" s="180">
        <f>IF(N99="základní",J99,0)</f>
        <v>0</v>
      </c>
      <c r="BF99" s="180">
        <f>IF(N99="snížená",J99,0)</f>
        <v>0</v>
      </c>
      <c r="BG99" s="180">
        <f>IF(N99="zákl. přenesená",J99,0)</f>
        <v>0</v>
      </c>
      <c r="BH99" s="180">
        <f>IF(N99="sníž. přenesená",J99,0)</f>
        <v>0</v>
      </c>
      <c r="BI99" s="180">
        <f>IF(N99="nulová",J99,0)</f>
        <v>0</v>
      </c>
      <c r="BJ99" s="17" t="s">
        <v>81</v>
      </c>
      <c r="BK99" s="180">
        <f>ROUND(I99*H99,2)</f>
        <v>0</v>
      </c>
      <c r="BL99" s="17" t="s">
        <v>153</v>
      </c>
      <c r="BM99" s="179" t="s">
        <v>181</v>
      </c>
    </row>
    <row r="100" spans="1:65" s="2" customFormat="1" ht="58.5">
      <c r="A100" s="31"/>
      <c r="B100" s="32"/>
      <c r="C100" s="33"/>
      <c r="D100" s="187" t="s">
        <v>165</v>
      </c>
      <c r="E100" s="33"/>
      <c r="F100" s="196" t="s">
        <v>182</v>
      </c>
      <c r="G100" s="33"/>
      <c r="H100" s="33"/>
      <c r="I100" s="33"/>
      <c r="J100" s="33"/>
      <c r="K100" s="33"/>
      <c r="L100" s="36"/>
      <c r="M100" s="197"/>
      <c r="N100" s="198"/>
      <c r="O100" s="61"/>
      <c r="P100" s="61"/>
      <c r="Q100" s="61"/>
      <c r="R100" s="61"/>
      <c r="S100" s="61"/>
      <c r="T100" s="62"/>
      <c r="U100" s="31"/>
      <c r="V100" s="31"/>
      <c r="W100" s="31"/>
      <c r="X100" s="31"/>
      <c r="Y100" s="31"/>
      <c r="Z100" s="31"/>
      <c r="AA100" s="31"/>
      <c r="AB100" s="31"/>
      <c r="AC100" s="31"/>
      <c r="AD100" s="31"/>
      <c r="AE100" s="31"/>
      <c r="AT100" s="17" t="s">
        <v>165</v>
      </c>
      <c r="AU100" s="17" t="s">
        <v>83</v>
      </c>
    </row>
    <row r="101" spans="1:65" s="2" customFormat="1" ht="24.2" customHeight="1">
      <c r="A101" s="31"/>
      <c r="B101" s="32"/>
      <c r="C101" s="169" t="s">
        <v>183</v>
      </c>
      <c r="D101" s="169" t="s">
        <v>124</v>
      </c>
      <c r="E101" s="170" t="s">
        <v>184</v>
      </c>
      <c r="F101" s="171" t="s">
        <v>185</v>
      </c>
      <c r="G101" s="172" t="s">
        <v>171</v>
      </c>
      <c r="H101" s="173">
        <v>9.0280000000000005</v>
      </c>
      <c r="I101" s="174"/>
      <c r="J101" s="174">
        <f>ROUND(I101*H101,2)</f>
        <v>0</v>
      </c>
      <c r="K101" s="171" t="s">
        <v>127</v>
      </c>
      <c r="L101" s="36"/>
      <c r="M101" s="175" t="s">
        <v>17</v>
      </c>
      <c r="N101" s="176" t="s">
        <v>44</v>
      </c>
      <c r="O101" s="177">
        <v>0</v>
      </c>
      <c r="P101" s="177">
        <f>O101*H101</f>
        <v>0</v>
      </c>
      <c r="Q101" s="177">
        <v>0</v>
      </c>
      <c r="R101" s="177">
        <f>Q101*H101</f>
        <v>0</v>
      </c>
      <c r="S101" s="177">
        <v>0</v>
      </c>
      <c r="T101" s="178">
        <f>S101*H101</f>
        <v>0</v>
      </c>
      <c r="U101" s="31"/>
      <c r="V101" s="31"/>
      <c r="W101" s="31"/>
      <c r="X101" s="31"/>
      <c r="Y101" s="31"/>
      <c r="Z101" s="31"/>
      <c r="AA101" s="31"/>
      <c r="AB101" s="31"/>
      <c r="AC101" s="31"/>
      <c r="AD101" s="31"/>
      <c r="AE101" s="31"/>
      <c r="AR101" s="179" t="s">
        <v>153</v>
      </c>
      <c r="AT101" s="179" t="s">
        <v>124</v>
      </c>
      <c r="AU101" s="179" t="s">
        <v>83</v>
      </c>
      <c r="AY101" s="17" t="s">
        <v>121</v>
      </c>
      <c r="BE101" s="180">
        <f>IF(N101="základní",J101,0)</f>
        <v>0</v>
      </c>
      <c r="BF101" s="180">
        <f>IF(N101="snížená",J101,0)</f>
        <v>0</v>
      </c>
      <c r="BG101" s="180">
        <f>IF(N101="zákl. přenesená",J101,0)</f>
        <v>0</v>
      </c>
      <c r="BH101" s="180">
        <f>IF(N101="sníž. přenesená",J101,0)</f>
        <v>0</v>
      </c>
      <c r="BI101" s="180">
        <f>IF(N101="nulová",J101,0)</f>
        <v>0</v>
      </c>
      <c r="BJ101" s="17" t="s">
        <v>81</v>
      </c>
      <c r="BK101" s="180">
        <f>ROUND(I101*H101,2)</f>
        <v>0</v>
      </c>
      <c r="BL101" s="17" t="s">
        <v>153</v>
      </c>
      <c r="BM101" s="179" t="s">
        <v>186</v>
      </c>
    </row>
    <row r="102" spans="1:65" s="2" customFormat="1" ht="58.5">
      <c r="A102" s="31"/>
      <c r="B102" s="32"/>
      <c r="C102" s="33"/>
      <c r="D102" s="187" t="s">
        <v>165</v>
      </c>
      <c r="E102" s="33"/>
      <c r="F102" s="196" t="s">
        <v>182</v>
      </c>
      <c r="G102" s="33"/>
      <c r="H102" s="33"/>
      <c r="I102" s="33"/>
      <c r="J102" s="33"/>
      <c r="K102" s="33"/>
      <c r="L102" s="36"/>
      <c r="M102" s="197"/>
      <c r="N102" s="198"/>
      <c r="O102" s="61"/>
      <c r="P102" s="61"/>
      <c r="Q102" s="61"/>
      <c r="R102" s="61"/>
      <c r="S102" s="61"/>
      <c r="T102" s="62"/>
      <c r="U102" s="31"/>
      <c r="V102" s="31"/>
      <c r="W102" s="31"/>
      <c r="X102" s="31"/>
      <c r="Y102" s="31"/>
      <c r="Z102" s="31"/>
      <c r="AA102" s="31"/>
      <c r="AB102" s="31"/>
      <c r="AC102" s="31"/>
      <c r="AD102" s="31"/>
      <c r="AE102" s="31"/>
      <c r="AT102" s="17" t="s">
        <v>165</v>
      </c>
      <c r="AU102" s="17" t="s">
        <v>83</v>
      </c>
    </row>
    <row r="103" spans="1:65" s="13" customFormat="1">
      <c r="B103" s="185"/>
      <c r="C103" s="186"/>
      <c r="D103" s="187" t="s">
        <v>155</v>
      </c>
      <c r="E103" s="188" t="s">
        <v>17</v>
      </c>
      <c r="F103" s="189" t="s">
        <v>187</v>
      </c>
      <c r="G103" s="186"/>
      <c r="H103" s="190">
        <v>9.0280000000000005</v>
      </c>
      <c r="I103" s="186"/>
      <c r="J103" s="186"/>
      <c r="K103" s="186"/>
      <c r="L103" s="191"/>
      <c r="M103" s="192"/>
      <c r="N103" s="193"/>
      <c r="O103" s="193"/>
      <c r="P103" s="193"/>
      <c r="Q103" s="193"/>
      <c r="R103" s="193"/>
      <c r="S103" s="193"/>
      <c r="T103" s="194"/>
      <c r="AT103" s="195" t="s">
        <v>155</v>
      </c>
      <c r="AU103" s="195" t="s">
        <v>83</v>
      </c>
      <c r="AV103" s="13" t="s">
        <v>83</v>
      </c>
      <c r="AW103" s="13" t="s">
        <v>35</v>
      </c>
      <c r="AX103" s="13" t="s">
        <v>81</v>
      </c>
      <c r="AY103" s="195" t="s">
        <v>121</v>
      </c>
    </row>
    <row r="104" spans="1:65" s="2" customFormat="1" ht="24.2" customHeight="1">
      <c r="A104" s="31"/>
      <c r="B104" s="32"/>
      <c r="C104" s="169" t="s">
        <v>188</v>
      </c>
      <c r="D104" s="169" t="s">
        <v>124</v>
      </c>
      <c r="E104" s="170" t="s">
        <v>189</v>
      </c>
      <c r="F104" s="171" t="s">
        <v>190</v>
      </c>
      <c r="G104" s="172" t="s">
        <v>171</v>
      </c>
      <c r="H104" s="173">
        <v>0.5</v>
      </c>
      <c r="I104" s="174"/>
      <c r="J104" s="174">
        <f>ROUND(I104*H104,2)</f>
        <v>0</v>
      </c>
      <c r="K104" s="171" t="s">
        <v>127</v>
      </c>
      <c r="L104" s="36"/>
      <c r="M104" s="175" t="s">
        <v>17</v>
      </c>
      <c r="N104" s="176" t="s">
        <v>44</v>
      </c>
      <c r="O104" s="177">
        <v>0</v>
      </c>
      <c r="P104" s="177">
        <f>O104*H104</f>
        <v>0</v>
      </c>
      <c r="Q104" s="177">
        <v>0</v>
      </c>
      <c r="R104" s="177">
        <f>Q104*H104</f>
        <v>0</v>
      </c>
      <c r="S104" s="177">
        <v>0</v>
      </c>
      <c r="T104" s="178">
        <f>S104*H104</f>
        <v>0</v>
      </c>
      <c r="U104" s="31"/>
      <c r="V104" s="31"/>
      <c r="W104" s="31"/>
      <c r="X104" s="31"/>
      <c r="Y104" s="31"/>
      <c r="Z104" s="31"/>
      <c r="AA104" s="31"/>
      <c r="AB104" s="31"/>
      <c r="AC104" s="31"/>
      <c r="AD104" s="31"/>
      <c r="AE104" s="31"/>
      <c r="AR104" s="179" t="s">
        <v>153</v>
      </c>
      <c r="AT104" s="179" t="s">
        <v>124</v>
      </c>
      <c r="AU104" s="179" t="s">
        <v>83</v>
      </c>
      <c r="AY104" s="17" t="s">
        <v>121</v>
      </c>
      <c r="BE104" s="180">
        <f>IF(N104="základní",J104,0)</f>
        <v>0</v>
      </c>
      <c r="BF104" s="180">
        <f>IF(N104="snížená",J104,0)</f>
        <v>0</v>
      </c>
      <c r="BG104" s="180">
        <f>IF(N104="zákl. přenesená",J104,0)</f>
        <v>0</v>
      </c>
      <c r="BH104" s="180">
        <f>IF(N104="sníž. přenesená",J104,0)</f>
        <v>0</v>
      </c>
      <c r="BI104" s="180">
        <f>IF(N104="nulová",J104,0)</f>
        <v>0</v>
      </c>
      <c r="BJ104" s="17" t="s">
        <v>81</v>
      </c>
      <c r="BK104" s="180">
        <f>ROUND(I104*H104,2)</f>
        <v>0</v>
      </c>
      <c r="BL104" s="17" t="s">
        <v>153</v>
      </c>
      <c r="BM104" s="179" t="s">
        <v>191</v>
      </c>
    </row>
    <row r="105" spans="1:65" s="2" customFormat="1" ht="58.5">
      <c r="A105" s="31"/>
      <c r="B105" s="32"/>
      <c r="C105" s="33"/>
      <c r="D105" s="187" t="s">
        <v>165</v>
      </c>
      <c r="E105" s="33"/>
      <c r="F105" s="196" t="s">
        <v>182</v>
      </c>
      <c r="G105" s="33"/>
      <c r="H105" s="33"/>
      <c r="I105" s="33"/>
      <c r="J105" s="33"/>
      <c r="K105" s="33"/>
      <c r="L105" s="36"/>
      <c r="M105" s="197"/>
      <c r="N105" s="198"/>
      <c r="O105" s="61"/>
      <c r="P105" s="61"/>
      <c r="Q105" s="61"/>
      <c r="R105" s="61"/>
      <c r="S105" s="61"/>
      <c r="T105" s="62"/>
      <c r="U105" s="31"/>
      <c r="V105" s="31"/>
      <c r="W105" s="31"/>
      <c r="X105" s="31"/>
      <c r="Y105" s="31"/>
      <c r="Z105" s="31"/>
      <c r="AA105" s="31"/>
      <c r="AB105" s="31"/>
      <c r="AC105" s="31"/>
      <c r="AD105" s="31"/>
      <c r="AE105" s="31"/>
      <c r="AT105" s="17" t="s">
        <v>165</v>
      </c>
      <c r="AU105" s="17" t="s">
        <v>83</v>
      </c>
    </row>
    <row r="106" spans="1:65" s="12" customFormat="1" ht="25.9" customHeight="1">
      <c r="B106" s="154"/>
      <c r="C106" s="155"/>
      <c r="D106" s="156" t="s">
        <v>72</v>
      </c>
      <c r="E106" s="157" t="s">
        <v>192</v>
      </c>
      <c r="F106" s="157" t="s">
        <v>193</v>
      </c>
      <c r="G106" s="155"/>
      <c r="H106" s="155"/>
      <c r="I106" s="155"/>
      <c r="J106" s="158">
        <f>BK106</f>
        <v>0</v>
      </c>
      <c r="K106" s="155"/>
      <c r="L106" s="159"/>
      <c r="M106" s="160"/>
      <c r="N106" s="161"/>
      <c r="O106" s="161"/>
      <c r="P106" s="162">
        <f>P107</f>
        <v>2.6219999999999999</v>
      </c>
      <c r="Q106" s="161"/>
      <c r="R106" s="162">
        <f>R107</f>
        <v>0</v>
      </c>
      <c r="S106" s="161"/>
      <c r="T106" s="163">
        <f>T107</f>
        <v>4.5999999999999999E-2</v>
      </c>
      <c r="AR106" s="164" t="s">
        <v>83</v>
      </c>
      <c r="AT106" s="165" t="s">
        <v>72</v>
      </c>
      <c r="AU106" s="165" t="s">
        <v>73</v>
      </c>
      <c r="AY106" s="164" t="s">
        <v>121</v>
      </c>
      <c r="BK106" s="166">
        <f>BK107</f>
        <v>0</v>
      </c>
    </row>
    <row r="107" spans="1:65" s="12" customFormat="1" ht="22.9" customHeight="1">
      <c r="B107" s="154"/>
      <c r="C107" s="155"/>
      <c r="D107" s="156" t="s">
        <v>72</v>
      </c>
      <c r="E107" s="167" t="s">
        <v>194</v>
      </c>
      <c r="F107" s="167" t="s">
        <v>195</v>
      </c>
      <c r="G107" s="155"/>
      <c r="H107" s="155"/>
      <c r="I107" s="155"/>
      <c r="J107" s="168">
        <f>BK107</f>
        <v>0</v>
      </c>
      <c r="K107" s="155"/>
      <c r="L107" s="159"/>
      <c r="M107" s="160"/>
      <c r="N107" s="161"/>
      <c r="O107" s="161"/>
      <c r="P107" s="162">
        <f>SUM(P108:P109)</f>
        <v>2.6219999999999999</v>
      </c>
      <c r="Q107" s="161"/>
      <c r="R107" s="162">
        <f>SUM(R108:R109)</f>
        <v>0</v>
      </c>
      <c r="S107" s="161"/>
      <c r="T107" s="163">
        <f>SUM(T108:T109)</f>
        <v>4.5999999999999999E-2</v>
      </c>
      <c r="AR107" s="164" t="s">
        <v>83</v>
      </c>
      <c r="AT107" s="165" t="s">
        <v>72</v>
      </c>
      <c r="AU107" s="165" t="s">
        <v>81</v>
      </c>
      <c r="AY107" s="164" t="s">
        <v>121</v>
      </c>
      <c r="BK107" s="166">
        <f>SUM(BK108:BK109)</f>
        <v>0</v>
      </c>
    </row>
    <row r="108" spans="1:65" s="2" customFormat="1" ht="14.45" customHeight="1">
      <c r="A108" s="31"/>
      <c r="B108" s="32"/>
      <c r="C108" s="169" t="s">
        <v>153</v>
      </c>
      <c r="D108" s="169" t="s">
        <v>124</v>
      </c>
      <c r="E108" s="170" t="s">
        <v>196</v>
      </c>
      <c r="F108" s="171" t="s">
        <v>197</v>
      </c>
      <c r="G108" s="172" t="s">
        <v>198</v>
      </c>
      <c r="H108" s="173">
        <v>46</v>
      </c>
      <c r="I108" s="174"/>
      <c r="J108" s="174">
        <f>ROUND(I108*H108,2)</f>
        <v>0</v>
      </c>
      <c r="K108" s="171" t="s">
        <v>127</v>
      </c>
      <c r="L108" s="36"/>
      <c r="M108" s="175" t="s">
        <v>17</v>
      </c>
      <c r="N108" s="176" t="s">
        <v>44</v>
      </c>
      <c r="O108" s="177">
        <v>5.7000000000000002E-2</v>
      </c>
      <c r="P108" s="177">
        <f>O108*H108</f>
        <v>2.6219999999999999</v>
      </c>
      <c r="Q108" s="177">
        <v>0</v>
      </c>
      <c r="R108" s="177">
        <f>Q108*H108</f>
        <v>0</v>
      </c>
      <c r="S108" s="177">
        <v>1E-3</v>
      </c>
      <c r="T108" s="178">
        <f>S108*H108</f>
        <v>4.5999999999999999E-2</v>
      </c>
      <c r="U108" s="31"/>
      <c r="V108" s="31"/>
      <c r="W108" s="31"/>
      <c r="X108" s="31"/>
      <c r="Y108" s="31"/>
      <c r="Z108" s="31"/>
      <c r="AA108" s="31"/>
      <c r="AB108" s="31"/>
      <c r="AC108" s="31"/>
      <c r="AD108" s="31"/>
      <c r="AE108" s="31"/>
      <c r="AR108" s="179" t="s">
        <v>199</v>
      </c>
      <c r="AT108" s="179" t="s">
        <v>124</v>
      </c>
      <c r="AU108" s="179" t="s">
        <v>83</v>
      </c>
      <c r="AY108" s="17" t="s">
        <v>121</v>
      </c>
      <c r="BE108" s="180">
        <f>IF(N108="základní",J108,0)</f>
        <v>0</v>
      </c>
      <c r="BF108" s="180">
        <f>IF(N108="snížená",J108,0)</f>
        <v>0</v>
      </c>
      <c r="BG108" s="180">
        <f>IF(N108="zákl. přenesená",J108,0)</f>
        <v>0</v>
      </c>
      <c r="BH108" s="180">
        <f>IF(N108="sníž. přenesená",J108,0)</f>
        <v>0</v>
      </c>
      <c r="BI108" s="180">
        <f>IF(N108="nulová",J108,0)</f>
        <v>0</v>
      </c>
      <c r="BJ108" s="17" t="s">
        <v>81</v>
      </c>
      <c r="BK108" s="180">
        <f>ROUND(I108*H108,2)</f>
        <v>0</v>
      </c>
      <c r="BL108" s="17" t="s">
        <v>199</v>
      </c>
      <c r="BM108" s="179" t="s">
        <v>200</v>
      </c>
    </row>
    <row r="109" spans="1:65" s="2" customFormat="1" ht="48.75">
      <c r="A109" s="31"/>
      <c r="B109" s="32"/>
      <c r="C109" s="33"/>
      <c r="D109" s="187" t="s">
        <v>165</v>
      </c>
      <c r="E109" s="33"/>
      <c r="F109" s="196" t="s">
        <v>201</v>
      </c>
      <c r="G109" s="33"/>
      <c r="H109" s="33"/>
      <c r="I109" s="33"/>
      <c r="J109" s="33"/>
      <c r="K109" s="33"/>
      <c r="L109" s="36"/>
      <c r="M109" s="199"/>
      <c r="N109" s="200"/>
      <c r="O109" s="201"/>
      <c r="P109" s="201"/>
      <c r="Q109" s="201"/>
      <c r="R109" s="201"/>
      <c r="S109" s="201"/>
      <c r="T109" s="202"/>
      <c r="U109" s="31"/>
      <c r="V109" s="31"/>
      <c r="W109" s="31"/>
      <c r="X109" s="31"/>
      <c r="Y109" s="31"/>
      <c r="Z109" s="31"/>
      <c r="AA109" s="31"/>
      <c r="AB109" s="31"/>
      <c r="AC109" s="31"/>
      <c r="AD109" s="31"/>
      <c r="AE109" s="31"/>
      <c r="AT109" s="17" t="s">
        <v>165</v>
      </c>
      <c r="AU109" s="17" t="s">
        <v>83</v>
      </c>
    </row>
    <row r="110" spans="1:65" s="2" customFormat="1" ht="6.95" customHeight="1">
      <c r="A110" s="31"/>
      <c r="B110" s="44"/>
      <c r="C110" s="45"/>
      <c r="D110" s="45"/>
      <c r="E110" s="45"/>
      <c r="F110" s="45"/>
      <c r="G110" s="45"/>
      <c r="H110" s="45"/>
      <c r="I110" s="45"/>
      <c r="J110" s="45"/>
      <c r="K110" s="45"/>
      <c r="L110" s="36"/>
      <c r="M110" s="31"/>
      <c r="O110" s="31"/>
      <c r="P110" s="31"/>
      <c r="Q110" s="31"/>
      <c r="R110" s="31"/>
      <c r="S110" s="31"/>
      <c r="T110" s="31"/>
      <c r="U110" s="31"/>
      <c r="V110" s="31"/>
      <c r="W110" s="31"/>
      <c r="X110" s="31"/>
      <c r="Y110" s="31"/>
      <c r="Z110" s="31"/>
      <c r="AA110" s="31"/>
      <c r="AB110" s="31"/>
      <c r="AC110" s="31"/>
      <c r="AD110" s="31"/>
      <c r="AE110" s="31"/>
    </row>
  </sheetData>
  <sheetProtection formatColumns="0" formatRows="0" autoFilter="0"/>
  <autoFilter ref="C83:K109"/>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scale="85"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BM142"/>
  <sheetViews>
    <sheetView showGridLines="0" topLeftCell="A140" workbookViewId="0">
      <selection activeCell="H160" sqref="H160"/>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22"/>
    </row>
    <row r="2" spans="1:46" s="1" customFormat="1" ht="36.950000000000003" customHeight="1">
      <c r="L2" s="306"/>
      <c r="M2" s="306"/>
      <c r="N2" s="306"/>
      <c r="O2" s="306"/>
      <c r="P2" s="306"/>
      <c r="Q2" s="306"/>
      <c r="R2" s="306"/>
      <c r="S2" s="306"/>
      <c r="T2" s="306"/>
      <c r="U2" s="306"/>
      <c r="V2" s="306"/>
      <c r="AT2" s="17" t="s">
        <v>89</v>
      </c>
    </row>
    <row r="3" spans="1:46" s="1" customFormat="1" ht="6.95" customHeight="1">
      <c r="B3" s="98"/>
      <c r="C3" s="99"/>
      <c r="D3" s="99"/>
      <c r="E3" s="99"/>
      <c r="F3" s="99"/>
      <c r="G3" s="99"/>
      <c r="H3" s="99"/>
      <c r="I3" s="99"/>
      <c r="J3" s="99"/>
      <c r="K3" s="99"/>
      <c r="L3" s="20"/>
      <c r="AT3" s="17" t="s">
        <v>83</v>
      </c>
    </row>
    <row r="4" spans="1:46" s="1" customFormat="1" ht="24.95" customHeight="1">
      <c r="B4" s="20"/>
      <c r="D4" s="100" t="s">
        <v>93</v>
      </c>
      <c r="L4" s="20"/>
      <c r="M4" s="101" t="s">
        <v>10</v>
      </c>
      <c r="AT4" s="17" t="s">
        <v>4</v>
      </c>
    </row>
    <row r="5" spans="1:46" s="1" customFormat="1" ht="6.95" customHeight="1">
      <c r="B5" s="20"/>
      <c r="L5" s="20"/>
    </row>
    <row r="6" spans="1:46" s="1" customFormat="1" ht="12" customHeight="1">
      <c r="B6" s="20"/>
      <c r="D6" s="102" t="s">
        <v>14</v>
      </c>
      <c r="L6" s="20"/>
    </row>
    <row r="7" spans="1:46" s="1" customFormat="1" ht="16.5" customHeight="1">
      <c r="B7" s="20"/>
      <c r="E7" s="344" t="str">
        <f>'Rekapitulace stavby'!K6</f>
        <v>Kontejnery KO BENEŠOVA ul., KOLÍN</v>
      </c>
      <c r="F7" s="345"/>
      <c r="G7" s="345"/>
      <c r="H7" s="345"/>
      <c r="L7" s="20"/>
    </row>
    <row r="8" spans="1:46" s="2" customFormat="1" ht="12" customHeight="1">
      <c r="A8" s="31"/>
      <c r="B8" s="36"/>
      <c r="C8" s="31"/>
      <c r="D8" s="102" t="s">
        <v>94</v>
      </c>
      <c r="E8" s="31"/>
      <c r="F8" s="31"/>
      <c r="G8" s="31"/>
      <c r="H8" s="31"/>
      <c r="I8" s="31"/>
      <c r="J8" s="31"/>
      <c r="K8" s="31"/>
      <c r="L8" s="103"/>
      <c r="S8" s="31"/>
      <c r="T8" s="31"/>
      <c r="U8" s="31"/>
      <c r="V8" s="31"/>
      <c r="W8" s="31"/>
      <c r="X8" s="31"/>
      <c r="Y8" s="31"/>
      <c r="Z8" s="31"/>
      <c r="AA8" s="31"/>
      <c r="AB8" s="31"/>
      <c r="AC8" s="31"/>
      <c r="AD8" s="31"/>
      <c r="AE8" s="31"/>
    </row>
    <row r="9" spans="1:46" s="2" customFormat="1" ht="16.5" customHeight="1">
      <c r="A9" s="31"/>
      <c r="B9" s="36"/>
      <c r="C9" s="31"/>
      <c r="D9" s="31"/>
      <c r="E9" s="346" t="s">
        <v>202</v>
      </c>
      <c r="F9" s="347"/>
      <c r="G9" s="347"/>
      <c r="H9" s="347"/>
      <c r="I9" s="31"/>
      <c r="J9" s="31"/>
      <c r="K9" s="31"/>
      <c r="L9" s="103"/>
      <c r="S9" s="31"/>
      <c r="T9" s="31"/>
      <c r="U9" s="31"/>
      <c r="V9" s="31"/>
      <c r="W9" s="31"/>
      <c r="X9" s="31"/>
      <c r="Y9" s="31"/>
      <c r="Z9" s="31"/>
      <c r="AA9" s="31"/>
      <c r="AB9" s="31"/>
      <c r="AC9" s="31"/>
      <c r="AD9" s="31"/>
      <c r="AE9" s="31"/>
    </row>
    <row r="10" spans="1:46" s="2" customFormat="1">
      <c r="A10" s="31"/>
      <c r="B10" s="36"/>
      <c r="C10" s="31"/>
      <c r="D10" s="31"/>
      <c r="E10" s="31"/>
      <c r="F10" s="31"/>
      <c r="G10" s="31"/>
      <c r="H10" s="31"/>
      <c r="I10" s="31"/>
      <c r="J10" s="31"/>
      <c r="K10" s="31"/>
      <c r="L10" s="103"/>
      <c r="S10" s="31"/>
      <c r="T10" s="31"/>
      <c r="U10" s="31"/>
      <c r="V10" s="31"/>
      <c r="W10" s="31"/>
      <c r="X10" s="31"/>
      <c r="Y10" s="31"/>
      <c r="Z10" s="31"/>
      <c r="AA10" s="31"/>
      <c r="AB10" s="31"/>
      <c r="AC10" s="31"/>
      <c r="AD10" s="31"/>
      <c r="AE10" s="31"/>
    </row>
    <row r="11" spans="1:46" s="2" customFormat="1" ht="12" customHeight="1">
      <c r="A11" s="31"/>
      <c r="B11" s="36"/>
      <c r="C11" s="31"/>
      <c r="D11" s="102" t="s">
        <v>16</v>
      </c>
      <c r="E11" s="31"/>
      <c r="F11" s="104" t="s">
        <v>17</v>
      </c>
      <c r="G11" s="31"/>
      <c r="H11" s="31"/>
      <c r="I11" s="102" t="s">
        <v>18</v>
      </c>
      <c r="J11" s="104" t="s">
        <v>17</v>
      </c>
      <c r="K11" s="31"/>
      <c r="L11" s="103"/>
      <c r="S11" s="31"/>
      <c r="T11" s="31"/>
      <c r="U11" s="31"/>
      <c r="V11" s="31"/>
      <c r="W11" s="31"/>
      <c r="X11" s="31"/>
      <c r="Y11" s="31"/>
      <c r="Z11" s="31"/>
      <c r="AA11" s="31"/>
      <c r="AB11" s="31"/>
      <c r="AC11" s="31"/>
      <c r="AD11" s="31"/>
      <c r="AE11" s="31"/>
    </row>
    <row r="12" spans="1:46" s="2" customFormat="1" ht="12" customHeight="1">
      <c r="A12" s="31"/>
      <c r="B12" s="36"/>
      <c r="C12" s="31"/>
      <c r="D12" s="102" t="s">
        <v>19</v>
      </c>
      <c r="E12" s="31"/>
      <c r="F12" s="104" t="s">
        <v>20</v>
      </c>
      <c r="G12" s="31"/>
      <c r="H12" s="31"/>
      <c r="I12" s="102" t="s">
        <v>21</v>
      </c>
      <c r="J12" s="105" t="str">
        <f>'Rekapitulace stavby'!AN8</f>
        <v>19. 1. 2021</v>
      </c>
      <c r="K12" s="31"/>
      <c r="L12" s="103"/>
      <c r="S12" s="31"/>
      <c r="T12" s="31"/>
      <c r="U12" s="31"/>
      <c r="V12" s="31"/>
      <c r="W12" s="31"/>
      <c r="X12" s="31"/>
      <c r="Y12" s="31"/>
      <c r="Z12" s="31"/>
      <c r="AA12" s="31"/>
      <c r="AB12" s="31"/>
      <c r="AC12" s="31"/>
      <c r="AD12" s="31"/>
      <c r="AE12" s="31"/>
    </row>
    <row r="13" spans="1:46" s="2" customFormat="1" ht="10.9" customHeight="1">
      <c r="A13" s="31"/>
      <c r="B13" s="36"/>
      <c r="C13" s="31"/>
      <c r="D13" s="31"/>
      <c r="E13" s="31"/>
      <c r="F13" s="31"/>
      <c r="G13" s="31"/>
      <c r="H13" s="31"/>
      <c r="I13" s="31"/>
      <c r="J13" s="31"/>
      <c r="K13" s="31"/>
      <c r="L13" s="103"/>
      <c r="S13" s="31"/>
      <c r="T13" s="31"/>
      <c r="U13" s="31"/>
      <c r="V13" s="31"/>
      <c r="W13" s="31"/>
      <c r="X13" s="31"/>
      <c r="Y13" s="31"/>
      <c r="Z13" s="31"/>
      <c r="AA13" s="31"/>
      <c r="AB13" s="31"/>
      <c r="AC13" s="31"/>
      <c r="AD13" s="31"/>
      <c r="AE13" s="31"/>
    </row>
    <row r="14" spans="1:46" s="2" customFormat="1" ht="12" customHeight="1">
      <c r="A14" s="31"/>
      <c r="B14" s="36"/>
      <c r="C14" s="31"/>
      <c r="D14" s="102" t="s">
        <v>23</v>
      </c>
      <c r="E14" s="31"/>
      <c r="F14" s="31"/>
      <c r="G14" s="31"/>
      <c r="H14" s="31"/>
      <c r="I14" s="102" t="s">
        <v>24</v>
      </c>
      <c r="J14" s="104" t="s">
        <v>25</v>
      </c>
      <c r="K14" s="31"/>
      <c r="L14" s="103"/>
      <c r="S14" s="31"/>
      <c r="T14" s="31"/>
      <c r="U14" s="31"/>
      <c r="V14" s="31"/>
      <c r="W14" s="31"/>
      <c r="X14" s="31"/>
      <c r="Y14" s="31"/>
      <c r="Z14" s="31"/>
      <c r="AA14" s="31"/>
      <c r="AB14" s="31"/>
      <c r="AC14" s="31"/>
      <c r="AD14" s="31"/>
      <c r="AE14" s="31"/>
    </row>
    <row r="15" spans="1:46" s="2" customFormat="1" ht="18" customHeight="1">
      <c r="A15" s="31"/>
      <c r="B15" s="36"/>
      <c r="C15" s="31"/>
      <c r="D15" s="31"/>
      <c r="E15" s="104" t="s">
        <v>26</v>
      </c>
      <c r="F15" s="31"/>
      <c r="G15" s="31"/>
      <c r="H15" s="31"/>
      <c r="I15" s="102" t="s">
        <v>27</v>
      </c>
      <c r="J15" s="104" t="s">
        <v>28</v>
      </c>
      <c r="K15" s="31"/>
      <c r="L15" s="103"/>
      <c r="S15" s="31"/>
      <c r="T15" s="31"/>
      <c r="U15" s="31"/>
      <c r="V15" s="31"/>
      <c r="W15" s="31"/>
      <c r="X15" s="31"/>
      <c r="Y15" s="31"/>
      <c r="Z15" s="31"/>
      <c r="AA15" s="31"/>
      <c r="AB15" s="31"/>
      <c r="AC15" s="31"/>
      <c r="AD15" s="31"/>
      <c r="AE15" s="31"/>
    </row>
    <row r="16" spans="1:46" s="2" customFormat="1" ht="6.95" customHeight="1">
      <c r="A16" s="31"/>
      <c r="B16" s="36"/>
      <c r="C16" s="31"/>
      <c r="D16" s="31"/>
      <c r="E16" s="31"/>
      <c r="F16" s="31"/>
      <c r="G16" s="31"/>
      <c r="H16" s="31"/>
      <c r="I16" s="31"/>
      <c r="J16" s="31"/>
      <c r="K16" s="31"/>
      <c r="L16" s="103"/>
      <c r="S16" s="31"/>
      <c r="T16" s="31"/>
      <c r="U16" s="31"/>
      <c r="V16" s="31"/>
      <c r="W16" s="31"/>
      <c r="X16" s="31"/>
      <c r="Y16" s="31"/>
      <c r="Z16" s="31"/>
      <c r="AA16" s="31"/>
      <c r="AB16" s="31"/>
      <c r="AC16" s="31"/>
      <c r="AD16" s="31"/>
      <c r="AE16" s="31"/>
    </row>
    <row r="17" spans="1:31" s="2" customFormat="1" ht="12" customHeight="1">
      <c r="A17" s="31"/>
      <c r="B17" s="36"/>
      <c r="C17" s="31"/>
      <c r="D17" s="102" t="s">
        <v>29</v>
      </c>
      <c r="E17" s="31"/>
      <c r="F17" s="31"/>
      <c r="G17" s="31"/>
      <c r="H17" s="31"/>
      <c r="I17" s="102" t="s">
        <v>24</v>
      </c>
      <c r="J17" s="104" t="str">
        <f>'Rekapitulace stavby'!AN13</f>
        <v/>
      </c>
      <c r="K17" s="31"/>
      <c r="L17" s="103"/>
      <c r="S17" s="31"/>
      <c r="T17" s="31"/>
      <c r="U17" s="31"/>
      <c r="V17" s="31"/>
      <c r="W17" s="31"/>
      <c r="X17" s="31"/>
      <c r="Y17" s="31"/>
      <c r="Z17" s="31"/>
      <c r="AA17" s="31"/>
      <c r="AB17" s="31"/>
      <c r="AC17" s="31"/>
      <c r="AD17" s="31"/>
      <c r="AE17" s="31"/>
    </row>
    <row r="18" spans="1:31" s="2" customFormat="1" ht="18" customHeight="1">
      <c r="A18" s="31"/>
      <c r="B18" s="36"/>
      <c r="C18" s="31"/>
      <c r="D18" s="31"/>
      <c r="E18" s="348" t="str">
        <f>'Rekapitulace stavby'!E14</f>
        <v xml:space="preserve"> </v>
      </c>
      <c r="F18" s="348"/>
      <c r="G18" s="348"/>
      <c r="H18" s="348"/>
      <c r="I18" s="102" t="s">
        <v>27</v>
      </c>
      <c r="J18" s="104" t="str">
        <f>'Rekapitulace stavby'!AN14</f>
        <v/>
      </c>
      <c r="K18" s="31"/>
      <c r="L18" s="103"/>
      <c r="S18" s="31"/>
      <c r="T18" s="31"/>
      <c r="U18" s="31"/>
      <c r="V18" s="31"/>
      <c r="W18" s="31"/>
      <c r="X18" s="31"/>
      <c r="Y18" s="31"/>
      <c r="Z18" s="31"/>
      <c r="AA18" s="31"/>
      <c r="AB18" s="31"/>
      <c r="AC18" s="31"/>
      <c r="AD18" s="31"/>
      <c r="AE18" s="31"/>
    </row>
    <row r="19" spans="1:31" s="2" customFormat="1" ht="6.95" customHeight="1">
      <c r="A19" s="31"/>
      <c r="B19" s="36"/>
      <c r="C19" s="31"/>
      <c r="D19" s="31"/>
      <c r="E19" s="31"/>
      <c r="F19" s="31"/>
      <c r="G19" s="31"/>
      <c r="H19" s="31"/>
      <c r="I19" s="31"/>
      <c r="J19" s="31"/>
      <c r="K19" s="31"/>
      <c r="L19" s="103"/>
      <c r="S19" s="31"/>
      <c r="T19" s="31"/>
      <c r="U19" s="31"/>
      <c r="V19" s="31"/>
      <c r="W19" s="31"/>
      <c r="X19" s="31"/>
      <c r="Y19" s="31"/>
      <c r="Z19" s="31"/>
      <c r="AA19" s="31"/>
      <c r="AB19" s="31"/>
      <c r="AC19" s="31"/>
      <c r="AD19" s="31"/>
      <c r="AE19" s="31"/>
    </row>
    <row r="20" spans="1:31" s="2" customFormat="1" ht="12" customHeight="1">
      <c r="A20" s="31"/>
      <c r="B20" s="36"/>
      <c r="C20" s="31"/>
      <c r="D20" s="102" t="s">
        <v>31</v>
      </c>
      <c r="E20" s="31"/>
      <c r="F20" s="31"/>
      <c r="G20" s="31"/>
      <c r="H20" s="31"/>
      <c r="I20" s="102" t="s">
        <v>24</v>
      </c>
      <c r="J20" s="104" t="s">
        <v>32</v>
      </c>
      <c r="K20" s="31"/>
      <c r="L20" s="103"/>
      <c r="S20" s="31"/>
      <c r="T20" s="31"/>
      <c r="U20" s="31"/>
      <c r="V20" s="31"/>
      <c r="W20" s="31"/>
      <c r="X20" s="31"/>
      <c r="Y20" s="31"/>
      <c r="Z20" s="31"/>
      <c r="AA20" s="31"/>
      <c r="AB20" s="31"/>
      <c r="AC20" s="31"/>
      <c r="AD20" s="31"/>
      <c r="AE20" s="31"/>
    </row>
    <row r="21" spans="1:31" s="2" customFormat="1" ht="18" customHeight="1">
      <c r="A21" s="31"/>
      <c r="B21" s="36"/>
      <c r="C21" s="31"/>
      <c r="D21" s="31"/>
      <c r="E21" s="104" t="s">
        <v>33</v>
      </c>
      <c r="F21" s="31"/>
      <c r="G21" s="31"/>
      <c r="H21" s="31"/>
      <c r="I21" s="102" t="s">
        <v>27</v>
      </c>
      <c r="J21" s="104" t="s">
        <v>34</v>
      </c>
      <c r="K21" s="31"/>
      <c r="L21" s="103"/>
      <c r="S21" s="31"/>
      <c r="T21" s="31"/>
      <c r="U21" s="31"/>
      <c r="V21" s="31"/>
      <c r="W21" s="31"/>
      <c r="X21" s="31"/>
      <c r="Y21" s="31"/>
      <c r="Z21" s="31"/>
      <c r="AA21" s="31"/>
      <c r="AB21" s="31"/>
      <c r="AC21" s="31"/>
      <c r="AD21" s="31"/>
      <c r="AE21" s="31"/>
    </row>
    <row r="22" spans="1:31" s="2" customFormat="1" ht="6.95" customHeight="1">
      <c r="A22" s="31"/>
      <c r="B22" s="36"/>
      <c r="C22" s="31"/>
      <c r="D22" s="31"/>
      <c r="E22" s="31"/>
      <c r="F22" s="31"/>
      <c r="G22" s="31"/>
      <c r="H22" s="31"/>
      <c r="I22" s="31"/>
      <c r="J22" s="31"/>
      <c r="K22" s="31"/>
      <c r="L22" s="103"/>
      <c r="S22" s="31"/>
      <c r="T22" s="31"/>
      <c r="U22" s="31"/>
      <c r="V22" s="31"/>
      <c r="W22" s="31"/>
      <c r="X22" s="31"/>
      <c r="Y22" s="31"/>
      <c r="Z22" s="31"/>
      <c r="AA22" s="31"/>
      <c r="AB22" s="31"/>
      <c r="AC22" s="31"/>
      <c r="AD22" s="31"/>
      <c r="AE22" s="31"/>
    </row>
    <row r="23" spans="1:31" s="2" customFormat="1" ht="12" customHeight="1">
      <c r="A23" s="31"/>
      <c r="B23" s="36"/>
      <c r="C23" s="31"/>
      <c r="D23" s="102" t="s">
        <v>36</v>
      </c>
      <c r="E23" s="31"/>
      <c r="F23" s="31"/>
      <c r="G23" s="31"/>
      <c r="H23" s="31"/>
      <c r="I23" s="102" t="s">
        <v>24</v>
      </c>
      <c r="J23" s="104" t="s">
        <v>32</v>
      </c>
      <c r="K23" s="31"/>
      <c r="L23" s="103"/>
      <c r="S23" s="31"/>
      <c r="T23" s="31"/>
      <c r="U23" s="31"/>
      <c r="V23" s="31"/>
      <c r="W23" s="31"/>
      <c r="X23" s="31"/>
      <c r="Y23" s="31"/>
      <c r="Z23" s="31"/>
      <c r="AA23" s="31"/>
      <c r="AB23" s="31"/>
      <c r="AC23" s="31"/>
      <c r="AD23" s="31"/>
      <c r="AE23" s="31"/>
    </row>
    <row r="24" spans="1:31" s="2" customFormat="1" ht="18" customHeight="1">
      <c r="A24" s="31"/>
      <c r="B24" s="36"/>
      <c r="C24" s="31"/>
      <c r="D24" s="31"/>
      <c r="E24" s="104" t="s">
        <v>33</v>
      </c>
      <c r="F24" s="31"/>
      <c r="G24" s="31"/>
      <c r="H24" s="31"/>
      <c r="I24" s="102" t="s">
        <v>27</v>
      </c>
      <c r="J24" s="104" t="s">
        <v>34</v>
      </c>
      <c r="K24" s="31"/>
      <c r="L24" s="103"/>
      <c r="S24" s="31"/>
      <c r="T24" s="31"/>
      <c r="U24" s="31"/>
      <c r="V24" s="31"/>
      <c r="W24" s="31"/>
      <c r="X24" s="31"/>
      <c r="Y24" s="31"/>
      <c r="Z24" s="31"/>
      <c r="AA24" s="31"/>
      <c r="AB24" s="31"/>
      <c r="AC24" s="31"/>
      <c r="AD24" s="31"/>
      <c r="AE24" s="31"/>
    </row>
    <row r="25" spans="1:31" s="2" customFormat="1" ht="6.95" customHeight="1">
      <c r="A25" s="31"/>
      <c r="B25" s="36"/>
      <c r="C25" s="31"/>
      <c r="D25" s="31"/>
      <c r="E25" s="31"/>
      <c r="F25" s="31"/>
      <c r="G25" s="31"/>
      <c r="H25" s="31"/>
      <c r="I25" s="31"/>
      <c r="J25" s="31"/>
      <c r="K25" s="31"/>
      <c r="L25" s="103"/>
      <c r="S25" s="31"/>
      <c r="T25" s="31"/>
      <c r="U25" s="31"/>
      <c r="V25" s="31"/>
      <c r="W25" s="31"/>
      <c r="X25" s="31"/>
      <c r="Y25" s="31"/>
      <c r="Z25" s="31"/>
      <c r="AA25" s="31"/>
      <c r="AB25" s="31"/>
      <c r="AC25" s="31"/>
      <c r="AD25" s="31"/>
      <c r="AE25" s="31"/>
    </row>
    <row r="26" spans="1:31" s="2" customFormat="1" ht="12" customHeight="1">
      <c r="A26" s="31"/>
      <c r="B26" s="36"/>
      <c r="C26" s="31"/>
      <c r="D26" s="102" t="s">
        <v>37</v>
      </c>
      <c r="E26" s="31"/>
      <c r="F26" s="31"/>
      <c r="G26" s="31"/>
      <c r="H26" s="31"/>
      <c r="I26" s="31"/>
      <c r="J26" s="31"/>
      <c r="K26" s="31"/>
      <c r="L26" s="103"/>
      <c r="S26" s="31"/>
      <c r="T26" s="31"/>
      <c r="U26" s="31"/>
      <c r="V26" s="31"/>
      <c r="W26" s="31"/>
      <c r="X26" s="31"/>
      <c r="Y26" s="31"/>
      <c r="Z26" s="31"/>
      <c r="AA26" s="31"/>
      <c r="AB26" s="31"/>
      <c r="AC26" s="31"/>
      <c r="AD26" s="31"/>
      <c r="AE26" s="31"/>
    </row>
    <row r="27" spans="1:31" s="8" customFormat="1" ht="16.5" customHeight="1">
      <c r="A27" s="106"/>
      <c r="B27" s="107"/>
      <c r="C27" s="106"/>
      <c r="D27" s="106"/>
      <c r="E27" s="349" t="s">
        <v>203</v>
      </c>
      <c r="F27" s="349"/>
      <c r="G27" s="349"/>
      <c r="H27" s="349"/>
      <c r="I27" s="106"/>
      <c r="J27" s="106"/>
      <c r="K27" s="106"/>
      <c r="L27" s="108"/>
      <c r="S27" s="106"/>
      <c r="T27" s="106"/>
      <c r="U27" s="106"/>
      <c r="V27" s="106"/>
      <c r="W27" s="106"/>
      <c r="X27" s="106"/>
      <c r="Y27" s="106"/>
      <c r="Z27" s="106"/>
      <c r="AA27" s="106"/>
      <c r="AB27" s="106"/>
      <c r="AC27" s="106"/>
      <c r="AD27" s="106"/>
      <c r="AE27" s="106"/>
    </row>
    <row r="28" spans="1:31" s="2" customFormat="1" ht="6.95" customHeight="1">
      <c r="A28" s="31"/>
      <c r="B28" s="36"/>
      <c r="C28" s="31"/>
      <c r="D28" s="31"/>
      <c r="E28" s="31"/>
      <c r="F28" s="31"/>
      <c r="G28" s="31"/>
      <c r="H28" s="31"/>
      <c r="I28" s="31"/>
      <c r="J28" s="31"/>
      <c r="K28" s="31"/>
      <c r="L28" s="103"/>
      <c r="S28" s="31"/>
      <c r="T28" s="31"/>
      <c r="U28" s="31"/>
      <c r="V28" s="31"/>
      <c r="W28" s="31"/>
      <c r="X28" s="31"/>
      <c r="Y28" s="31"/>
      <c r="Z28" s="31"/>
      <c r="AA28" s="31"/>
      <c r="AB28" s="31"/>
      <c r="AC28" s="31"/>
      <c r="AD28" s="31"/>
      <c r="AE28" s="31"/>
    </row>
    <row r="29" spans="1:31" s="2" customFormat="1" ht="6.95" customHeight="1">
      <c r="A29" s="31"/>
      <c r="B29" s="36"/>
      <c r="C29" s="31"/>
      <c r="D29" s="109"/>
      <c r="E29" s="109"/>
      <c r="F29" s="109"/>
      <c r="G29" s="109"/>
      <c r="H29" s="109"/>
      <c r="I29" s="109"/>
      <c r="J29" s="109"/>
      <c r="K29" s="109"/>
      <c r="L29" s="103"/>
      <c r="S29" s="31"/>
      <c r="T29" s="31"/>
      <c r="U29" s="31"/>
      <c r="V29" s="31"/>
      <c r="W29" s="31"/>
      <c r="X29" s="31"/>
      <c r="Y29" s="31"/>
      <c r="Z29" s="31"/>
      <c r="AA29" s="31"/>
      <c r="AB29" s="31"/>
      <c r="AC29" s="31"/>
      <c r="AD29" s="31"/>
      <c r="AE29" s="31"/>
    </row>
    <row r="30" spans="1:31" s="2" customFormat="1" ht="25.35" customHeight="1">
      <c r="A30" s="31"/>
      <c r="B30" s="36"/>
      <c r="C30" s="31"/>
      <c r="D30" s="110" t="s">
        <v>39</v>
      </c>
      <c r="E30" s="31"/>
      <c r="F30" s="31"/>
      <c r="G30" s="31"/>
      <c r="H30" s="31"/>
      <c r="I30" s="31"/>
      <c r="J30" s="111">
        <f>ROUND(J85, 2)</f>
        <v>0</v>
      </c>
      <c r="K30" s="31"/>
      <c r="L30" s="103"/>
      <c r="S30" s="31"/>
      <c r="T30" s="31"/>
      <c r="U30" s="31"/>
      <c r="V30" s="31"/>
      <c r="W30" s="31"/>
      <c r="X30" s="31"/>
      <c r="Y30" s="31"/>
      <c r="Z30" s="31"/>
      <c r="AA30" s="31"/>
      <c r="AB30" s="31"/>
      <c r="AC30" s="31"/>
      <c r="AD30" s="31"/>
      <c r="AE30" s="31"/>
    </row>
    <row r="31" spans="1:31" s="2" customFormat="1" ht="6.95" customHeight="1">
      <c r="A31" s="31"/>
      <c r="B31" s="36"/>
      <c r="C31" s="31"/>
      <c r="D31" s="109"/>
      <c r="E31" s="109"/>
      <c r="F31" s="109"/>
      <c r="G31" s="109"/>
      <c r="H31" s="109"/>
      <c r="I31" s="109"/>
      <c r="J31" s="109"/>
      <c r="K31" s="109"/>
      <c r="L31" s="103"/>
      <c r="S31" s="31"/>
      <c r="T31" s="31"/>
      <c r="U31" s="31"/>
      <c r="V31" s="31"/>
      <c r="W31" s="31"/>
      <c r="X31" s="31"/>
      <c r="Y31" s="31"/>
      <c r="Z31" s="31"/>
      <c r="AA31" s="31"/>
      <c r="AB31" s="31"/>
      <c r="AC31" s="31"/>
      <c r="AD31" s="31"/>
      <c r="AE31" s="31"/>
    </row>
    <row r="32" spans="1:31" s="2" customFormat="1" ht="14.45" customHeight="1">
      <c r="A32" s="31"/>
      <c r="B32" s="36"/>
      <c r="C32" s="31"/>
      <c r="D32" s="31"/>
      <c r="E32" s="31"/>
      <c r="F32" s="112" t="s">
        <v>41</v>
      </c>
      <c r="G32" s="31"/>
      <c r="H32" s="31"/>
      <c r="I32" s="112" t="s">
        <v>40</v>
      </c>
      <c r="J32" s="112" t="s">
        <v>42</v>
      </c>
      <c r="K32" s="31"/>
      <c r="L32" s="103"/>
      <c r="S32" s="31"/>
      <c r="T32" s="31"/>
      <c r="U32" s="31"/>
      <c r="V32" s="31"/>
      <c r="W32" s="31"/>
      <c r="X32" s="31"/>
      <c r="Y32" s="31"/>
      <c r="Z32" s="31"/>
      <c r="AA32" s="31"/>
      <c r="AB32" s="31"/>
      <c r="AC32" s="31"/>
      <c r="AD32" s="31"/>
      <c r="AE32" s="31"/>
    </row>
    <row r="33" spans="1:31" s="2" customFormat="1" ht="14.45" customHeight="1">
      <c r="A33" s="31"/>
      <c r="B33" s="36"/>
      <c r="C33" s="31"/>
      <c r="D33" s="113" t="s">
        <v>43</v>
      </c>
      <c r="E33" s="102" t="s">
        <v>44</v>
      </c>
      <c r="F33" s="114">
        <f>ROUND((SUM(BE85:BE141)),  2)</f>
        <v>0</v>
      </c>
      <c r="G33" s="31"/>
      <c r="H33" s="31"/>
      <c r="I33" s="115">
        <v>0.21</v>
      </c>
      <c r="J33" s="114">
        <f>ROUND(((SUM(BE85:BE141))*I33),  2)</f>
        <v>0</v>
      </c>
      <c r="K33" s="31"/>
      <c r="L33" s="103"/>
      <c r="S33" s="31"/>
      <c r="T33" s="31"/>
      <c r="U33" s="31"/>
      <c r="V33" s="31"/>
      <c r="W33" s="31"/>
      <c r="X33" s="31"/>
      <c r="Y33" s="31"/>
      <c r="Z33" s="31"/>
      <c r="AA33" s="31"/>
      <c r="AB33" s="31"/>
      <c r="AC33" s="31"/>
      <c r="AD33" s="31"/>
      <c r="AE33" s="31"/>
    </row>
    <row r="34" spans="1:31" s="2" customFormat="1" ht="14.45" customHeight="1">
      <c r="A34" s="31"/>
      <c r="B34" s="36"/>
      <c r="C34" s="31"/>
      <c r="D34" s="31"/>
      <c r="E34" s="102" t="s">
        <v>45</v>
      </c>
      <c r="F34" s="114">
        <f>ROUND((SUM(BF85:BF141)),  2)</f>
        <v>0</v>
      </c>
      <c r="G34" s="31"/>
      <c r="H34" s="31"/>
      <c r="I34" s="115">
        <v>0.15</v>
      </c>
      <c r="J34" s="114">
        <f>ROUND(((SUM(BF85:BF141))*I34),  2)</f>
        <v>0</v>
      </c>
      <c r="K34" s="31"/>
      <c r="L34" s="103"/>
      <c r="S34" s="31"/>
      <c r="T34" s="31"/>
      <c r="U34" s="31"/>
      <c r="V34" s="31"/>
      <c r="W34" s="31"/>
      <c r="X34" s="31"/>
      <c r="Y34" s="31"/>
      <c r="Z34" s="31"/>
      <c r="AA34" s="31"/>
      <c r="AB34" s="31"/>
      <c r="AC34" s="31"/>
      <c r="AD34" s="31"/>
      <c r="AE34" s="31"/>
    </row>
    <row r="35" spans="1:31" s="2" customFormat="1" ht="14.45" hidden="1" customHeight="1">
      <c r="A35" s="31"/>
      <c r="B35" s="36"/>
      <c r="C35" s="31"/>
      <c r="D35" s="31"/>
      <c r="E35" s="102" t="s">
        <v>46</v>
      </c>
      <c r="F35" s="114">
        <f>ROUND((SUM(BG85:BG141)),  2)</f>
        <v>0</v>
      </c>
      <c r="G35" s="31"/>
      <c r="H35" s="31"/>
      <c r="I35" s="115">
        <v>0.21</v>
      </c>
      <c r="J35" s="114">
        <f>0</f>
        <v>0</v>
      </c>
      <c r="K35" s="31"/>
      <c r="L35" s="103"/>
      <c r="S35" s="31"/>
      <c r="T35" s="31"/>
      <c r="U35" s="31"/>
      <c r="V35" s="31"/>
      <c r="W35" s="31"/>
      <c r="X35" s="31"/>
      <c r="Y35" s="31"/>
      <c r="Z35" s="31"/>
      <c r="AA35" s="31"/>
      <c r="AB35" s="31"/>
      <c r="AC35" s="31"/>
      <c r="AD35" s="31"/>
      <c r="AE35" s="31"/>
    </row>
    <row r="36" spans="1:31" s="2" customFormat="1" ht="14.45" hidden="1" customHeight="1">
      <c r="A36" s="31"/>
      <c r="B36" s="36"/>
      <c r="C36" s="31"/>
      <c r="D36" s="31"/>
      <c r="E36" s="102" t="s">
        <v>47</v>
      </c>
      <c r="F36" s="114">
        <f>ROUND((SUM(BH85:BH141)),  2)</f>
        <v>0</v>
      </c>
      <c r="G36" s="31"/>
      <c r="H36" s="31"/>
      <c r="I36" s="115">
        <v>0.15</v>
      </c>
      <c r="J36" s="114">
        <f>0</f>
        <v>0</v>
      </c>
      <c r="K36" s="31"/>
      <c r="L36" s="103"/>
      <c r="S36" s="31"/>
      <c r="T36" s="31"/>
      <c r="U36" s="31"/>
      <c r="V36" s="31"/>
      <c r="W36" s="31"/>
      <c r="X36" s="31"/>
      <c r="Y36" s="31"/>
      <c r="Z36" s="31"/>
      <c r="AA36" s="31"/>
      <c r="AB36" s="31"/>
      <c r="AC36" s="31"/>
      <c r="AD36" s="31"/>
      <c r="AE36" s="31"/>
    </row>
    <row r="37" spans="1:31" s="2" customFormat="1" ht="14.45" hidden="1" customHeight="1">
      <c r="A37" s="31"/>
      <c r="B37" s="36"/>
      <c r="C37" s="31"/>
      <c r="D37" s="31"/>
      <c r="E37" s="102" t="s">
        <v>48</v>
      </c>
      <c r="F37" s="114">
        <f>ROUND((SUM(BI85:BI141)),  2)</f>
        <v>0</v>
      </c>
      <c r="G37" s="31"/>
      <c r="H37" s="31"/>
      <c r="I37" s="115">
        <v>0</v>
      </c>
      <c r="J37" s="114">
        <f>0</f>
        <v>0</v>
      </c>
      <c r="K37" s="31"/>
      <c r="L37" s="103"/>
      <c r="S37" s="31"/>
      <c r="T37" s="31"/>
      <c r="U37" s="31"/>
      <c r="V37" s="31"/>
      <c r="W37" s="31"/>
      <c r="X37" s="31"/>
      <c r="Y37" s="31"/>
      <c r="Z37" s="31"/>
      <c r="AA37" s="31"/>
      <c r="AB37" s="31"/>
      <c r="AC37" s="31"/>
      <c r="AD37" s="31"/>
      <c r="AE37" s="31"/>
    </row>
    <row r="38" spans="1:31" s="2" customFormat="1" ht="6.95" customHeight="1">
      <c r="A38" s="31"/>
      <c r="B38" s="36"/>
      <c r="C38" s="31"/>
      <c r="D38" s="31"/>
      <c r="E38" s="31"/>
      <c r="F38" s="31"/>
      <c r="G38" s="31"/>
      <c r="H38" s="31"/>
      <c r="I38" s="31"/>
      <c r="J38" s="31"/>
      <c r="K38" s="31"/>
      <c r="L38" s="103"/>
      <c r="S38" s="31"/>
      <c r="T38" s="31"/>
      <c r="U38" s="31"/>
      <c r="V38" s="31"/>
      <c r="W38" s="31"/>
      <c r="X38" s="31"/>
      <c r="Y38" s="31"/>
      <c r="Z38" s="31"/>
      <c r="AA38" s="31"/>
      <c r="AB38" s="31"/>
      <c r="AC38" s="31"/>
      <c r="AD38" s="31"/>
      <c r="AE38" s="31"/>
    </row>
    <row r="39" spans="1:31" s="2" customFormat="1" ht="25.35" customHeight="1">
      <c r="A39" s="31"/>
      <c r="B39" s="36"/>
      <c r="C39" s="116"/>
      <c r="D39" s="117" t="s">
        <v>49</v>
      </c>
      <c r="E39" s="118"/>
      <c r="F39" s="118"/>
      <c r="G39" s="119" t="s">
        <v>50</v>
      </c>
      <c r="H39" s="120" t="s">
        <v>51</v>
      </c>
      <c r="I39" s="118"/>
      <c r="J39" s="121">
        <f>SUM(J30:J37)</f>
        <v>0</v>
      </c>
      <c r="K39" s="122"/>
      <c r="L39" s="103"/>
      <c r="S39" s="31"/>
      <c r="T39" s="31"/>
      <c r="U39" s="31"/>
      <c r="V39" s="31"/>
      <c r="W39" s="31"/>
      <c r="X39" s="31"/>
      <c r="Y39" s="31"/>
      <c r="Z39" s="31"/>
      <c r="AA39" s="31"/>
      <c r="AB39" s="31"/>
      <c r="AC39" s="31"/>
      <c r="AD39" s="31"/>
      <c r="AE39" s="31"/>
    </row>
    <row r="40" spans="1:31" s="2" customFormat="1" ht="14.45" customHeight="1">
      <c r="A40" s="31"/>
      <c r="B40" s="123"/>
      <c r="C40" s="124"/>
      <c r="D40" s="124"/>
      <c r="E40" s="124"/>
      <c r="F40" s="124"/>
      <c r="G40" s="124"/>
      <c r="H40" s="124"/>
      <c r="I40" s="124"/>
      <c r="J40" s="124"/>
      <c r="K40" s="124"/>
      <c r="L40" s="103"/>
      <c r="S40" s="31"/>
      <c r="T40" s="31"/>
      <c r="U40" s="31"/>
      <c r="V40" s="31"/>
      <c r="W40" s="31"/>
      <c r="X40" s="31"/>
      <c r="Y40" s="31"/>
      <c r="Z40" s="31"/>
      <c r="AA40" s="31"/>
      <c r="AB40" s="31"/>
      <c r="AC40" s="31"/>
      <c r="AD40" s="31"/>
      <c r="AE40" s="31"/>
    </row>
    <row r="44" spans="1:31" s="2" customFormat="1" ht="6.95" customHeight="1">
      <c r="A44" s="31"/>
      <c r="B44" s="125"/>
      <c r="C44" s="126"/>
      <c r="D44" s="126"/>
      <c r="E44" s="126"/>
      <c r="F44" s="126"/>
      <c r="G44" s="126"/>
      <c r="H44" s="126"/>
      <c r="I44" s="126"/>
      <c r="J44" s="126"/>
      <c r="K44" s="126"/>
      <c r="L44" s="103"/>
      <c r="S44" s="31"/>
      <c r="T44" s="31"/>
      <c r="U44" s="31"/>
      <c r="V44" s="31"/>
      <c r="W44" s="31"/>
      <c r="X44" s="31"/>
      <c r="Y44" s="31"/>
      <c r="Z44" s="31"/>
      <c r="AA44" s="31"/>
      <c r="AB44" s="31"/>
      <c r="AC44" s="31"/>
      <c r="AD44" s="31"/>
      <c r="AE44" s="31"/>
    </row>
    <row r="45" spans="1:31" s="2" customFormat="1" ht="24.95" customHeight="1">
      <c r="A45" s="31"/>
      <c r="B45" s="32"/>
      <c r="C45" s="23" t="s">
        <v>97</v>
      </c>
      <c r="D45" s="33"/>
      <c r="E45" s="33"/>
      <c r="F45" s="33"/>
      <c r="G45" s="33"/>
      <c r="H45" s="33"/>
      <c r="I45" s="33"/>
      <c r="J45" s="33"/>
      <c r="K45" s="33"/>
      <c r="L45" s="103"/>
      <c r="S45" s="31"/>
      <c r="T45" s="31"/>
      <c r="U45" s="31"/>
      <c r="V45" s="31"/>
      <c r="W45" s="31"/>
      <c r="X45" s="31"/>
      <c r="Y45" s="31"/>
      <c r="Z45" s="31"/>
      <c r="AA45" s="31"/>
      <c r="AB45" s="31"/>
      <c r="AC45" s="31"/>
      <c r="AD45" s="31"/>
      <c r="AE45" s="31"/>
    </row>
    <row r="46" spans="1:31" s="2" customFormat="1" ht="6.95" customHeight="1">
      <c r="A46" s="31"/>
      <c r="B46" s="32"/>
      <c r="C46" s="33"/>
      <c r="D46" s="33"/>
      <c r="E46" s="33"/>
      <c r="F46" s="33"/>
      <c r="G46" s="33"/>
      <c r="H46" s="33"/>
      <c r="I46" s="33"/>
      <c r="J46" s="33"/>
      <c r="K46" s="33"/>
      <c r="L46" s="103"/>
      <c r="S46" s="31"/>
      <c r="T46" s="31"/>
      <c r="U46" s="31"/>
      <c r="V46" s="31"/>
      <c r="W46" s="31"/>
      <c r="X46" s="31"/>
      <c r="Y46" s="31"/>
      <c r="Z46" s="31"/>
      <c r="AA46" s="31"/>
      <c r="AB46" s="31"/>
      <c r="AC46" s="31"/>
      <c r="AD46" s="31"/>
      <c r="AE46" s="31"/>
    </row>
    <row r="47" spans="1:31" s="2" customFormat="1" ht="12" customHeight="1">
      <c r="A47" s="31"/>
      <c r="B47" s="32"/>
      <c r="C47" s="28" t="s">
        <v>14</v>
      </c>
      <c r="D47" s="33"/>
      <c r="E47" s="33"/>
      <c r="F47" s="33"/>
      <c r="G47" s="33"/>
      <c r="H47" s="33"/>
      <c r="I47" s="33"/>
      <c r="J47" s="33"/>
      <c r="K47" s="33"/>
      <c r="L47" s="103"/>
      <c r="S47" s="31"/>
      <c r="T47" s="31"/>
      <c r="U47" s="31"/>
      <c r="V47" s="31"/>
      <c r="W47" s="31"/>
      <c r="X47" s="31"/>
      <c r="Y47" s="31"/>
      <c r="Z47" s="31"/>
      <c r="AA47" s="31"/>
      <c r="AB47" s="31"/>
      <c r="AC47" s="31"/>
      <c r="AD47" s="31"/>
      <c r="AE47" s="31"/>
    </row>
    <row r="48" spans="1:31" s="2" customFormat="1" ht="16.5" customHeight="1">
      <c r="A48" s="31"/>
      <c r="B48" s="32"/>
      <c r="C48" s="33"/>
      <c r="D48" s="33"/>
      <c r="E48" s="342" t="str">
        <f>E7</f>
        <v>Kontejnery KO BENEŠOVA ul., KOLÍN</v>
      </c>
      <c r="F48" s="343"/>
      <c r="G48" s="343"/>
      <c r="H48" s="343"/>
      <c r="I48" s="33"/>
      <c r="J48" s="33"/>
      <c r="K48" s="33"/>
      <c r="L48" s="103"/>
      <c r="S48" s="31"/>
      <c r="T48" s="31"/>
      <c r="U48" s="31"/>
      <c r="V48" s="31"/>
      <c r="W48" s="31"/>
      <c r="X48" s="31"/>
      <c r="Y48" s="31"/>
      <c r="Z48" s="31"/>
      <c r="AA48" s="31"/>
      <c r="AB48" s="31"/>
      <c r="AC48" s="31"/>
      <c r="AD48" s="31"/>
      <c r="AE48" s="31"/>
    </row>
    <row r="49" spans="1:47" s="2" customFormat="1" ht="12" customHeight="1">
      <c r="A49" s="31"/>
      <c r="B49" s="32"/>
      <c r="C49" s="28" t="s">
        <v>94</v>
      </c>
      <c r="D49" s="33"/>
      <c r="E49" s="33"/>
      <c r="F49" s="33"/>
      <c r="G49" s="33"/>
      <c r="H49" s="33"/>
      <c r="I49" s="33"/>
      <c r="J49" s="33"/>
      <c r="K49" s="33"/>
      <c r="L49" s="103"/>
      <c r="S49" s="31"/>
      <c r="T49" s="31"/>
      <c r="U49" s="31"/>
      <c r="V49" s="31"/>
      <c r="W49" s="31"/>
      <c r="X49" s="31"/>
      <c r="Y49" s="31"/>
      <c r="Z49" s="31"/>
      <c r="AA49" s="31"/>
      <c r="AB49" s="31"/>
      <c r="AC49" s="31"/>
      <c r="AD49" s="31"/>
      <c r="AE49" s="31"/>
    </row>
    <row r="50" spans="1:47" s="2" customFormat="1" ht="16.5" customHeight="1">
      <c r="A50" s="31"/>
      <c r="B50" s="32"/>
      <c r="C50" s="33"/>
      <c r="D50" s="33"/>
      <c r="E50" s="330" t="str">
        <f>E9</f>
        <v>2021-1-2 - 02 - STÁNÍ ZEMNÍ A STAVEBNÍ PRÁCE</v>
      </c>
      <c r="F50" s="341"/>
      <c r="G50" s="341"/>
      <c r="H50" s="341"/>
      <c r="I50" s="33"/>
      <c r="J50" s="33"/>
      <c r="K50" s="33"/>
      <c r="L50" s="103"/>
      <c r="S50" s="31"/>
      <c r="T50" s="31"/>
      <c r="U50" s="31"/>
      <c r="V50" s="31"/>
      <c r="W50" s="31"/>
      <c r="X50" s="31"/>
      <c r="Y50" s="31"/>
      <c r="Z50" s="31"/>
      <c r="AA50" s="31"/>
      <c r="AB50" s="31"/>
      <c r="AC50" s="31"/>
      <c r="AD50" s="31"/>
      <c r="AE50" s="31"/>
    </row>
    <row r="51" spans="1:47" s="2" customFormat="1" ht="6.95" customHeight="1">
      <c r="A51" s="31"/>
      <c r="B51" s="32"/>
      <c r="C51" s="33"/>
      <c r="D51" s="33"/>
      <c r="E51" s="33"/>
      <c r="F51" s="33"/>
      <c r="G51" s="33"/>
      <c r="H51" s="33"/>
      <c r="I51" s="33"/>
      <c r="J51" s="33"/>
      <c r="K51" s="33"/>
      <c r="L51" s="103"/>
      <c r="S51" s="31"/>
      <c r="T51" s="31"/>
      <c r="U51" s="31"/>
      <c r="V51" s="31"/>
      <c r="W51" s="31"/>
      <c r="X51" s="31"/>
      <c r="Y51" s="31"/>
      <c r="Z51" s="31"/>
      <c r="AA51" s="31"/>
      <c r="AB51" s="31"/>
      <c r="AC51" s="31"/>
      <c r="AD51" s="31"/>
      <c r="AE51" s="31"/>
    </row>
    <row r="52" spans="1:47" s="2" customFormat="1" ht="12" customHeight="1">
      <c r="A52" s="31"/>
      <c r="B52" s="32"/>
      <c r="C52" s="28" t="s">
        <v>19</v>
      </c>
      <c r="D52" s="33"/>
      <c r="E52" s="33"/>
      <c r="F52" s="26" t="str">
        <f>F12</f>
        <v>BENEŠOVA</v>
      </c>
      <c r="G52" s="33"/>
      <c r="H52" s="33"/>
      <c r="I52" s="28" t="s">
        <v>21</v>
      </c>
      <c r="J52" s="56" t="str">
        <f>IF(J12="","",J12)</f>
        <v>19. 1. 2021</v>
      </c>
      <c r="K52" s="33"/>
      <c r="L52" s="103"/>
      <c r="S52" s="31"/>
      <c r="T52" s="31"/>
      <c r="U52" s="31"/>
      <c r="V52" s="31"/>
      <c r="W52" s="31"/>
      <c r="X52" s="31"/>
      <c r="Y52" s="31"/>
      <c r="Z52" s="31"/>
      <c r="AA52" s="31"/>
      <c r="AB52" s="31"/>
      <c r="AC52" s="31"/>
      <c r="AD52" s="31"/>
      <c r="AE52" s="31"/>
    </row>
    <row r="53" spans="1:47" s="2" customFormat="1" ht="6.95" customHeight="1">
      <c r="A53" s="31"/>
      <c r="B53" s="32"/>
      <c r="C53" s="33"/>
      <c r="D53" s="33"/>
      <c r="E53" s="33"/>
      <c r="F53" s="33"/>
      <c r="G53" s="33"/>
      <c r="H53" s="33"/>
      <c r="I53" s="33"/>
      <c r="J53" s="33"/>
      <c r="K53" s="33"/>
      <c r="L53" s="103"/>
      <c r="S53" s="31"/>
      <c r="T53" s="31"/>
      <c r="U53" s="31"/>
      <c r="V53" s="31"/>
      <c r="W53" s="31"/>
      <c r="X53" s="31"/>
      <c r="Y53" s="31"/>
      <c r="Z53" s="31"/>
      <c r="AA53" s="31"/>
      <c r="AB53" s="31"/>
      <c r="AC53" s="31"/>
      <c r="AD53" s="31"/>
      <c r="AE53" s="31"/>
    </row>
    <row r="54" spans="1:47" s="2" customFormat="1" ht="15.2" customHeight="1">
      <c r="A54" s="31"/>
      <c r="B54" s="32"/>
      <c r="C54" s="28" t="s">
        <v>23</v>
      </c>
      <c r="D54" s="33"/>
      <c r="E54" s="33"/>
      <c r="F54" s="26" t="str">
        <f>E15</f>
        <v>MĚSTO KOLÍN</v>
      </c>
      <c r="G54" s="33"/>
      <c r="H54" s="33"/>
      <c r="I54" s="28" t="s">
        <v>31</v>
      </c>
      <c r="J54" s="29" t="str">
        <f>E21</f>
        <v>DONDESIGN s.r.o</v>
      </c>
      <c r="K54" s="33"/>
      <c r="L54" s="103"/>
      <c r="S54" s="31"/>
      <c r="T54" s="31"/>
      <c r="U54" s="31"/>
      <c r="V54" s="31"/>
      <c r="W54" s="31"/>
      <c r="X54" s="31"/>
      <c r="Y54" s="31"/>
      <c r="Z54" s="31"/>
      <c r="AA54" s="31"/>
      <c r="AB54" s="31"/>
      <c r="AC54" s="31"/>
      <c r="AD54" s="31"/>
      <c r="AE54" s="31"/>
    </row>
    <row r="55" spans="1:47" s="2" customFormat="1" ht="15.2" customHeight="1">
      <c r="A55" s="31"/>
      <c r="B55" s="32"/>
      <c r="C55" s="28" t="s">
        <v>29</v>
      </c>
      <c r="D55" s="33"/>
      <c r="E55" s="33"/>
      <c r="F55" s="26" t="str">
        <f>IF(E18="","",E18)</f>
        <v xml:space="preserve"> </v>
      </c>
      <c r="G55" s="33"/>
      <c r="H55" s="33"/>
      <c r="I55" s="28" t="s">
        <v>36</v>
      </c>
      <c r="J55" s="29" t="str">
        <f>E24</f>
        <v>DONDESIGN s.r.o</v>
      </c>
      <c r="K55" s="33"/>
      <c r="L55" s="103"/>
      <c r="S55" s="31"/>
      <c r="T55" s="31"/>
      <c r="U55" s="31"/>
      <c r="V55" s="31"/>
      <c r="W55" s="31"/>
      <c r="X55" s="31"/>
      <c r="Y55" s="31"/>
      <c r="Z55" s="31"/>
      <c r="AA55" s="31"/>
      <c r="AB55" s="31"/>
      <c r="AC55" s="31"/>
      <c r="AD55" s="31"/>
      <c r="AE55" s="31"/>
    </row>
    <row r="56" spans="1:47" s="2" customFormat="1" ht="10.35" customHeight="1">
      <c r="A56" s="31"/>
      <c r="B56" s="32"/>
      <c r="C56" s="33"/>
      <c r="D56" s="33"/>
      <c r="E56" s="33"/>
      <c r="F56" s="33"/>
      <c r="G56" s="33"/>
      <c r="H56" s="33"/>
      <c r="I56" s="33"/>
      <c r="J56" s="33"/>
      <c r="K56" s="33"/>
      <c r="L56" s="103"/>
      <c r="S56" s="31"/>
      <c r="T56" s="31"/>
      <c r="U56" s="31"/>
      <c r="V56" s="31"/>
      <c r="W56" s="31"/>
      <c r="X56" s="31"/>
      <c r="Y56" s="31"/>
      <c r="Z56" s="31"/>
      <c r="AA56" s="31"/>
      <c r="AB56" s="31"/>
      <c r="AC56" s="31"/>
      <c r="AD56" s="31"/>
      <c r="AE56" s="31"/>
    </row>
    <row r="57" spans="1:47" s="2" customFormat="1" ht="29.25" customHeight="1">
      <c r="A57" s="31"/>
      <c r="B57" s="32"/>
      <c r="C57" s="127" t="s">
        <v>98</v>
      </c>
      <c r="D57" s="128"/>
      <c r="E57" s="128"/>
      <c r="F57" s="128"/>
      <c r="G57" s="128"/>
      <c r="H57" s="128"/>
      <c r="I57" s="128"/>
      <c r="J57" s="129" t="s">
        <v>99</v>
      </c>
      <c r="K57" s="128"/>
      <c r="L57" s="103"/>
      <c r="S57" s="31"/>
      <c r="T57" s="31"/>
      <c r="U57" s="31"/>
      <c r="V57" s="31"/>
      <c r="W57" s="31"/>
      <c r="X57" s="31"/>
      <c r="Y57" s="31"/>
      <c r="Z57" s="31"/>
      <c r="AA57" s="31"/>
      <c r="AB57" s="31"/>
      <c r="AC57" s="31"/>
      <c r="AD57" s="31"/>
      <c r="AE57" s="31"/>
    </row>
    <row r="58" spans="1:47" s="2" customFormat="1" ht="10.35" customHeight="1">
      <c r="A58" s="31"/>
      <c r="B58" s="32"/>
      <c r="C58" s="33"/>
      <c r="D58" s="33"/>
      <c r="E58" s="33"/>
      <c r="F58" s="33"/>
      <c r="G58" s="33"/>
      <c r="H58" s="33"/>
      <c r="I58" s="33"/>
      <c r="J58" s="33"/>
      <c r="K58" s="33"/>
      <c r="L58" s="103"/>
      <c r="S58" s="31"/>
      <c r="T58" s="31"/>
      <c r="U58" s="31"/>
      <c r="V58" s="31"/>
      <c r="W58" s="31"/>
      <c r="X58" s="31"/>
      <c r="Y58" s="31"/>
      <c r="Z58" s="31"/>
      <c r="AA58" s="31"/>
      <c r="AB58" s="31"/>
      <c r="AC58" s="31"/>
      <c r="AD58" s="31"/>
      <c r="AE58" s="31"/>
    </row>
    <row r="59" spans="1:47" s="2" customFormat="1" ht="22.9" customHeight="1">
      <c r="A59" s="31"/>
      <c r="B59" s="32"/>
      <c r="C59" s="130" t="s">
        <v>71</v>
      </c>
      <c r="D59" s="33"/>
      <c r="E59" s="33"/>
      <c r="F59" s="33"/>
      <c r="G59" s="33"/>
      <c r="H59" s="33"/>
      <c r="I59" s="33"/>
      <c r="J59" s="74">
        <f>J85</f>
        <v>0</v>
      </c>
      <c r="K59" s="33"/>
      <c r="L59" s="103"/>
      <c r="S59" s="31"/>
      <c r="T59" s="31"/>
      <c r="U59" s="31"/>
      <c r="V59" s="31"/>
      <c r="W59" s="31"/>
      <c r="X59" s="31"/>
      <c r="Y59" s="31"/>
      <c r="Z59" s="31"/>
      <c r="AA59" s="31"/>
      <c r="AB59" s="31"/>
      <c r="AC59" s="31"/>
      <c r="AD59" s="31"/>
      <c r="AE59" s="31"/>
      <c r="AU59" s="17" t="s">
        <v>100</v>
      </c>
    </row>
    <row r="60" spans="1:47" s="9" customFormat="1" ht="24.95" customHeight="1">
      <c r="B60" s="131"/>
      <c r="C60" s="132"/>
      <c r="D60" s="133" t="s">
        <v>141</v>
      </c>
      <c r="E60" s="134"/>
      <c r="F60" s="134"/>
      <c r="G60" s="134"/>
      <c r="H60" s="134"/>
      <c r="I60" s="134"/>
      <c r="J60" s="135">
        <f>J86</f>
        <v>0</v>
      </c>
      <c r="K60" s="132"/>
      <c r="L60" s="136"/>
    </row>
    <row r="61" spans="1:47" s="10" customFormat="1" ht="19.899999999999999" customHeight="1">
      <c r="B61" s="137"/>
      <c r="C61" s="138"/>
      <c r="D61" s="139" t="s">
        <v>204</v>
      </c>
      <c r="E61" s="140"/>
      <c r="F61" s="140"/>
      <c r="G61" s="140"/>
      <c r="H61" s="140"/>
      <c r="I61" s="140"/>
      <c r="J61" s="141">
        <f>J87</f>
        <v>0</v>
      </c>
      <c r="K61" s="138"/>
      <c r="L61" s="142"/>
    </row>
    <row r="62" spans="1:47" s="10" customFormat="1" ht="19.899999999999999" customHeight="1">
      <c r="B62" s="137"/>
      <c r="C62" s="138"/>
      <c r="D62" s="139" t="s">
        <v>205</v>
      </c>
      <c r="E62" s="140"/>
      <c r="F62" s="140"/>
      <c r="G62" s="140"/>
      <c r="H62" s="140"/>
      <c r="I62" s="140"/>
      <c r="J62" s="141">
        <f>J118</f>
        <v>0</v>
      </c>
      <c r="K62" s="138"/>
      <c r="L62" s="142"/>
    </row>
    <row r="63" spans="1:47" s="10" customFormat="1" ht="19.899999999999999" customHeight="1">
      <c r="B63" s="137"/>
      <c r="C63" s="138"/>
      <c r="D63" s="139" t="s">
        <v>206</v>
      </c>
      <c r="E63" s="140"/>
      <c r="F63" s="140"/>
      <c r="G63" s="140"/>
      <c r="H63" s="140"/>
      <c r="I63" s="140"/>
      <c r="J63" s="141">
        <f>J126</f>
        <v>0</v>
      </c>
      <c r="K63" s="138"/>
      <c r="L63" s="142"/>
    </row>
    <row r="64" spans="1:47" s="10" customFormat="1" ht="19.899999999999999" customHeight="1">
      <c r="B64" s="137"/>
      <c r="C64" s="138"/>
      <c r="D64" s="139" t="s">
        <v>142</v>
      </c>
      <c r="E64" s="140"/>
      <c r="F64" s="140"/>
      <c r="G64" s="140"/>
      <c r="H64" s="140"/>
      <c r="I64" s="140"/>
      <c r="J64" s="141">
        <f>J132</f>
        <v>0</v>
      </c>
      <c r="K64" s="138"/>
      <c r="L64" s="142"/>
    </row>
    <row r="65" spans="1:31" s="10" customFormat="1" ht="19.899999999999999" customHeight="1">
      <c r="B65" s="137"/>
      <c r="C65" s="138"/>
      <c r="D65" s="139" t="s">
        <v>207</v>
      </c>
      <c r="E65" s="140"/>
      <c r="F65" s="140"/>
      <c r="G65" s="140"/>
      <c r="H65" s="140"/>
      <c r="I65" s="140"/>
      <c r="J65" s="141">
        <f>J139</f>
        <v>0</v>
      </c>
      <c r="K65" s="138"/>
      <c r="L65" s="142"/>
    </row>
    <row r="66" spans="1:31" s="2" customFormat="1" ht="21.75" customHeight="1">
      <c r="A66" s="31"/>
      <c r="B66" s="32"/>
      <c r="C66" s="33"/>
      <c r="D66" s="33"/>
      <c r="E66" s="33"/>
      <c r="F66" s="33"/>
      <c r="G66" s="33"/>
      <c r="H66" s="33"/>
      <c r="I66" s="33"/>
      <c r="J66" s="33"/>
      <c r="K66" s="33"/>
      <c r="L66" s="103"/>
      <c r="S66" s="31"/>
      <c r="T66" s="31"/>
      <c r="U66" s="31"/>
      <c r="V66" s="31"/>
      <c r="W66" s="31"/>
      <c r="X66" s="31"/>
      <c r="Y66" s="31"/>
      <c r="Z66" s="31"/>
      <c r="AA66" s="31"/>
      <c r="AB66" s="31"/>
      <c r="AC66" s="31"/>
      <c r="AD66" s="31"/>
      <c r="AE66" s="31"/>
    </row>
    <row r="67" spans="1:31" s="2" customFormat="1" ht="6.95" customHeight="1">
      <c r="A67" s="31"/>
      <c r="B67" s="44"/>
      <c r="C67" s="45"/>
      <c r="D67" s="45"/>
      <c r="E67" s="45"/>
      <c r="F67" s="45"/>
      <c r="G67" s="45"/>
      <c r="H67" s="45"/>
      <c r="I67" s="45"/>
      <c r="J67" s="45"/>
      <c r="K67" s="45"/>
      <c r="L67" s="103"/>
      <c r="S67" s="31"/>
      <c r="T67" s="31"/>
      <c r="U67" s="31"/>
      <c r="V67" s="31"/>
      <c r="W67" s="31"/>
      <c r="X67" s="31"/>
      <c r="Y67" s="31"/>
      <c r="Z67" s="31"/>
      <c r="AA67" s="31"/>
      <c r="AB67" s="31"/>
      <c r="AC67" s="31"/>
      <c r="AD67" s="31"/>
      <c r="AE67" s="31"/>
    </row>
    <row r="71" spans="1:31" s="2" customFormat="1" ht="6.95" customHeight="1">
      <c r="A71" s="31"/>
      <c r="B71" s="46"/>
      <c r="C71" s="47"/>
      <c r="D71" s="47"/>
      <c r="E71" s="47"/>
      <c r="F71" s="47"/>
      <c r="G71" s="47"/>
      <c r="H71" s="47"/>
      <c r="I71" s="47"/>
      <c r="J71" s="47"/>
      <c r="K71" s="47"/>
      <c r="L71" s="103"/>
      <c r="S71" s="31"/>
      <c r="T71" s="31"/>
      <c r="U71" s="31"/>
      <c r="V71" s="31"/>
      <c r="W71" s="31"/>
      <c r="X71" s="31"/>
      <c r="Y71" s="31"/>
      <c r="Z71" s="31"/>
      <c r="AA71" s="31"/>
      <c r="AB71" s="31"/>
      <c r="AC71" s="31"/>
      <c r="AD71" s="31"/>
      <c r="AE71" s="31"/>
    </row>
    <row r="72" spans="1:31" s="2" customFormat="1" ht="24.95" customHeight="1">
      <c r="A72" s="31"/>
      <c r="B72" s="32"/>
      <c r="C72" s="23" t="s">
        <v>105</v>
      </c>
      <c r="D72" s="33"/>
      <c r="E72" s="33"/>
      <c r="F72" s="33"/>
      <c r="G72" s="33"/>
      <c r="H72" s="33"/>
      <c r="I72" s="33"/>
      <c r="J72" s="33"/>
      <c r="K72" s="33"/>
      <c r="L72" s="103"/>
      <c r="S72" s="31"/>
      <c r="T72" s="31"/>
      <c r="U72" s="31"/>
      <c r="V72" s="31"/>
      <c r="W72" s="31"/>
      <c r="X72" s="31"/>
      <c r="Y72" s="31"/>
      <c r="Z72" s="31"/>
      <c r="AA72" s="31"/>
      <c r="AB72" s="31"/>
      <c r="AC72" s="31"/>
      <c r="AD72" s="31"/>
      <c r="AE72" s="31"/>
    </row>
    <row r="73" spans="1:31" s="2" customFormat="1" ht="6.95" customHeight="1">
      <c r="A73" s="31"/>
      <c r="B73" s="32"/>
      <c r="C73" s="33"/>
      <c r="D73" s="33"/>
      <c r="E73" s="33"/>
      <c r="F73" s="33"/>
      <c r="G73" s="33"/>
      <c r="H73" s="33"/>
      <c r="I73" s="33"/>
      <c r="J73" s="33"/>
      <c r="K73" s="33"/>
      <c r="L73" s="103"/>
      <c r="S73" s="31"/>
      <c r="T73" s="31"/>
      <c r="U73" s="31"/>
      <c r="V73" s="31"/>
      <c r="W73" s="31"/>
      <c r="X73" s="31"/>
      <c r="Y73" s="31"/>
      <c r="Z73" s="31"/>
      <c r="AA73" s="31"/>
      <c r="AB73" s="31"/>
      <c r="AC73" s="31"/>
      <c r="AD73" s="31"/>
      <c r="AE73" s="31"/>
    </row>
    <row r="74" spans="1:31" s="2" customFormat="1" ht="12" customHeight="1">
      <c r="A74" s="31"/>
      <c r="B74" s="32"/>
      <c r="C74" s="28" t="s">
        <v>14</v>
      </c>
      <c r="D74" s="33"/>
      <c r="E74" s="33"/>
      <c r="F74" s="33"/>
      <c r="G74" s="33"/>
      <c r="H74" s="33"/>
      <c r="I74" s="33"/>
      <c r="J74" s="33"/>
      <c r="K74" s="33"/>
      <c r="L74" s="103"/>
      <c r="S74" s="31"/>
      <c r="T74" s="31"/>
      <c r="U74" s="31"/>
      <c r="V74" s="31"/>
      <c r="W74" s="31"/>
      <c r="X74" s="31"/>
      <c r="Y74" s="31"/>
      <c r="Z74" s="31"/>
      <c r="AA74" s="31"/>
      <c r="AB74" s="31"/>
      <c r="AC74" s="31"/>
      <c r="AD74" s="31"/>
      <c r="AE74" s="31"/>
    </row>
    <row r="75" spans="1:31" s="2" customFormat="1" ht="16.5" customHeight="1">
      <c r="A75" s="31"/>
      <c r="B75" s="32"/>
      <c r="C75" s="33"/>
      <c r="D75" s="33"/>
      <c r="E75" s="342" t="str">
        <f>E7</f>
        <v>Kontejnery KO BENEŠOVA ul., KOLÍN</v>
      </c>
      <c r="F75" s="343"/>
      <c r="G75" s="343"/>
      <c r="H75" s="343"/>
      <c r="I75" s="33"/>
      <c r="J75" s="33"/>
      <c r="K75" s="33"/>
      <c r="L75" s="103"/>
      <c r="S75" s="31"/>
      <c r="T75" s="31"/>
      <c r="U75" s="31"/>
      <c r="V75" s="31"/>
      <c r="W75" s="31"/>
      <c r="X75" s="31"/>
      <c r="Y75" s="31"/>
      <c r="Z75" s="31"/>
      <c r="AA75" s="31"/>
      <c r="AB75" s="31"/>
      <c r="AC75" s="31"/>
      <c r="AD75" s="31"/>
      <c r="AE75" s="31"/>
    </row>
    <row r="76" spans="1:31" s="2" customFormat="1" ht="12" customHeight="1">
      <c r="A76" s="31"/>
      <c r="B76" s="32"/>
      <c r="C76" s="28" t="s">
        <v>94</v>
      </c>
      <c r="D76" s="33"/>
      <c r="E76" s="33"/>
      <c r="F76" s="33"/>
      <c r="G76" s="33"/>
      <c r="H76" s="33"/>
      <c r="I76" s="33"/>
      <c r="J76" s="33"/>
      <c r="K76" s="33"/>
      <c r="L76" s="103"/>
      <c r="S76" s="31"/>
      <c r="T76" s="31"/>
      <c r="U76" s="31"/>
      <c r="V76" s="31"/>
      <c r="W76" s="31"/>
      <c r="X76" s="31"/>
      <c r="Y76" s="31"/>
      <c r="Z76" s="31"/>
      <c r="AA76" s="31"/>
      <c r="AB76" s="31"/>
      <c r="AC76" s="31"/>
      <c r="AD76" s="31"/>
      <c r="AE76" s="31"/>
    </row>
    <row r="77" spans="1:31" s="2" customFormat="1" ht="16.5" customHeight="1">
      <c r="A77" s="31"/>
      <c r="B77" s="32"/>
      <c r="C77" s="33"/>
      <c r="D77" s="33"/>
      <c r="E77" s="330" t="str">
        <f>E9</f>
        <v>2021-1-2 - 02 - STÁNÍ ZEMNÍ A STAVEBNÍ PRÁCE</v>
      </c>
      <c r="F77" s="341"/>
      <c r="G77" s="341"/>
      <c r="H77" s="341"/>
      <c r="I77" s="33"/>
      <c r="J77" s="33"/>
      <c r="K77" s="33"/>
      <c r="L77" s="103"/>
      <c r="S77" s="31"/>
      <c r="T77" s="31"/>
      <c r="U77" s="31"/>
      <c r="V77" s="31"/>
      <c r="W77" s="31"/>
      <c r="X77" s="31"/>
      <c r="Y77" s="31"/>
      <c r="Z77" s="31"/>
      <c r="AA77" s="31"/>
      <c r="AB77" s="31"/>
      <c r="AC77" s="31"/>
      <c r="AD77" s="31"/>
      <c r="AE77" s="31"/>
    </row>
    <row r="78" spans="1:31" s="2" customFormat="1" ht="6.95" customHeight="1">
      <c r="A78" s="31"/>
      <c r="B78" s="32"/>
      <c r="C78" s="33"/>
      <c r="D78" s="33"/>
      <c r="E78" s="33"/>
      <c r="F78" s="33"/>
      <c r="G78" s="33"/>
      <c r="H78" s="33"/>
      <c r="I78" s="33"/>
      <c r="J78" s="33"/>
      <c r="K78" s="33"/>
      <c r="L78" s="103"/>
      <c r="S78" s="31"/>
      <c r="T78" s="31"/>
      <c r="U78" s="31"/>
      <c r="V78" s="31"/>
      <c r="W78" s="31"/>
      <c r="X78" s="31"/>
      <c r="Y78" s="31"/>
      <c r="Z78" s="31"/>
      <c r="AA78" s="31"/>
      <c r="AB78" s="31"/>
      <c r="AC78" s="31"/>
      <c r="AD78" s="31"/>
      <c r="AE78" s="31"/>
    </row>
    <row r="79" spans="1:31" s="2" customFormat="1" ht="12" customHeight="1">
      <c r="A79" s="31"/>
      <c r="B79" s="32"/>
      <c r="C79" s="28" t="s">
        <v>19</v>
      </c>
      <c r="D79" s="33"/>
      <c r="E79" s="33"/>
      <c r="F79" s="26" t="str">
        <f>F12</f>
        <v>BENEŠOVA</v>
      </c>
      <c r="G79" s="33"/>
      <c r="H79" s="33"/>
      <c r="I79" s="28" t="s">
        <v>21</v>
      </c>
      <c r="J79" s="56" t="str">
        <f>IF(J12="","",J12)</f>
        <v>19. 1. 2021</v>
      </c>
      <c r="K79" s="33"/>
      <c r="L79" s="103"/>
      <c r="S79" s="31"/>
      <c r="T79" s="31"/>
      <c r="U79" s="31"/>
      <c r="V79" s="31"/>
      <c r="W79" s="31"/>
      <c r="X79" s="31"/>
      <c r="Y79" s="31"/>
      <c r="Z79" s="31"/>
      <c r="AA79" s="31"/>
      <c r="AB79" s="31"/>
      <c r="AC79" s="31"/>
      <c r="AD79" s="31"/>
      <c r="AE79" s="31"/>
    </row>
    <row r="80" spans="1:31" s="2" customFormat="1" ht="6.95" customHeight="1">
      <c r="A80" s="31"/>
      <c r="B80" s="32"/>
      <c r="C80" s="33"/>
      <c r="D80" s="33"/>
      <c r="E80" s="33"/>
      <c r="F80" s="33"/>
      <c r="G80" s="33"/>
      <c r="H80" s="33"/>
      <c r="I80" s="33"/>
      <c r="J80" s="33"/>
      <c r="K80" s="33"/>
      <c r="L80" s="103"/>
      <c r="S80" s="31"/>
      <c r="T80" s="31"/>
      <c r="U80" s="31"/>
      <c r="V80" s="31"/>
      <c r="W80" s="31"/>
      <c r="X80" s="31"/>
      <c r="Y80" s="31"/>
      <c r="Z80" s="31"/>
      <c r="AA80" s="31"/>
      <c r="AB80" s="31"/>
      <c r="AC80" s="31"/>
      <c r="AD80" s="31"/>
      <c r="AE80" s="31"/>
    </row>
    <row r="81" spans="1:65" s="2" customFormat="1" ht="15.2" customHeight="1">
      <c r="A81" s="31"/>
      <c r="B81" s="32"/>
      <c r="C81" s="28" t="s">
        <v>23</v>
      </c>
      <c r="D81" s="33"/>
      <c r="E81" s="33"/>
      <c r="F81" s="26" t="str">
        <f>E15</f>
        <v>MĚSTO KOLÍN</v>
      </c>
      <c r="G81" s="33"/>
      <c r="H81" s="33"/>
      <c r="I81" s="28" t="s">
        <v>31</v>
      </c>
      <c r="J81" s="29" t="str">
        <f>E21</f>
        <v>DONDESIGN s.r.o</v>
      </c>
      <c r="K81" s="33"/>
      <c r="L81" s="103"/>
      <c r="S81" s="31"/>
      <c r="T81" s="31"/>
      <c r="U81" s="31"/>
      <c r="V81" s="31"/>
      <c r="W81" s="31"/>
      <c r="X81" s="31"/>
      <c r="Y81" s="31"/>
      <c r="Z81" s="31"/>
      <c r="AA81" s="31"/>
      <c r="AB81" s="31"/>
      <c r="AC81" s="31"/>
      <c r="AD81" s="31"/>
      <c r="AE81" s="31"/>
    </row>
    <row r="82" spans="1:65" s="2" customFormat="1" ht="15.2" customHeight="1">
      <c r="A82" s="31"/>
      <c r="B82" s="32"/>
      <c r="C82" s="28" t="s">
        <v>29</v>
      </c>
      <c r="D82" s="33"/>
      <c r="E82" s="33"/>
      <c r="F82" s="26" t="str">
        <f>IF(E18="","",E18)</f>
        <v xml:space="preserve"> </v>
      </c>
      <c r="G82" s="33"/>
      <c r="H82" s="33"/>
      <c r="I82" s="28" t="s">
        <v>36</v>
      </c>
      <c r="J82" s="29" t="str">
        <f>E24</f>
        <v>DONDESIGN s.r.o</v>
      </c>
      <c r="K82" s="33"/>
      <c r="L82" s="103"/>
      <c r="S82" s="31"/>
      <c r="T82" s="31"/>
      <c r="U82" s="31"/>
      <c r="V82" s="31"/>
      <c r="W82" s="31"/>
      <c r="X82" s="31"/>
      <c r="Y82" s="31"/>
      <c r="Z82" s="31"/>
      <c r="AA82" s="31"/>
      <c r="AB82" s="31"/>
      <c r="AC82" s="31"/>
      <c r="AD82" s="31"/>
      <c r="AE82" s="31"/>
    </row>
    <row r="83" spans="1:65" s="2" customFormat="1" ht="10.35" customHeight="1">
      <c r="A83" s="31"/>
      <c r="B83" s="32"/>
      <c r="C83" s="33"/>
      <c r="D83" s="33"/>
      <c r="E83" s="33"/>
      <c r="F83" s="33"/>
      <c r="G83" s="33"/>
      <c r="H83" s="33"/>
      <c r="I83" s="33"/>
      <c r="J83" s="33"/>
      <c r="K83" s="33"/>
      <c r="L83" s="103"/>
      <c r="S83" s="31"/>
      <c r="T83" s="31"/>
      <c r="U83" s="31"/>
      <c r="V83" s="31"/>
      <c r="W83" s="31"/>
      <c r="X83" s="31"/>
      <c r="Y83" s="31"/>
      <c r="Z83" s="31"/>
      <c r="AA83" s="31"/>
      <c r="AB83" s="31"/>
      <c r="AC83" s="31"/>
      <c r="AD83" s="31"/>
      <c r="AE83" s="31"/>
    </row>
    <row r="84" spans="1:65" s="11" customFormat="1" ht="29.25" customHeight="1">
      <c r="A84" s="143"/>
      <c r="B84" s="144"/>
      <c r="C84" s="145" t="s">
        <v>106</v>
      </c>
      <c r="D84" s="146" t="s">
        <v>58</v>
      </c>
      <c r="E84" s="146" t="s">
        <v>54</v>
      </c>
      <c r="F84" s="146" t="s">
        <v>55</v>
      </c>
      <c r="G84" s="146" t="s">
        <v>107</v>
      </c>
      <c r="H84" s="146" t="s">
        <v>108</v>
      </c>
      <c r="I84" s="146" t="s">
        <v>109</v>
      </c>
      <c r="J84" s="146" t="s">
        <v>99</v>
      </c>
      <c r="K84" s="147" t="s">
        <v>110</v>
      </c>
      <c r="L84" s="148"/>
      <c r="M84" s="65" t="s">
        <v>17</v>
      </c>
      <c r="N84" s="66" t="s">
        <v>43</v>
      </c>
      <c r="O84" s="66" t="s">
        <v>111</v>
      </c>
      <c r="P84" s="66" t="s">
        <v>112</v>
      </c>
      <c r="Q84" s="66" t="s">
        <v>113</v>
      </c>
      <c r="R84" s="66" t="s">
        <v>114</v>
      </c>
      <c r="S84" s="66" t="s">
        <v>115</v>
      </c>
      <c r="T84" s="67" t="s">
        <v>116</v>
      </c>
      <c r="U84" s="143"/>
      <c r="V84" s="143"/>
      <c r="W84" s="143"/>
      <c r="X84" s="143"/>
      <c r="Y84" s="143"/>
      <c r="Z84" s="143"/>
      <c r="AA84" s="143"/>
      <c r="AB84" s="143"/>
      <c r="AC84" s="143"/>
      <c r="AD84" s="143"/>
      <c r="AE84" s="143"/>
    </row>
    <row r="85" spans="1:65" s="2" customFormat="1" ht="22.9" customHeight="1">
      <c r="A85" s="31"/>
      <c r="B85" s="32"/>
      <c r="C85" s="72" t="s">
        <v>117</v>
      </c>
      <c r="D85" s="33"/>
      <c r="E85" s="33"/>
      <c r="F85" s="33"/>
      <c r="G85" s="33"/>
      <c r="H85" s="33"/>
      <c r="I85" s="33"/>
      <c r="J85" s="149">
        <f>BK85</f>
        <v>0</v>
      </c>
      <c r="K85" s="33"/>
      <c r="L85" s="36"/>
      <c r="M85" s="68"/>
      <c r="N85" s="150"/>
      <c r="O85" s="69"/>
      <c r="P85" s="151">
        <f>P86</f>
        <v>80.019386999999995</v>
      </c>
      <c r="Q85" s="69"/>
      <c r="R85" s="151">
        <f>R86</f>
        <v>20.05529379</v>
      </c>
      <c r="S85" s="69"/>
      <c r="T85" s="152">
        <f>T86</f>
        <v>0</v>
      </c>
      <c r="U85" s="31"/>
      <c r="V85" s="31"/>
      <c r="W85" s="31"/>
      <c r="X85" s="31"/>
      <c r="Y85" s="31"/>
      <c r="Z85" s="31"/>
      <c r="AA85" s="31"/>
      <c r="AB85" s="31"/>
      <c r="AC85" s="31"/>
      <c r="AD85" s="31"/>
      <c r="AE85" s="31"/>
      <c r="AT85" s="17" t="s">
        <v>72</v>
      </c>
      <c r="AU85" s="17" t="s">
        <v>100</v>
      </c>
      <c r="BK85" s="153">
        <f>BK86</f>
        <v>0</v>
      </c>
    </row>
    <row r="86" spans="1:65" s="12" customFormat="1" ht="25.9" customHeight="1">
      <c r="B86" s="154"/>
      <c r="C86" s="155"/>
      <c r="D86" s="156" t="s">
        <v>72</v>
      </c>
      <c r="E86" s="157" t="s">
        <v>146</v>
      </c>
      <c r="F86" s="157" t="s">
        <v>147</v>
      </c>
      <c r="G86" s="155"/>
      <c r="H86" s="155"/>
      <c r="I86" s="155"/>
      <c r="J86" s="158">
        <f>BK86</f>
        <v>0</v>
      </c>
      <c r="K86" s="155"/>
      <c r="L86" s="159"/>
      <c r="M86" s="160"/>
      <c r="N86" s="161"/>
      <c r="O86" s="161"/>
      <c r="P86" s="162">
        <f>P87+P118+P126+P132+P139</f>
        <v>80.019386999999995</v>
      </c>
      <c r="Q86" s="161"/>
      <c r="R86" s="162">
        <f>R87+R118+R126+R132+R139</f>
        <v>20.05529379</v>
      </c>
      <c r="S86" s="161"/>
      <c r="T86" s="163">
        <f>T87+T118+T126+T132+T139</f>
        <v>0</v>
      </c>
      <c r="AR86" s="164" t="s">
        <v>81</v>
      </c>
      <c r="AT86" s="165" t="s">
        <v>72</v>
      </c>
      <c r="AU86" s="165" t="s">
        <v>73</v>
      </c>
      <c r="AY86" s="164" t="s">
        <v>121</v>
      </c>
      <c r="BK86" s="166">
        <f>BK87+BK118+BK126+BK132+BK139</f>
        <v>0</v>
      </c>
    </row>
    <row r="87" spans="1:65" s="12" customFormat="1" ht="22.9" customHeight="1">
      <c r="B87" s="154"/>
      <c r="C87" s="155"/>
      <c r="D87" s="156" t="s">
        <v>72</v>
      </c>
      <c r="E87" s="167" t="s">
        <v>81</v>
      </c>
      <c r="F87" s="167" t="s">
        <v>208</v>
      </c>
      <c r="G87" s="155"/>
      <c r="H87" s="155"/>
      <c r="I87" s="155"/>
      <c r="J87" s="168">
        <f>BK87</f>
        <v>0</v>
      </c>
      <c r="K87" s="155"/>
      <c r="L87" s="159"/>
      <c r="M87" s="160"/>
      <c r="N87" s="161"/>
      <c r="O87" s="161"/>
      <c r="P87" s="162">
        <f>SUM(P88:P117)</f>
        <v>39.870438</v>
      </c>
      <c r="Q87" s="161"/>
      <c r="R87" s="162">
        <f>SUM(R88:R117)</f>
        <v>9.9126499999999993</v>
      </c>
      <c r="S87" s="161"/>
      <c r="T87" s="163">
        <f>SUM(T88:T117)</f>
        <v>0</v>
      </c>
      <c r="AR87" s="164" t="s">
        <v>81</v>
      </c>
      <c r="AT87" s="165" t="s">
        <v>72</v>
      </c>
      <c r="AU87" s="165" t="s">
        <v>81</v>
      </c>
      <c r="AY87" s="164" t="s">
        <v>121</v>
      </c>
      <c r="BK87" s="166">
        <f>SUM(BK88:BK117)</f>
        <v>0</v>
      </c>
    </row>
    <row r="88" spans="1:65" s="2" customFormat="1" ht="14.45" customHeight="1">
      <c r="A88" s="31"/>
      <c r="B88" s="32"/>
      <c r="C88" s="169" t="s">
        <v>81</v>
      </c>
      <c r="D88" s="169" t="s">
        <v>124</v>
      </c>
      <c r="E88" s="170" t="s">
        <v>209</v>
      </c>
      <c r="F88" s="171" t="s">
        <v>210</v>
      </c>
      <c r="G88" s="172" t="s">
        <v>159</v>
      </c>
      <c r="H88" s="173">
        <v>8.8740000000000006</v>
      </c>
      <c r="I88" s="174"/>
      <c r="J88" s="174">
        <f>ROUND(I88*H88,2)</f>
        <v>0</v>
      </c>
      <c r="K88" s="171" t="s">
        <v>127</v>
      </c>
      <c r="L88" s="36"/>
      <c r="M88" s="175" t="s">
        <v>17</v>
      </c>
      <c r="N88" s="176" t="s">
        <v>44</v>
      </c>
      <c r="O88" s="177">
        <v>0.11600000000000001</v>
      </c>
      <c r="P88" s="177">
        <f>O88*H88</f>
        <v>1.0293840000000001</v>
      </c>
      <c r="Q88" s="177">
        <v>0</v>
      </c>
      <c r="R88" s="177">
        <f>Q88*H88</f>
        <v>0</v>
      </c>
      <c r="S88" s="177">
        <v>0</v>
      </c>
      <c r="T88" s="178">
        <f>S88*H88</f>
        <v>0</v>
      </c>
      <c r="U88" s="31"/>
      <c r="V88" s="31"/>
      <c r="W88" s="31"/>
      <c r="X88" s="31"/>
      <c r="Y88" s="31"/>
      <c r="Z88" s="31"/>
      <c r="AA88" s="31"/>
      <c r="AB88" s="31"/>
      <c r="AC88" s="31"/>
      <c r="AD88" s="31"/>
      <c r="AE88" s="31"/>
      <c r="AR88" s="179" t="s">
        <v>153</v>
      </c>
      <c r="AT88" s="179" t="s">
        <v>124</v>
      </c>
      <c r="AU88" s="179" t="s">
        <v>83</v>
      </c>
      <c r="AY88" s="17" t="s">
        <v>121</v>
      </c>
      <c r="BE88" s="180">
        <f>IF(N88="základní",J88,0)</f>
        <v>0</v>
      </c>
      <c r="BF88" s="180">
        <f>IF(N88="snížená",J88,0)</f>
        <v>0</v>
      </c>
      <c r="BG88" s="180">
        <f>IF(N88="zákl. přenesená",J88,0)</f>
        <v>0</v>
      </c>
      <c r="BH88" s="180">
        <f>IF(N88="sníž. přenesená",J88,0)</f>
        <v>0</v>
      </c>
      <c r="BI88" s="180">
        <f>IF(N88="nulová",J88,0)</f>
        <v>0</v>
      </c>
      <c r="BJ88" s="17" t="s">
        <v>81</v>
      </c>
      <c r="BK88" s="180">
        <f>ROUND(I88*H88,2)</f>
        <v>0</v>
      </c>
      <c r="BL88" s="17" t="s">
        <v>153</v>
      </c>
      <c r="BM88" s="179" t="s">
        <v>211</v>
      </c>
    </row>
    <row r="89" spans="1:65" s="2" customFormat="1" ht="39">
      <c r="A89" s="31"/>
      <c r="B89" s="32"/>
      <c r="C89" s="33"/>
      <c r="D89" s="187" t="s">
        <v>165</v>
      </c>
      <c r="E89" s="33"/>
      <c r="F89" s="196" t="s">
        <v>212</v>
      </c>
      <c r="G89" s="33"/>
      <c r="H89" s="33"/>
      <c r="I89" s="33"/>
      <c r="J89" s="33"/>
      <c r="K89" s="33"/>
      <c r="L89" s="36"/>
      <c r="M89" s="197"/>
      <c r="N89" s="198"/>
      <c r="O89" s="61"/>
      <c r="P89" s="61"/>
      <c r="Q89" s="61"/>
      <c r="R89" s="61"/>
      <c r="S89" s="61"/>
      <c r="T89" s="62"/>
      <c r="U89" s="31"/>
      <c r="V89" s="31"/>
      <c r="W89" s="31"/>
      <c r="X89" s="31"/>
      <c r="Y89" s="31"/>
      <c r="Z89" s="31"/>
      <c r="AA89" s="31"/>
      <c r="AB89" s="31"/>
      <c r="AC89" s="31"/>
      <c r="AD89" s="31"/>
      <c r="AE89" s="31"/>
      <c r="AT89" s="17" t="s">
        <v>165</v>
      </c>
      <c r="AU89" s="17" t="s">
        <v>83</v>
      </c>
    </row>
    <row r="90" spans="1:65" s="13" customFormat="1">
      <c r="B90" s="185"/>
      <c r="C90" s="186"/>
      <c r="D90" s="187" t="s">
        <v>155</v>
      </c>
      <c r="E90" s="188" t="s">
        <v>17</v>
      </c>
      <c r="F90" s="189" t="s">
        <v>213</v>
      </c>
      <c r="G90" s="186"/>
      <c r="H90" s="190">
        <v>8.8740000000000006</v>
      </c>
      <c r="I90" s="186"/>
      <c r="J90" s="186"/>
      <c r="K90" s="186"/>
      <c r="L90" s="191"/>
      <c r="M90" s="192"/>
      <c r="N90" s="193"/>
      <c r="O90" s="193"/>
      <c r="P90" s="193"/>
      <c r="Q90" s="193"/>
      <c r="R90" s="193"/>
      <c r="S90" s="193"/>
      <c r="T90" s="194"/>
      <c r="AT90" s="195" t="s">
        <v>155</v>
      </c>
      <c r="AU90" s="195" t="s">
        <v>83</v>
      </c>
      <c r="AV90" s="13" t="s">
        <v>83</v>
      </c>
      <c r="AW90" s="13" t="s">
        <v>35</v>
      </c>
      <c r="AX90" s="13" t="s">
        <v>81</v>
      </c>
      <c r="AY90" s="195" t="s">
        <v>121</v>
      </c>
    </row>
    <row r="91" spans="1:65" s="2" customFormat="1" ht="24.2" customHeight="1">
      <c r="A91" s="31"/>
      <c r="B91" s="32"/>
      <c r="C91" s="169" t="s">
        <v>83</v>
      </c>
      <c r="D91" s="169" t="s">
        <v>124</v>
      </c>
      <c r="E91" s="170" t="s">
        <v>214</v>
      </c>
      <c r="F91" s="171" t="s">
        <v>215</v>
      </c>
      <c r="G91" s="172" t="s">
        <v>159</v>
      </c>
      <c r="H91" s="173">
        <v>0.70599999999999996</v>
      </c>
      <c r="I91" s="174"/>
      <c r="J91" s="174">
        <f>ROUND(I91*H91,2)</f>
        <v>0</v>
      </c>
      <c r="K91" s="171" t="s">
        <v>127</v>
      </c>
      <c r="L91" s="36"/>
      <c r="M91" s="175" t="s">
        <v>17</v>
      </c>
      <c r="N91" s="176" t="s">
        <v>44</v>
      </c>
      <c r="O91" s="177">
        <v>6.7990000000000004</v>
      </c>
      <c r="P91" s="177">
        <f>O91*H91</f>
        <v>4.8000939999999996</v>
      </c>
      <c r="Q91" s="177">
        <v>0</v>
      </c>
      <c r="R91" s="177">
        <f>Q91*H91</f>
        <v>0</v>
      </c>
      <c r="S91" s="177">
        <v>0</v>
      </c>
      <c r="T91" s="178">
        <f>S91*H91</f>
        <v>0</v>
      </c>
      <c r="U91" s="31"/>
      <c r="V91" s="31"/>
      <c r="W91" s="31"/>
      <c r="X91" s="31"/>
      <c r="Y91" s="31"/>
      <c r="Z91" s="31"/>
      <c r="AA91" s="31"/>
      <c r="AB91" s="31"/>
      <c r="AC91" s="31"/>
      <c r="AD91" s="31"/>
      <c r="AE91" s="31"/>
      <c r="AR91" s="179" t="s">
        <v>153</v>
      </c>
      <c r="AT91" s="179" t="s">
        <v>124</v>
      </c>
      <c r="AU91" s="179" t="s">
        <v>83</v>
      </c>
      <c r="AY91" s="17" t="s">
        <v>121</v>
      </c>
      <c r="BE91" s="180">
        <f>IF(N91="základní",J91,0)</f>
        <v>0</v>
      </c>
      <c r="BF91" s="180">
        <f>IF(N91="snížená",J91,0)</f>
        <v>0</v>
      </c>
      <c r="BG91" s="180">
        <f>IF(N91="zákl. přenesená",J91,0)</f>
        <v>0</v>
      </c>
      <c r="BH91" s="180">
        <f>IF(N91="sníž. přenesená",J91,0)</f>
        <v>0</v>
      </c>
      <c r="BI91" s="180">
        <f>IF(N91="nulová",J91,0)</f>
        <v>0</v>
      </c>
      <c r="BJ91" s="17" t="s">
        <v>81</v>
      </c>
      <c r="BK91" s="180">
        <f>ROUND(I91*H91,2)</f>
        <v>0</v>
      </c>
      <c r="BL91" s="17" t="s">
        <v>153</v>
      </c>
      <c r="BM91" s="179" t="s">
        <v>216</v>
      </c>
    </row>
    <row r="92" spans="1:65" s="2" customFormat="1" ht="48.75">
      <c r="A92" s="31"/>
      <c r="B92" s="32"/>
      <c r="C92" s="33"/>
      <c r="D92" s="187" t="s">
        <v>165</v>
      </c>
      <c r="E92" s="33"/>
      <c r="F92" s="196" t="s">
        <v>217</v>
      </c>
      <c r="G92" s="33"/>
      <c r="H92" s="33"/>
      <c r="I92" s="33"/>
      <c r="J92" s="33"/>
      <c r="K92" s="33"/>
      <c r="L92" s="36"/>
      <c r="M92" s="197"/>
      <c r="N92" s="198"/>
      <c r="O92" s="61"/>
      <c r="P92" s="61"/>
      <c r="Q92" s="61"/>
      <c r="R92" s="61"/>
      <c r="S92" s="61"/>
      <c r="T92" s="62"/>
      <c r="U92" s="31"/>
      <c r="V92" s="31"/>
      <c r="W92" s="31"/>
      <c r="X92" s="31"/>
      <c r="Y92" s="31"/>
      <c r="Z92" s="31"/>
      <c r="AA92" s="31"/>
      <c r="AB92" s="31"/>
      <c r="AC92" s="31"/>
      <c r="AD92" s="31"/>
      <c r="AE92" s="31"/>
      <c r="AT92" s="17" t="s">
        <v>165</v>
      </c>
      <c r="AU92" s="17" t="s">
        <v>83</v>
      </c>
    </row>
    <row r="93" spans="1:65" s="13" customFormat="1">
      <c r="B93" s="185"/>
      <c r="C93" s="186"/>
      <c r="D93" s="187" t="s">
        <v>155</v>
      </c>
      <c r="E93" s="188" t="s">
        <v>17</v>
      </c>
      <c r="F93" s="189" t="s">
        <v>218</v>
      </c>
      <c r="G93" s="186"/>
      <c r="H93" s="190">
        <v>0.36</v>
      </c>
      <c r="I93" s="186"/>
      <c r="J93" s="186"/>
      <c r="K93" s="186"/>
      <c r="L93" s="191"/>
      <c r="M93" s="192"/>
      <c r="N93" s="193"/>
      <c r="O93" s="193"/>
      <c r="P93" s="193"/>
      <c r="Q93" s="193"/>
      <c r="R93" s="193"/>
      <c r="S93" s="193"/>
      <c r="T93" s="194"/>
      <c r="AT93" s="195" t="s">
        <v>155</v>
      </c>
      <c r="AU93" s="195" t="s">
        <v>83</v>
      </c>
      <c r="AV93" s="13" t="s">
        <v>83</v>
      </c>
      <c r="AW93" s="13" t="s">
        <v>35</v>
      </c>
      <c r="AX93" s="13" t="s">
        <v>73</v>
      </c>
      <c r="AY93" s="195" t="s">
        <v>121</v>
      </c>
    </row>
    <row r="94" spans="1:65" s="13" customFormat="1">
      <c r="B94" s="185"/>
      <c r="C94" s="186"/>
      <c r="D94" s="187" t="s">
        <v>155</v>
      </c>
      <c r="E94" s="188" t="s">
        <v>17</v>
      </c>
      <c r="F94" s="189" t="s">
        <v>219</v>
      </c>
      <c r="G94" s="186"/>
      <c r="H94" s="190">
        <v>0.34599999999999997</v>
      </c>
      <c r="I94" s="186"/>
      <c r="J94" s="186"/>
      <c r="K94" s="186"/>
      <c r="L94" s="191"/>
      <c r="M94" s="192"/>
      <c r="N94" s="193"/>
      <c r="O94" s="193"/>
      <c r="P94" s="193"/>
      <c r="Q94" s="193"/>
      <c r="R94" s="193"/>
      <c r="S94" s="193"/>
      <c r="T94" s="194"/>
      <c r="AT94" s="195" t="s">
        <v>155</v>
      </c>
      <c r="AU94" s="195" t="s">
        <v>83</v>
      </c>
      <c r="AV94" s="13" t="s">
        <v>83</v>
      </c>
      <c r="AW94" s="13" t="s">
        <v>35</v>
      </c>
      <c r="AX94" s="13" t="s">
        <v>73</v>
      </c>
      <c r="AY94" s="195" t="s">
        <v>121</v>
      </c>
    </row>
    <row r="95" spans="1:65" s="14" customFormat="1">
      <c r="B95" s="203"/>
      <c r="C95" s="204"/>
      <c r="D95" s="187" t="s">
        <v>155</v>
      </c>
      <c r="E95" s="205" t="s">
        <v>17</v>
      </c>
      <c r="F95" s="206" t="s">
        <v>220</v>
      </c>
      <c r="G95" s="204"/>
      <c r="H95" s="207">
        <v>0.70599999999999996</v>
      </c>
      <c r="I95" s="204"/>
      <c r="J95" s="204"/>
      <c r="K95" s="204"/>
      <c r="L95" s="208"/>
      <c r="M95" s="209"/>
      <c r="N95" s="210"/>
      <c r="O95" s="210"/>
      <c r="P95" s="210"/>
      <c r="Q95" s="210"/>
      <c r="R95" s="210"/>
      <c r="S95" s="210"/>
      <c r="T95" s="211"/>
      <c r="AT95" s="212" t="s">
        <v>155</v>
      </c>
      <c r="AU95" s="212" t="s">
        <v>83</v>
      </c>
      <c r="AV95" s="14" t="s">
        <v>153</v>
      </c>
      <c r="AW95" s="14" t="s">
        <v>35</v>
      </c>
      <c r="AX95" s="14" t="s">
        <v>81</v>
      </c>
      <c r="AY95" s="212" t="s">
        <v>121</v>
      </c>
    </row>
    <row r="96" spans="1:65" s="2" customFormat="1" ht="24.2" customHeight="1">
      <c r="A96" s="31"/>
      <c r="B96" s="32"/>
      <c r="C96" s="169" t="s">
        <v>221</v>
      </c>
      <c r="D96" s="169" t="s">
        <v>124</v>
      </c>
      <c r="E96" s="170" t="s">
        <v>222</v>
      </c>
      <c r="F96" s="171" t="s">
        <v>223</v>
      </c>
      <c r="G96" s="172" t="s">
        <v>159</v>
      </c>
      <c r="H96" s="173">
        <v>15.04</v>
      </c>
      <c r="I96" s="174"/>
      <c r="J96" s="174">
        <f>ROUND(I96*H96,2)</f>
        <v>0</v>
      </c>
      <c r="K96" s="171" t="s">
        <v>127</v>
      </c>
      <c r="L96" s="36"/>
      <c r="M96" s="175" t="s">
        <v>17</v>
      </c>
      <c r="N96" s="176" t="s">
        <v>44</v>
      </c>
      <c r="O96" s="177">
        <v>8.4000000000000005E-2</v>
      </c>
      <c r="P96" s="177">
        <f>O96*H96</f>
        <v>1.26336</v>
      </c>
      <c r="Q96" s="177">
        <v>0</v>
      </c>
      <c r="R96" s="177">
        <f>Q96*H96</f>
        <v>0</v>
      </c>
      <c r="S96" s="177">
        <v>0</v>
      </c>
      <c r="T96" s="178">
        <f>S96*H96</f>
        <v>0</v>
      </c>
      <c r="U96" s="31"/>
      <c r="V96" s="31"/>
      <c r="W96" s="31"/>
      <c r="X96" s="31"/>
      <c r="Y96" s="31"/>
      <c r="Z96" s="31"/>
      <c r="AA96" s="31"/>
      <c r="AB96" s="31"/>
      <c r="AC96" s="31"/>
      <c r="AD96" s="31"/>
      <c r="AE96" s="31"/>
      <c r="AR96" s="179" t="s">
        <v>153</v>
      </c>
      <c r="AT96" s="179" t="s">
        <v>124</v>
      </c>
      <c r="AU96" s="179" t="s">
        <v>83</v>
      </c>
      <c r="AY96" s="17" t="s">
        <v>121</v>
      </c>
      <c r="BE96" s="180">
        <f>IF(N96="základní",J96,0)</f>
        <v>0</v>
      </c>
      <c r="BF96" s="180">
        <f>IF(N96="snížená",J96,0)</f>
        <v>0</v>
      </c>
      <c r="BG96" s="180">
        <f>IF(N96="zákl. přenesená",J96,0)</f>
        <v>0</v>
      </c>
      <c r="BH96" s="180">
        <f>IF(N96="sníž. přenesená",J96,0)</f>
        <v>0</v>
      </c>
      <c r="BI96" s="180">
        <f>IF(N96="nulová",J96,0)</f>
        <v>0</v>
      </c>
      <c r="BJ96" s="17" t="s">
        <v>81</v>
      </c>
      <c r="BK96" s="180">
        <f>ROUND(I96*H96,2)</f>
        <v>0</v>
      </c>
      <c r="BL96" s="17" t="s">
        <v>153</v>
      </c>
      <c r="BM96" s="179" t="s">
        <v>224</v>
      </c>
    </row>
    <row r="97" spans="1:65" s="2" customFormat="1" ht="58.5">
      <c r="A97" s="31"/>
      <c r="B97" s="32"/>
      <c r="C97" s="33"/>
      <c r="D97" s="187" t="s">
        <v>165</v>
      </c>
      <c r="E97" s="33"/>
      <c r="F97" s="196" t="s">
        <v>225</v>
      </c>
      <c r="G97" s="33"/>
      <c r="H97" s="33"/>
      <c r="I97" s="33"/>
      <c r="J97" s="33"/>
      <c r="K97" s="33"/>
      <c r="L97" s="36"/>
      <c r="M97" s="197"/>
      <c r="N97" s="198"/>
      <c r="O97" s="61"/>
      <c r="P97" s="61"/>
      <c r="Q97" s="61"/>
      <c r="R97" s="61"/>
      <c r="S97" s="61"/>
      <c r="T97" s="62"/>
      <c r="U97" s="31"/>
      <c r="V97" s="31"/>
      <c r="W97" s="31"/>
      <c r="X97" s="31"/>
      <c r="Y97" s="31"/>
      <c r="Z97" s="31"/>
      <c r="AA97" s="31"/>
      <c r="AB97" s="31"/>
      <c r="AC97" s="31"/>
      <c r="AD97" s="31"/>
      <c r="AE97" s="31"/>
      <c r="AT97" s="17" t="s">
        <v>165</v>
      </c>
      <c r="AU97" s="17" t="s">
        <v>83</v>
      </c>
    </row>
    <row r="98" spans="1:65" s="13" customFormat="1">
      <c r="B98" s="185"/>
      <c r="C98" s="186"/>
      <c r="D98" s="187" t="s">
        <v>155</v>
      </c>
      <c r="E98" s="188" t="s">
        <v>17</v>
      </c>
      <c r="F98" s="189" t="s">
        <v>226</v>
      </c>
      <c r="G98" s="186"/>
      <c r="H98" s="190">
        <v>15.04</v>
      </c>
      <c r="I98" s="186"/>
      <c r="J98" s="186"/>
      <c r="K98" s="186"/>
      <c r="L98" s="191"/>
      <c r="M98" s="192"/>
      <c r="N98" s="193"/>
      <c r="O98" s="193"/>
      <c r="P98" s="193"/>
      <c r="Q98" s="193"/>
      <c r="R98" s="193"/>
      <c r="S98" s="193"/>
      <c r="T98" s="194"/>
      <c r="AT98" s="195" t="s">
        <v>155</v>
      </c>
      <c r="AU98" s="195" t="s">
        <v>83</v>
      </c>
      <c r="AV98" s="13" t="s">
        <v>83</v>
      </c>
      <c r="AW98" s="13" t="s">
        <v>35</v>
      </c>
      <c r="AX98" s="13" t="s">
        <v>81</v>
      </c>
      <c r="AY98" s="195" t="s">
        <v>121</v>
      </c>
    </row>
    <row r="99" spans="1:65" s="2" customFormat="1" ht="24.2" customHeight="1">
      <c r="A99" s="31"/>
      <c r="B99" s="32"/>
      <c r="C99" s="169" t="s">
        <v>227</v>
      </c>
      <c r="D99" s="169" t="s">
        <v>124</v>
      </c>
      <c r="E99" s="170" t="s">
        <v>228</v>
      </c>
      <c r="F99" s="171" t="s">
        <v>229</v>
      </c>
      <c r="G99" s="172" t="s">
        <v>159</v>
      </c>
      <c r="H99" s="173">
        <v>15.04</v>
      </c>
      <c r="I99" s="174"/>
      <c r="J99" s="174">
        <f>ROUND(I99*H99,2)</f>
        <v>0</v>
      </c>
      <c r="K99" s="171" t="s">
        <v>127</v>
      </c>
      <c r="L99" s="36"/>
      <c r="M99" s="175" t="s">
        <v>17</v>
      </c>
      <c r="N99" s="176" t="s">
        <v>44</v>
      </c>
      <c r="O99" s="177">
        <v>0.19700000000000001</v>
      </c>
      <c r="P99" s="177">
        <f>O99*H99</f>
        <v>2.9628800000000002</v>
      </c>
      <c r="Q99" s="177">
        <v>0</v>
      </c>
      <c r="R99" s="177">
        <f>Q99*H99</f>
        <v>0</v>
      </c>
      <c r="S99" s="177">
        <v>0</v>
      </c>
      <c r="T99" s="178">
        <f>S99*H99</f>
        <v>0</v>
      </c>
      <c r="U99" s="31"/>
      <c r="V99" s="31"/>
      <c r="W99" s="31"/>
      <c r="X99" s="31"/>
      <c r="Y99" s="31"/>
      <c r="Z99" s="31"/>
      <c r="AA99" s="31"/>
      <c r="AB99" s="31"/>
      <c r="AC99" s="31"/>
      <c r="AD99" s="31"/>
      <c r="AE99" s="31"/>
      <c r="AR99" s="179" t="s">
        <v>153</v>
      </c>
      <c r="AT99" s="179" t="s">
        <v>124</v>
      </c>
      <c r="AU99" s="179" t="s">
        <v>83</v>
      </c>
      <c r="AY99" s="17" t="s">
        <v>121</v>
      </c>
      <c r="BE99" s="180">
        <f>IF(N99="základní",J99,0)</f>
        <v>0</v>
      </c>
      <c r="BF99" s="180">
        <f>IF(N99="snížená",J99,0)</f>
        <v>0</v>
      </c>
      <c r="BG99" s="180">
        <f>IF(N99="zákl. přenesená",J99,0)</f>
        <v>0</v>
      </c>
      <c r="BH99" s="180">
        <f>IF(N99="sníž. přenesená",J99,0)</f>
        <v>0</v>
      </c>
      <c r="BI99" s="180">
        <f>IF(N99="nulová",J99,0)</f>
        <v>0</v>
      </c>
      <c r="BJ99" s="17" t="s">
        <v>81</v>
      </c>
      <c r="BK99" s="180">
        <f>ROUND(I99*H99,2)</f>
        <v>0</v>
      </c>
      <c r="BL99" s="17" t="s">
        <v>153</v>
      </c>
      <c r="BM99" s="179" t="s">
        <v>230</v>
      </c>
    </row>
    <row r="100" spans="1:65" s="2" customFormat="1" ht="87.75">
      <c r="A100" s="31"/>
      <c r="B100" s="32"/>
      <c r="C100" s="33"/>
      <c r="D100" s="187" t="s">
        <v>165</v>
      </c>
      <c r="E100" s="33"/>
      <c r="F100" s="196" t="s">
        <v>231</v>
      </c>
      <c r="G100" s="33"/>
      <c r="H100" s="33"/>
      <c r="I100" s="33"/>
      <c r="J100" s="33"/>
      <c r="K100" s="33"/>
      <c r="L100" s="36"/>
      <c r="M100" s="197"/>
      <c r="N100" s="198"/>
      <c r="O100" s="61"/>
      <c r="P100" s="61"/>
      <c r="Q100" s="61"/>
      <c r="R100" s="61"/>
      <c r="S100" s="61"/>
      <c r="T100" s="62"/>
      <c r="U100" s="31"/>
      <c r="V100" s="31"/>
      <c r="W100" s="31"/>
      <c r="X100" s="31"/>
      <c r="Y100" s="31"/>
      <c r="Z100" s="31"/>
      <c r="AA100" s="31"/>
      <c r="AB100" s="31"/>
      <c r="AC100" s="31"/>
      <c r="AD100" s="31"/>
      <c r="AE100" s="31"/>
      <c r="AT100" s="17" t="s">
        <v>165</v>
      </c>
      <c r="AU100" s="17" t="s">
        <v>83</v>
      </c>
    </row>
    <row r="101" spans="1:65" s="13" customFormat="1">
      <c r="B101" s="185"/>
      <c r="C101" s="186"/>
      <c r="D101" s="187" t="s">
        <v>155</v>
      </c>
      <c r="E101" s="188" t="s">
        <v>17</v>
      </c>
      <c r="F101" s="189" t="s">
        <v>232</v>
      </c>
      <c r="G101" s="186"/>
      <c r="H101" s="190">
        <v>15.04</v>
      </c>
      <c r="I101" s="186"/>
      <c r="J101" s="186"/>
      <c r="K101" s="186"/>
      <c r="L101" s="191"/>
      <c r="M101" s="192"/>
      <c r="N101" s="193"/>
      <c r="O101" s="193"/>
      <c r="P101" s="193"/>
      <c r="Q101" s="193"/>
      <c r="R101" s="193"/>
      <c r="S101" s="193"/>
      <c r="T101" s="194"/>
      <c r="AT101" s="195" t="s">
        <v>155</v>
      </c>
      <c r="AU101" s="195" t="s">
        <v>83</v>
      </c>
      <c r="AV101" s="13" t="s">
        <v>83</v>
      </c>
      <c r="AW101" s="13" t="s">
        <v>35</v>
      </c>
      <c r="AX101" s="13" t="s">
        <v>81</v>
      </c>
      <c r="AY101" s="195" t="s">
        <v>121</v>
      </c>
    </row>
    <row r="102" spans="1:65" s="2" customFormat="1" ht="14.45" customHeight="1">
      <c r="A102" s="31"/>
      <c r="B102" s="32"/>
      <c r="C102" s="169" t="s">
        <v>153</v>
      </c>
      <c r="D102" s="169" t="s">
        <v>124</v>
      </c>
      <c r="E102" s="170" t="s">
        <v>233</v>
      </c>
      <c r="F102" s="171" t="s">
        <v>234</v>
      </c>
      <c r="G102" s="172" t="s">
        <v>159</v>
      </c>
      <c r="H102" s="173">
        <v>5.46</v>
      </c>
      <c r="I102" s="174"/>
      <c r="J102" s="174">
        <f>ROUND(I102*H102,2)</f>
        <v>0</v>
      </c>
      <c r="K102" s="171" t="s">
        <v>127</v>
      </c>
      <c r="L102" s="36"/>
      <c r="M102" s="175" t="s">
        <v>17</v>
      </c>
      <c r="N102" s="176" t="s">
        <v>44</v>
      </c>
      <c r="O102" s="177">
        <v>1.532</v>
      </c>
      <c r="P102" s="177">
        <f>O102*H102</f>
        <v>8.3647200000000002</v>
      </c>
      <c r="Q102" s="177">
        <v>0</v>
      </c>
      <c r="R102" s="177">
        <f>Q102*H102</f>
        <v>0</v>
      </c>
      <c r="S102" s="177">
        <v>0</v>
      </c>
      <c r="T102" s="178">
        <f>S102*H102</f>
        <v>0</v>
      </c>
      <c r="U102" s="31"/>
      <c r="V102" s="31"/>
      <c r="W102" s="31"/>
      <c r="X102" s="31"/>
      <c r="Y102" s="31"/>
      <c r="Z102" s="31"/>
      <c r="AA102" s="31"/>
      <c r="AB102" s="31"/>
      <c r="AC102" s="31"/>
      <c r="AD102" s="31"/>
      <c r="AE102" s="31"/>
      <c r="AR102" s="179" t="s">
        <v>153</v>
      </c>
      <c r="AT102" s="179" t="s">
        <v>124</v>
      </c>
      <c r="AU102" s="179" t="s">
        <v>83</v>
      </c>
      <c r="AY102" s="17" t="s">
        <v>121</v>
      </c>
      <c r="BE102" s="180">
        <f>IF(N102="základní",J102,0)</f>
        <v>0</v>
      </c>
      <c r="BF102" s="180">
        <f>IF(N102="snížená",J102,0)</f>
        <v>0</v>
      </c>
      <c r="BG102" s="180">
        <f>IF(N102="zákl. přenesená",J102,0)</f>
        <v>0</v>
      </c>
      <c r="BH102" s="180">
        <f>IF(N102="sníž. přenesená",J102,0)</f>
        <v>0</v>
      </c>
      <c r="BI102" s="180">
        <f>IF(N102="nulová",J102,0)</f>
        <v>0</v>
      </c>
      <c r="BJ102" s="17" t="s">
        <v>81</v>
      </c>
      <c r="BK102" s="180">
        <f>ROUND(I102*H102,2)</f>
        <v>0</v>
      </c>
      <c r="BL102" s="17" t="s">
        <v>153</v>
      </c>
      <c r="BM102" s="179" t="s">
        <v>235</v>
      </c>
    </row>
    <row r="103" spans="1:65" s="13" customFormat="1">
      <c r="B103" s="185"/>
      <c r="C103" s="186"/>
      <c r="D103" s="187" t="s">
        <v>155</v>
      </c>
      <c r="E103" s="188" t="s">
        <v>17</v>
      </c>
      <c r="F103" s="189" t="s">
        <v>236</v>
      </c>
      <c r="G103" s="186"/>
      <c r="H103" s="190">
        <v>5.46</v>
      </c>
      <c r="I103" s="186"/>
      <c r="J103" s="186"/>
      <c r="K103" s="186"/>
      <c r="L103" s="191"/>
      <c r="M103" s="192"/>
      <c r="N103" s="193"/>
      <c r="O103" s="193"/>
      <c r="P103" s="193"/>
      <c r="Q103" s="193"/>
      <c r="R103" s="193"/>
      <c r="S103" s="193"/>
      <c r="T103" s="194"/>
      <c r="AT103" s="195" t="s">
        <v>155</v>
      </c>
      <c r="AU103" s="195" t="s">
        <v>83</v>
      </c>
      <c r="AV103" s="13" t="s">
        <v>83</v>
      </c>
      <c r="AW103" s="13" t="s">
        <v>35</v>
      </c>
      <c r="AX103" s="13" t="s">
        <v>81</v>
      </c>
      <c r="AY103" s="195" t="s">
        <v>121</v>
      </c>
    </row>
    <row r="104" spans="1:65" s="2" customFormat="1" ht="14.45" customHeight="1">
      <c r="A104" s="31"/>
      <c r="B104" s="32"/>
      <c r="C104" s="213" t="s">
        <v>120</v>
      </c>
      <c r="D104" s="213" t="s">
        <v>237</v>
      </c>
      <c r="E104" s="214" t="s">
        <v>238</v>
      </c>
      <c r="F104" s="215" t="s">
        <v>239</v>
      </c>
      <c r="G104" s="216" t="s">
        <v>171</v>
      </c>
      <c r="H104" s="217">
        <v>7.0789999999999997</v>
      </c>
      <c r="I104" s="218"/>
      <c r="J104" s="218">
        <f>ROUND(I104*H104,2)</f>
        <v>0</v>
      </c>
      <c r="K104" s="215" t="s">
        <v>127</v>
      </c>
      <c r="L104" s="219"/>
      <c r="M104" s="220" t="s">
        <v>17</v>
      </c>
      <c r="N104" s="221" t="s">
        <v>44</v>
      </c>
      <c r="O104" s="177">
        <v>0</v>
      </c>
      <c r="P104" s="177">
        <f>O104*H104</f>
        <v>0</v>
      </c>
      <c r="Q104" s="177">
        <v>1</v>
      </c>
      <c r="R104" s="177">
        <f>Q104*H104</f>
        <v>7.0789999999999997</v>
      </c>
      <c r="S104" s="177">
        <v>0</v>
      </c>
      <c r="T104" s="178">
        <f>S104*H104</f>
        <v>0</v>
      </c>
      <c r="U104" s="31"/>
      <c r="V104" s="31"/>
      <c r="W104" s="31"/>
      <c r="X104" s="31"/>
      <c r="Y104" s="31"/>
      <c r="Z104" s="31"/>
      <c r="AA104" s="31"/>
      <c r="AB104" s="31"/>
      <c r="AC104" s="31"/>
      <c r="AD104" s="31"/>
      <c r="AE104" s="31"/>
      <c r="AR104" s="179" t="s">
        <v>188</v>
      </c>
      <c r="AT104" s="179" t="s">
        <v>237</v>
      </c>
      <c r="AU104" s="179" t="s">
        <v>83</v>
      </c>
      <c r="AY104" s="17" t="s">
        <v>121</v>
      </c>
      <c r="BE104" s="180">
        <f>IF(N104="základní",J104,0)</f>
        <v>0</v>
      </c>
      <c r="BF104" s="180">
        <f>IF(N104="snížená",J104,0)</f>
        <v>0</v>
      </c>
      <c r="BG104" s="180">
        <f>IF(N104="zákl. přenesená",J104,0)</f>
        <v>0</v>
      </c>
      <c r="BH104" s="180">
        <f>IF(N104="sníž. přenesená",J104,0)</f>
        <v>0</v>
      </c>
      <c r="BI104" s="180">
        <f>IF(N104="nulová",J104,0)</f>
        <v>0</v>
      </c>
      <c r="BJ104" s="17" t="s">
        <v>81</v>
      </c>
      <c r="BK104" s="180">
        <f>ROUND(I104*H104,2)</f>
        <v>0</v>
      </c>
      <c r="BL104" s="17" t="s">
        <v>153</v>
      </c>
      <c r="BM104" s="179" t="s">
        <v>240</v>
      </c>
    </row>
    <row r="105" spans="1:65" s="13" customFormat="1">
      <c r="B105" s="185"/>
      <c r="C105" s="186"/>
      <c r="D105" s="187" t="s">
        <v>155</v>
      </c>
      <c r="E105" s="188" t="s">
        <v>17</v>
      </c>
      <c r="F105" s="189" t="s">
        <v>241</v>
      </c>
      <c r="G105" s="186"/>
      <c r="H105" s="190">
        <v>7.0789999999999997</v>
      </c>
      <c r="I105" s="186"/>
      <c r="J105" s="186"/>
      <c r="K105" s="186"/>
      <c r="L105" s="191"/>
      <c r="M105" s="192"/>
      <c r="N105" s="193"/>
      <c r="O105" s="193"/>
      <c r="P105" s="193"/>
      <c r="Q105" s="193"/>
      <c r="R105" s="193"/>
      <c r="S105" s="193"/>
      <c r="T105" s="194"/>
      <c r="AT105" s="195" t="s">
        <v>155</v>
      </c>
      <c r="AU105" s="195" t="s">
        <v>83</v>
      </c>
      <c r="AV105" s="13" t="s">
        <v>83</v>
      </c>
      <c r="AW105" s="13" t="s">
        <v>35</v>
      </c>
      <c r="AX105" s="13" t="s">
        <v>81</v>
      </c>
      <c r="AY105" s="195" t="s">
        <v>121</v>
      </c>
    </row>
    <row r="106" spans="1:65" s="2" customFormat="1" ht="14.45" customHeight="1">
      <c r="A106" s="31"/>
      <c r="B106" s="32"/>
      <c r="C106" s="213" t="s">
        <v>174</v>
      </c>
      <c r="D106" s="213" t="s">
        <v>237</v>
      </c>
      <c r="E106" s="214" t="s">
        <v>242</v>
      </c>
      <c r="F106" s="215" t="s">
        <v>243</v>
      </c>
      <c r="G106" s="216" t="s">
        <v>171</v>
      </c>
      <c r="H106" s="217">
        <v>1.77</v>
      </c>
      <c r="I106" s="218"/>
      <c r="J106" s="218">
        <f>ROUND(I106*H106,2)</f>
        <v>0</v>
      </c>
      <c r="K106" s="215" t="s">
        <v>17</v>
      </c>
      <c r="L106" s="219"/>
      <c r="M106" s="220" t="s">
        <v>17</v>
      </c>
      <c r="N106" s="221" t="s">
        <v>44</v>
      </c>
      <c r="O106" s="177">
        <v>0</v>
      </c>
      <c r="P106" s="177">
        <f>O106*H106</f>
        <v>0</v>
      </c>
      <c r="Q106" s="177">
        <v>1</v>
      </c>
      <c r="R106" s="177">
        <f>Q106*H106</f>
        <v>1.77</v>
      </c>
      <c r="S106" s="177">
        <v>0</v>
      </c>
      <c r="T106" s="178">
        <f>S106*H106</f>
        <v>0</v>
      </c>
      <c r="U106" s="31"/>
      <c r="V106" s="31"/>
      <c r="W106" s="31"/>
      <c r="X106" s="31"/>
      <c r="Y106" s="31"/>
      <c r="Z106" s="31"/>
      <c r="AA106" s="31"/>
      <c r="AB106" s="31"/>
      <c r="AC106" s="31"/>
      <c r="AD106" s="31"/>
      <c r="AE106" s="31"/>
      <c r="AR106" s="179" t="s">
        <v>188</v>
      </c>
      <c r="AT106" s="179" t="s">
        <v>237</v>
      </c>
      <c r="AU106" s="179" t="s">
        <v>83</v>
      </c>
      <c r="AY106" s="17" t="s">
        <v>121</v>
      </c>
      <c r="BE106" s="180">
        <f>IF(N106="základní",J106,0)</f>
        <v>0</v>
      </c>
      <c r="BF106" s="180">
        <f>IF(N106="snížená",J106,0)</f>
        <v>0</v>
      </c>
      <c r="BG106" s="180">
        <f>IF(N106="zákl. přenesená",J106,0)</f>
        <v>0</v>
      </c>
      <c r="BH106" s="180">
        <f>IF(N106="sníž. přenesená",J106,0)</f>
        <v>0</v>
      </c>
      <c r="BI106" s="180">
        <f>IF(N106="nulová",J106,0)</f>
        <v>0</v>
      </c>
      <c r="BJ106" s="17" t="s">
        <v>81</v>
      </c>
      <c r="BK106" s="180">
        <f>ROUND(I106*H106,2)</f>
        <v>0</v>
      </c>
      <c r="BL106" s="17" t="s">
        <v>153</v>
      </c>
      <c r="BM106" s="179" t="s">
        <v>244</v>
      </c>
    </row>
    <row r="107" spans="1:65" s="13" customFormat="1">
      <c r="B107" s="185"/>
      <c r="C107" s="186"/>
      <c r="D107" s="187" t="s">
        <v>155</v>
      </c>
      <c r="E107" s="188" t="s">
        <v>17</v>
      </c>
      <c r="F107" s="189" t="s">
        <v>245</v>
      </c>
      <c r="G107" s="186"/>
      <c r="H107" s="190">
        <v>1.77</v>
      </c>
      <c r="I107" s="186"/>
      <c r="J107" s="186"/>
      <c r="K107" s="186"/>
      <c r="L107" s="191"/>
      <c r="M107" s="192"/>
      <c r="N107" s="193"/>
      <c r="O107" s="193"/>
      <c r="P107" s="193"/>
      <c r="Q107" s="193"/>
      <c r="R107" s="193"/>
      <c r="S107" s="193"/>
      <c r="T107" s="194"/>
      <c r="AT107" s="195" t="s">
        <v>155</v>
      </c>
      <c r="AU107" s="195" t="s">
        <v>83</v>
      </c>
      <c r="AV107" s="13" t="s">
        <v>83</v>
      </c>
      <c r="AW107" s="13" t="s">
        <v>35</v>
      </c>
      <c r="AX107" s="13" t="s">
        <v>81</v>
      </c>
      <c r="AY107" s="195" t="s">
        <v>121</v>
      </c>
    </row>
    <row r="108" spans="1:65" s="2" customFormat="1" ht="14.45" customHeight="1">
      <c r="A108" s="31"/>
      <c r="B108" s="32"/>
      <c r="C108" s="213" t="s">
        <v>183</v>
      </c>
      <c r="D108" s="213" t="s">
        <v>237</v>
      </c>
      <c r="E108" s="214" t="s">
        <v>246</v>
      </c>
      <c r="F108" s="215" t="s">
        <v>247</v>
      </c>
      <c r="G108" s="216" t="s">
        <v>171</v>
      </c>
      <c r="H108" s="217">
        <v>1.0620000000000001</v>
      </c>
      <c r="I108" s="218"/>
      <c r="J108" s="218">
        <f>ROUND(I108*H108,2)</f>
        <v>0</v>
      </c>
      <c r="K108" s="215" t="s">
        <v>17</v>
      </c>
      <c r="L108" s="219"/>
      <c r="M108" s="220" t="s">
        <v>17</v>
      </c>
      <c r="N108" s="221" t="s">
        <v>44</v>
      </c>
      <c r="O108" s="177">
        <v>0</v>
      </c>
      <c r="P108" s="177">
        <f>O108*H108</f>
        <v>0</v>
      </c>
      <c r="Q108" s="177">
        <v>1</v>
      </c>
      <c r="R108" s="177">
        <f>Q108*H108</f>
        <v>1.0620000000000001</v>
      </c>
      <c r="S108" s="177">
        <v>0</v>
      </c>
      <c r="T108" s="178">
        <f>S108*H108</f>
        <v>0</v>
      </c>
      <c r="U108" s="31"/>
      <c r="V108" s="31"/>
      <c r="W108" s="31"/>
      <c r="X108" s="31"/>
      <c r="Y108" s="31"/>
      <c r="Z108" s="31"/>
      <c r="AA108" s="31"/>
      <c r="AB108" s="31"/>
      <c r="AC108" s="31"/>
      <c r="AD108" s="31"/>
      <c r="AE108" s="31"/>
      <c r="AR108" s="179" t="s">
        <v>188</v>
      </c>
      <c r="AT108" s="179" t="s">
        <v>237</v>
      </c>
      <c r="AU108" s="179" t="s">
        <v>83</v>
      </c>
      <c r="AY108" s="17" t="s">
        <v>121</v>
      </c>
      <c r="BE108" s="180">
        <f>IF(N108="základní",J108,0)</f>
        <v>0</v>
      </c>
      <c r="BF108" s="180">
        <f>IF(N108="snížená",J108,0)</f>
        <v>0</v>
      </c>
      <c r="BG108" s="180">
        <f>IF(N108="zákl. přenesená",J108,0)</f>
        <v>0</v>
      </c>
      <c r="BH108" s="180">
        <f>IF(N108="sníž. přenesená",J108,0)</f>
        <v>0</v>
      </c>
      <c r="BI108" s="180">
        <f>IF(N108="nulová",J108,0)</f>
        <v>0</v>
      </c>
      <c r="BJ108" s="17" t="s">
        <v>81</v>
      </c>
      <c r="BK108" s="180">
        <f>ROUND(I108*H108,2)</f>
        <v>0</v>
      </c>
      <c r="BL108" s="17" t="s">
        <v>153</v>
      </c>
      <c r="BM108" s="179" t="s">
        <v>248</v>
      </c>
    </row>
    <row r="109" spans="1:65" s="13" customFormat="1">
      <c r="B109" s="185"/>
      <c r="C109" s="186"/>
      <c r="D109" s="187" t="s">
        <v>155</v>
      </c>
      <c r="E109" s="188" t="s">
        <v>17</v>
      </c>
      <c r="F109" s="189" t="s">
        <v>249</v>
      </c>
      <c r="G109" s="186"/>
      <c r="H109" s="190">
        <v>1.0620000000000001</v>
      </c>
      <c r="I109" s="186"/>
      <c r="J109" s="186"/>
      <c r="K109" s="186"/>
      <c r="L109" s="191"/>
      <c r="M109" s="192"/>
      <c r="N109" s="193"/>
      <c r="O109" s="193"/>
      <c r="P109" s="193"/>
      <c r="Q109" s="193"/>
      <c r="R109" s="193"/>
      <c r="S109" s="193"/>
      <c r="T109" s="194"/>
      <c r="AT109" s="195" t="s">
        <v>155</v>
      </c>
      <c r="AU109" s="195" t="s">
        <v>83</v>
      </c>
      <c r="AV109" s="13" t="s">
        <v>83</v>
      </c>
      <c r="AW109" s="13" t="s">
        <v>35</v>
      </c>
      <c r="AX109" s="13" t="s">
        <v>81</v>
      </c>
      <c r="AY109" s="195" t="s">
        <v>121</v>
      </c>
    </row>
    <row r="110" spans="1:65" s="2" customFormat="1" ht="14.45" customHeight="1">
      <c r="A110" s="31"/>
      <c r="B110" s="32"/>
      <c r="C110" s="169" t="s">
        <v>188</v>
      </c>
      <c r="D110" s="169" t="s">
        <v>124</v>
      </c>
      <c r="E110" s="170" t="s">
        <v>250</v>
      </c>
      <c r="F110" s="171" t="s">
        <v>251</v>
      </c>
      <c r="G110" s="172" t="s">
        <v>152</v>
      </c>
      <c r="H110" s="173">
        <v>55</v>
      </c>
      <c r="I110" s="174"/>
      <c r="J110" s="174">
        <f>ROUND(I110*H110,2)</f>
        <v>0</v>
      </c>
      <c r="K110" s="171" t="s">
        <v>127</v>
      </c>
      <c r="L110" s="36"/>
      <c r="M110" s="175" t="s">
        <v>17</v>
      </c>
      <c r="N110" s="176" t="s">
        <v>44</v>
      </c>
      <c r="O110" s="177">
        <v>0.19600000000000001</v>
      </c>
      <c r="P110" s="177">
        <f>O110*H110</f>
        <v>10.780000000000001</v>
      </c>
      <c r="Q110" s="177">
        <v>0</v>
      </c>
      <c r="R110" s="177">
        <f>Q110*H110</f>
        <v>0</v>
      </c>
      <c r="S110" s="177">
        <v>0</v>
      </c>
      <c r="T110" s="178">
        <f>S110*H110</f>
        <v>0</v>
      </c>
      <c r="U110" s="31"/>
      <c r="V110" s="31"/>
      <c r="W110" s="31"/>
      <c r="X110" s="31"/>
      <c r="Y110" s="31"/>
      <c r="Z110" s="31"/>
      <c r="AA110" s="31"/>
      <c r="AB110" s="31"/>
      <c r="AC110" s="31"/>
      <c r="AD110" s="31"/>
      <c r="AE110" s="31"/>
      <c r="AR110" s="179" t="s">
        <v>153</v>
      </c>
      <c r="AT110" s="179" t="s">
        <v>124</v>
      </c>
      <c r="AU110" s="179" t="s">
        <v>83</v>
      </c>
      <c r="AY110" s="17" t="s">
        <v>121</v>
      </c>
      <c r="BE110" s="180">
        <f>IF(N110="základní",J110,0)</f>
        <v>0</v>
      </c>
      <c r="BF110" s="180">
        <f>IF(N110="snížená",J110,0)</f>
        <v>0</v>
      </c>
      <c r="BG110" s="180">
        <f>IF(N110="zákl. přenesená",J110,0)</f>
        <v>0</v>
      </c>
      <c r="BH110" s="180">
        <f>IF(N110="sníž. přenesená",J110,0)</f>
        <v>0</v>
      </c>
      <c r="BI110" s="180">
        <f>IF(N110="nulová",J110,0)</f>
        <v>0</v>
      </c>
      <c r="BJ110" s="17" t="s">
        <v>81</v>
      </c>
      <c r="BK110" s="180">
        <f>ROUND(I110*H110,2)</f>
        <v>0</v>
      </c>
      <c r="BL110" s="17" t="s">
        <v>153</v>
      </c>
      <c r="BM110" s="179" t="s">
        <v>252</v>
      </c>
    </row>
    <row r="111" spans="1:65" s="2" customFormat="1" ht="68.25">
      <c r="A111" s="31"/>
      <c r="B111" s="32"/>
      <c r="C111" s="33"/>
      <c r="D111" s="187" t="s">
        <v>165</v>
      </c>
      <c r="E111" s="33"/>
      <c r="F111" s="196" t="s">
        <v>253</v>
      </c>
      <c r="G111" s="33"/>
      <c r="H111" s="33"/>
      <c r="I111" s="33"/>
      <c r="J111" s="33"/>
      <c r="K111" s="33"/>
      <c r="L111" s="36"/>
      <c r="M111" s="197"/>
      <c r="N111" s="198"/>
      <c r="O111" s="61"/>
      <c r="P111" s="61"/>
      <c r="Q111" s="61"/>
      <c r="R111" s="61"/>
      <c r="S111" s="61"/>
      <c r="T111" s="62"/>
      <c r="U111" s="31"/>
      <c r="V111" s="31"/>
      <c r="W111" s="31"/>
      <c r="X111" s="31"/>
      <c r="Y111" s="31"/>
      <c r="Z111" s="31"/>
      <c r="AA111" s="31"/>
      <c r="AB111" s="31"/>
      <c r="AC111" s="31"/>
      <c r="AD111" s="31"/>
      <c r="AE111" s="31"/>
      <c r="AT111" s="17" t="s">
        <v>165</v>
      </c>
      <c r="AU111" s="17" t="s">
        <v>83</v>
      </c>
    </row>
    <row r="112" spans="1:65" s="2" customFormat="1" ht="14.45" customHeight="1">
      <c r="A112" s="31"/>
      <c r="B112" s="32"/>
      <c r="C112" s="213" t="s">
        <v>148</v>
      </c>
      <c r="D112" s="213" t="s">
        <v>237</v>
      </c>
      <c r="E112" s="214" t="s">
        <v>254</v>
      </c>
      <c r="F112" s="215" t="s">
        <v>255</v>
      </c>
      <c r="G112" s="216" t="s">
        <v>198</v>
      </c>
      <c r="H112" s="217">
        <v>1.65</v>
      </c>
      <c r="I112" s="218"/>
      <c r="J112" s="218">
        <f>ROUND(I112*H112,2)</f>
        <v>0</v>
      </c>
      <c r="K112" s="215" t="s">
        <v>127</v>
      </c>
      <c r="L112" s="219"/>
      <c r="M112" s="220" t="s">
        <v>17</v>
      </c>
      <c r="N112" s="221" t="s">
        <v>44</v>
      </c>
      <c r="O112" s="177">
        <v>0</v>
      </c>
      <c r="P112" s="177">
        <f>O112*H112</f>
        <v>0</v>
      </c>
      <c r="Q112" s="177">
        <v>1E-3</v>
      </c>
      <c r="R112" s="177">
        <f>Q112*H112</f>
        <v>1.65E-3</v>
      </c>
      <c r="S112" s="177">
        <v>0</v>
      </c>
      <c r="T112" s="178">
        <f>S112*H112</f>
        <v>0</v>
      </c>
      <c r="U112" s="31"/>
      <c r="V112" s="31"/>
      <c r="W112" s="31"/>
      <c r="X112" s="31"/>
      <c r="Y112" s="31"/>
      <c r="Z112" s="31"/>
      <c r="AA112" s="31"/>
      <c r="AB112" s="31"/>
      <c r="AC112" s="31"/>
      <c r="AD112" s="31"/>
      <c r="AE112" s="31"/>
      <c r="AR112" s="179" t="s">
        <v>188</v>
      </c>
      <c r="AT112" s="179" t="s">
        <v>237</v>
      </c>
      <c r="AU112" s="179" t="s">
        <v>83</v>
      </c>
      <c r="AY112" s="17" t="s">
        <v>121</v>
      </c>
      <c r="BE112" s="180">
        <f>IF(N112="základní",J112,0)</f>
        <v>0</v>
      </c>
      <c r="BF112" s="180">
        <f>IF(N112="snížená",J112,0)</f>
        <v>0</v>
      </c>
      <c r="BG112" s="180">
        <f>IF(N112="zákl. přenesená",J112,0)</f>
        <v>0</v>
      </c>
      <c r="BH112" s="180">
        <f>IF(N112="sníž. přenesená",J112,0)</f>
        <v>0</v>
      </c>
      <c r="BI112" s="180">
        <f>IF(N112="nulová",J112,0)</f>
        <v>0</v>
      </c>
      <c r="BJ112" s="17" t="s">
        <v>81</v>
      </c>
      <c r="BK112" s="180">
        <f>ROUND(I112*H112,2)</f>
        <v>0</v>
      </c>
      <c r="BL112" s="17" t="s">
        <v>153</v>
      </c>
      <c r="BM112" s="179" t="s">
        <v>256</v>
      </c>
    </row>
    <row r="113" spans="1:65" s="13" customFormat="1">
      <c r="B113" s="185"/>
      <c r="C113" s="186"/>
      <c r="D113" s="187" t="s">
        <v>155</v>
      </c>
      <c r="E113" s="186"/>
      <c r="F113" s="189" t="s">
        <v>257</v>
      </c>
      <c r="G113" s="186"/>
      <c r="H113" s="190">
        <v>1.65</v>
      </c>
      <c r="I113" s="186"/>
      <c r="J113" s="186"/>
      <c r="K113" s="186"/>
      <c r="L113" s="191"/>
      <c r="M113" s="192"/>
      <c r="N113" s="193"/>
      <c r="O113" s="193"/>
      <c r="P113" s="193"/>
      <c r="Q113" s="193"/>
      <c r="R113" s="193"/>
      <c r="S113" s="193"/>
      <c r="T113" s="194"/>
      <c r="AT113" s="195" t="s">
        <v>155</v>
      </c>
      <c r="AU113" s="195" t="s">
        <v>83</v>
      </c>
      <c r="AV113" s="13" t="s">
        <v>83</v>
      </c>
      <c r="AW113" s="13" t="s">
        <v>4</v>
      </c>
      <c r="AX113" s="13" t="s">
        <v>81</v>
      </c>
      <c r="AY113" s="195" t="s">
        <v>121</v>
      </c>
    </row>
    <row r="114" spans="1:65" s="2" customFormat="1" ht="24.2" customHeight="1">
      <c r="A114" s="31"/>
      <c r="B114" s="32"/>
      <c r="C114" s="169" t="s">
        <v>7</v>
      </c>
      <c r="D114" s="169" t="s">
        <v>124</v>
      </c>
      <c r="E114" s="170" t="s">
        <v>258</v>
      </c>
      <c r="F114" s="171" t="s">
        <v>259</v>
      </c>
      <c r="G114" s="172" t="s">
        <v>152</v>
      </c>
      <c r="H114" s="173">
        <v>55</v>
      </c>
      <c r="I114" s="174"/>
      <c r="J114" s="174">
        <f>ROUND(I114*H114,2)</f>
        <v>0</v>
      </c>
      <c r="K114" s="171" t="s">
        <v>127</v>
      </c>
      <c r="L114" s="36"/>
      <c r="M114" s="175" t="s">
        <v>17</v>
      </c>
      <c r="N114" s="176" t="s">
        <v>44</v>
      </c>
      <c r="O114" s="177">
        <v>0.114</v>
      </c>
      <c r="P114" s="177">
        <f>O114*H114</f>
        <v>6.2700000000000005</v>
      </c>
      <c r="Q114" s="177">
        <v>0</v>
      </c>
      <c r="R114" s="177">
        <f>Q114*H114</f>
        <v>0</v>
      </c>
      <c r="S114" s="177">
        <v>0</v>
      </c>
      <c r="T114" s="178">
        <f>S114*H114</f>
        <v>0</v>
      </c>
      <c r="U114" s="31"/>
      <c r="V114" s="31"/>
      <c r="W114" s="31"/>
      <c r="X114" s="31"/>
      <c r="Y114" s="31"/>
      <c r="Z114" s="31"/>
      <c r="AA114" s="31"/>
      <c r="AB114" s="31"/>
      <c r="AC114" s="31"/>
      <c r="AD114" s="31"/>
      <c r="AE114" s="31"/>
      <c r="AR114" s="179" t="s">
        <v>153</v>
      </c>
      <c r="AT114" s="179" t="s">
        <v>124</v>
      </c>
      <c r="AU114" s="179" t="s">
        <v>83</v>
      </c>
      <c r="AY114" s="17" t="s">
        <v>121</v>
      </c>
      <c r="BE114" s="180">
        <f>IF(N114="základní",J114,0)</f>
        <v>0</v>
      </c>
      <c r="BF114" s="180">
        <f>IF(N114="snížená",J114,0)</f>
        <v>0</v>
      </c>
      <c r="BG114" s="180">
        <f>IF(N114="zákl. přenesená",J114,0)</f>
        <v>0</v>
      </c>
      <c r="BH114" s="180">
        <f>IF(N114="sníž. přenesená",J114,0)</f>
        <v>0</v>
      </c>
      <c r="BI114" s="180">
        <f>IF(N114="nulová",J114,0)</f>
        <v>0</v>
      </c>
      <c r="BJ114" s="17" t="s">
        <v>81</v>
      </c>
      <c r="BK114" s="180">
        <f>ROUND(I114*H114,2)</f>
        <v>0</v>
      </c>
      <c r="BL114" s="17" t="s">
        <v>153</v>
      </c>
      <c r="BM114" s="179" t="s">
        <v>260</v>
      </c>
    </row>
    <row r="115" spans="1:65" s="2" customFormat="1" ht="48.75">
      <c r="A115" s="31"/>
      <c r="B115" s="32"/>
      <c r="C115" s="33"/>
      <c r="D115" s="187" t="s">
        <v>165</v>
      </c>
      <c r="E115" s="33"/>
      <c r="F115" s="196" t="s">
        <v>261</v>
      </c>
      <c r="G115" s="33"/>
      <c r="H115" s="33"/>
      <c r="I115" s="33"/>
      <c r="J115" s="33"/>
      <c r="K115" s="33"/>
      <c r="L115" s="36"/>
      <c r="M115" s="197"/>
      <c r="N115" s="198"/>
      <c r="O115" s="61"/>
      <c r="P115" s="61"/>
      <c r="Q115" s="61"/>
      <c r="R115" s="61"/>
      <c r="S115" s="61"/>
      <c r="T115" s="62"/>
      <c r="U115" s="31"/>
      <c r="V115" s="31"/>
      <c r="W115" s="31"/>
      <c r="X115" s="31"/>
      <c r="Y115" s="31"/>
      <c r="Z115" s="31"/>
      <c r="AA115" s="31"/>
      <c r="AB115" s="31"/>
      <c r="AC115" s="31"/>
      <c r="AD115" s="31"/>
      <c r="AE115" s="31"/>
      <c r="AT115" s="17" t="s">
        <v>165</v>
      </c>
      <c r="AU115" s="17" t="s">
        <v>83</v>
      </c>
    </row>
    <row r="116" spans="1:65" s="2" customFormat="1" ht="14.45" customHeight="1">
      <c r="A116" s="31"/>
      <c r="B116" s="32"/>
      <c r="C116" s="169" t="s">
        <v>262</v>
      </c>
      <c r="D116" s="169" t="s">
        <v>124</v>
      </c>
      <c r="E116" s="170" t="s">
        <v>263</v>
      </c>
      <c r="F116" s="171" t="s">
        <v>264</v>
      </c>
      <c r="G116" s="172" t="s">
        <v>152</v>
      </c>
      <c r="H116" s="173">
        <v>55</v>
      </c>
      <c r="I116" s="174"/>
      <c r="J116" s="174">
        <f>ROUND(I116*H116,2)</f>
        <v>0</v>
      </c>
      <c r="K116" s="171" t="s">
        <v>127</v>
      </c>
      <c r="L116" s="36"/>
      <c r="M116" s="175" t="s">
        <v>17</v>
      </c>
      <c r="N116" s="176" t="s">
        <v>44</v>
      </c>
      <c r="O116" s="177">
        <v>0.08</v>
      </c>
      <c r="P116" s="177">
        <f>O116*H116</f>
        <v>4.4000000000000004</v>
      </c>
      <c r="Q116" s="177">
        <v>0</v>
      </c>
      <c r="R116" s="177">
        <f>Q116*H116</f>
        <v>0</v>
      </c>
      <c r="S116" s="177">
        <v>0</v>
      </c>
      <c r="T116" s="178">
        <f>S116*H116</f>
        <v>0</v>
      </c>
      <c r="U116" s="31"/>
      <c r="V116" s="31"/>
      <c r="W116" s="31"/>
      <c r="X116" s="31"/>
      <c r="Y116" s="31"/>
      <c r="Z116" s="31"/>
      <c r="AA116" s="31"/>
      <c r="AB116" s="31"/>
      <c r="AC116" s="31"/>
      <c r="AD116" s="31"/>
      <c r="AE116" s="31"/>
      <c r="AR116" s="179" t="s">
        <v>153</v>
      </c>
      <c r="AT116" s="179" t="s">
        <v>124</v>
      </c>
      <c r="AU116" s="179" t="s">
        <v>83</v>
      </c>
      <c r="AY116" s="17" t="s">
        <v>121</v>
      </c>
      <c r="BE116" s="180">
        <f>IF(N116="základní",J116,0)</f>
        <v>0</v>
      </c>
      <c r="BF116" s="180">
        <f>IF(N116="snížená",J116,0)</f>
        <v>0</v>
      </c>
      <c r="BG116" s="180">
        <f>IF(N116="zákl. přenesená",J116,0)</f>
        <v>0</v>
      </c>
      <c r="BH116" s="180">
        <f>IF(N116="sníž. přenesená",J116,0)</f>
        <v>0</v>
      </c>
      <c r="BI116" s="180">
        <f>IF(N116="nulová",J116,0)</f>
        <v>0</v>
      </c>
      <c r="BJ116" s="17" t="s">
        <v>81</v>
      </c>
      <c r="BK116" s="180">
        <f>ROUND(I116*H116,2)</f>
        <v>0</v>
      </c>
      <c r="BL116" s="17" t="s">
        <v>153</v>
      </c>
      <c r="BM116" s="179" t="s">
        <v>265</v>
      </c>
    </row>
    <row r="117" spans="1:65" s="2" customFormat="1" ht="87.75">
      <c r="A117" s="31"/>
      <c r="B117" s="32"/>
      <c r="C117" s="33"/>
      <c r="D117" s="187" t="s">
        <v>165</v>
      </c>
      <c r="E117" s="33"/>
      <c r="F117" s="196" t="s">
        <v>266</v>
      </c>
      <c r="G117" s="33"/>
      <c r="H117" s="33"/>
      <c r="I117" s="33"/>
      <c r="J117" s="33"/>
      <c r="K117" s="33"/>
      <c r="L117" s="36"/>
      <c r="M117" s="197"/>
      <c r="N117" s="198"/>
      <c r="O117" s="61"/>
      <c r="P117" s="61"/>
      <c r="Q117" s="61"/>
      <c r="R117" s="61"/>
      <c r="S117" s="61"/>
      <c r="T117" s="62"/>
      <c r="U117" s="31"/>
      <c r="V117" s="31"/>
      <c r="W117" s="31"/>
      <c r="X117" s="31"/>
      <c r="Y117" s="31"/>
      <c r="Z117" s="31"/>
      <c r="AA117" s="31"/>
      <c r="AB117" s="31"/>
      <c r="AC117" s="31"/>
      <c r="AD117" s="31"/>
      <c r="AE117" s="31"/>
      <c r="AT117" s="17" t="s">
        <v>165</v>
      </c>
      <c r="AU117" s="17" t="s">
        <v>83</v>
      </c>
    </row>
    <row r="118" spans="1:65" s="12" customFormat="1" ht="22.9" customHeight="1">
      <c r="B118" s="154"/>
      <c r="C118" s="155"/>
      <c r="D118" s="156" t="s">
        <v>72</v>
      </c>
      <c r="E118" s="167" t="s">
        <v>83</v>
      </c>
      <c r="F118" s="167" t="s">
        <v>267</v>
      </c>
      <c r="G118" s="155"/>
      <c r="H118" s="155"/>
      <c r="I118" s="155"/>
      <c r="J118" s="168">
        <f>BK118</f>
        <v>0</v>
      </c>
      <c r="K118" s="155"/>
      <c r="L118" s="159"/>
      <c r="M118" s="160"/>
      <c r="N118" s="161"/>
      <c r="O118" s="161"/>
      <c r="P118" s="162">
        <f>SUM(P119:P125)</f>
        <v>3.5907839999999993</v>
      </c>
      <c r="Q118" s="161"/>
      <c r="R118" s="162">
        <f>SUM(R119:R125)</f>
        <v>1.5018278399999998</v>
      </c>
      <c r="S118" s="161"/>
      <c r="T118" s="163">
        <f>SUM(T119:T125)</f>
        <v>0</v>
      </c>
      <c r="AR118" s="164" t="s">
        <v>81</v>
      </c>
      <c r="AT118" s="165" t="s">
        <v>72</v>
      </c>
      <c r="AU118" s="165" t="s">
        <v>81</v>
      </c>
      <c r="AY118" s="164" t="s">
        <v>121</v>
      </c>
      <c r="BK118" s="166">
        <f>SUM(BK119:BK125)</f>
        <v>0</v>
      </c>
    </row>
    <row r="119" spans="1:65" s="2" customFormat="1" ht="14.45" customHeight="1">
      <c r="A119" s="31"/>
      <c r="B119" s="32"/>
      <c r="C119" s="169" t="s">
        <v>268</v>
      </c>
      <c r="D119" s="169" t="s">
        <v>124</v>
      </c>
      <c r="E119" s="170" t="s">
        <v>269</v>
      </c>
      <c r="F119" s="171" t="s">
        <v>270</v>
      </c>
      <c r="G119" s="172" t="s">
        <v>152</v>
      </c>
      <c r="H119" s="173">
        <v>5.76</v>
      </c>
      <c r="I119" s="174"/>
      <c r="J119" s="174">
        <f>ROUND(I119*H119,2)</f>
        <v>0</v>
      </c>
      <c r="K119" s="171" t="s">
        <v>127</v>
      </c>
      <c r="L119" s="36"/>
      <c r="M119" s="175" t="s">
        <v>17</v>
      </c>
      <c r="N119" s="176" t="s">
        <v>44</v>
      </c>
      <c r="O119" s="177">
        <v>0.56499999999999995</v>
      </c>
      <c r="P119" s="177">
        <f>O119*H119</f>
        <v>3.2543999999999995</v>
      </c>
      <c r="Q119" s="177">
        <v>3.5099999999999999E-2</v>
      </c>
      <c r="R119" s="177">
        <f>Q119*H119</f>
        <v>0.20217599999999999</v>
      </c>
      <c r="S119" s="177">
        <v>0</v>
      </c>
      <c r="T119" s="178">
        <f>S119*H119</f>
        <v>0</v>
      </c>
      <c r="U119" s="31"/>
      <c r="V119" s="31"/>
      <c r="W119" s="31"/>
      <c r="X119" s="31"/>
      <c r="Y119" s="31"/>
      <c r="Z119" s="31"/>
      <c r="AA119" s="31"/>
      <c r="AB119" s="31"/>
      <c r="AC119" s="31"/>
      <c r="AD119" s="31"/>
      <c r="AE119" s="31"/>
      <c r="AR119" s="179" t="s">
        <v>153</v>
      </c>
      <c r="AT119" s="179" t="s">
        <v>124</v>
      </c>
      <c r="AU119" s="179" t="s">
        <v>83</v>
      </c>
      <c r="AY119" s="17" t="s">
        <v>121</v>
      </c>
      <c r="BE119" s="180">
        <f>IF(N119="základní",J119,0)</f>
        <v>0</v>
      </c>
      <c r="BF119" s="180">
        <f>IF(N119="snížená",J119,0)</f>
        <v>0</v>
      </c>
      <c r="BG119" s="180">
        <f>IF(N119="zákl. přenesená",J119,0)</f>
        <v>0</v>
      </c>
      <c r="BH119" s="180">
        <f>IF(N119="sníž. přenesená",J119,0)</f>
        <v>0</v>
      </c>
      <c r="BI119" s="180">
        <f>IF(N119="nulová",J119,0)</f>
        <v>0</v>
      </c>
      <c r="BJ119" s="17" t="s">
        <v>81</v>
      </c>
      <c r="BK119" s="180">
        <f>ROUND(I119*H119,2)</f>
        <v>0</v>
      </c>
      <c r="BL119" s="17" t="s">
        <v>153</v>
      </c>
      <c r="BM119" s="179" t="s">
        <v>271</v>
      </c>
    </row>
    <row r="120" spans="1:65" s="2" customFormat="1" ht="58.5">
      <c r="A120" s="31"/>
      <c r="B120" s="32"/>
      <c r="C120" s="33"/>
      <c r="D120" s="187" t="s">
        <v>165</v>
      </c>
      <c r="E120" s="33"/>
      <c r="F120" s="196" t="s">
        <v>272</v>
      </c>
      <c r="G120" s="33"/>
      <c r="H120" s="33"/>
      <c r="I120" s="33"/>
      <c r="J120" s="33"/>
      <c r="K120" s="33"/>
      <c r="L120" s="36"/>
      <c r="M120" s="197"/>
      <c r="N120" s="198"/>
      <c r="O120" s="61"/>
      <c r="P120" s="61"/>
      <c r="Q120" s="61"/>
      <c r="R120" s="61"/>
      <c r="S120" s="61"/>
      <c r="T120" s="62"/>
      <c r="U120" s="31"/>
      <c r="V120" s="31"/>
      <c r="W120" s="31"/>
      <c r="X120" s="31"/>
      <c r="Y120" s="31"/>
      <c r="Z120" s="31"/>
      <c r="AA120" s="31"/>
      <c r="AB120" s="31"/>
      <c r="AC120" s="31"/>
      <c r="AD120" s="31"/>
      <c r="AE120" s="31"/>
      <c r="AT120" s="17" t="s">
        <v>165</v>
      </c>
      <c r="AU120" s="17" t="s">
        <v>83</v>
      </c>
    </row>
    <row r="121" spans="1:65" s="13" customFormat="1">
      <c r="B121" s="185"/>
      <c r="C121" s="186"/>
      <c r="D121" s="187" t="s">
        <v>155</v>
      </c>
      <c r="E121" s="188" t="s">
        <v>17</v>
      </c>
      <c r="F121" s="189" t="s">
        <v>273</v>
      </c>
      <c r="G121" s="186"/>
      <c r="H121" s="190">
        <v>5.76</v>
      </c>
      <c r="I121" s="186"/>
      <c r="J121" s="186"/>
      <c r="K121" s="186"/>
      <c r="L121" s="191"/>
      <c r="M121" s="192"/>
      <c r="N121" s="193"/>
      <c r="O121" s="193"/>
      <c r="P121" s="193"/>
      <c r="Q121" s="193"/>
      <c r="R121" s="193"/>
      <c r="S121" s="193"/>
      <c r="T121" s="194"/>
      <c r="AT121" s="195" t="s">
        <v>155</v>
      </c>
      <c r="AU121" s="195" t="s">
        <v>83</v>
      </c>
      <c r="AV121" s="13" t="s">
        <v>83</v>
      </c>
      <c r="AW121" s="13" t="s">
        <v>35</v>
      </c>
      <c r="AX121" s="13" t="s">
        <v>81</v>
      </c>
      <c r="AY121" s="195" t="s">
        <v>121</v>
      </c>
    </row>
    <row r="122" spans="1:65" s="2" customFormat="1" ht="14.45" customHeight="1">
      <c r="A122" s="31"/>
      <c r="B122" s="32"/>
      <c r="C122" s="169" t="s">
        <v>274</v>
      </c>
      <c r="D122" s="169" t="s">
        <v>124</v>
      </c>
      <c r="E122" s="170" t="s">
        <v>275</v>
      </c>
      <c r="F122" s="171" t="s">
        <v>276</v>
      </c>
      <c r="G122" s="172" t="s">
        <v>159</v>
      </c>
      <c r="H122" s="173">
        <v>0.57599999999999996</v>
      </c>
      <c r="I122" s="174"/>
      <c r="J122" s="174">
        <f>ROUND(I122*H122,2)</f>
        <v>0</v>
      </c>
      <c r="K122" s="171" t="s">
        <v>127</v>
      </c>
      <c r="L122" s="36"/>
      <c r="M122" s="175" t="s">
        <v>17</v>
      </c>
      <c r="N122" s="176" t="s">
        <v>44</v>
      </c>
      <c r="O122" s="177">
        <v>0.58399999999999996</v>
      </c>
      <c r="P122" s="177">
        <f>O122*H122</f>
        <v>0.33638399999999996</v>
      </c>
      <c r="Q122" s="177">
        <v>2.2563399999999998</v>
      </c>
      <c r="R122" s="177">
        <f>Q122*H122</f>
        <v>1.2996518399999999</v>
      </c>
      <c r="S122" s="177">
        <v>0</v>
      </c>
      <c r="T122" s="178">
        <f>S122*H122</f>
        <v>0</v>
      </c>
      <c r="U122" s="31"/>
      <c r="V122" s="31"/>
      <c r="W122" s="31"/>
      <c r="X122" s="31"/>
      <c r="Y122" s="31"/>
      <c r="Z122" s="31"/>
      <c r="AA122" s="31"/>
      <c r="AB122" s="31"/>
      <c r="AC122" s="31"/>
      <c r="AD122" s="31"/>
      <c r="AE122" s="31"/>
      <c r="AR122" s="179" t="s">
        <v>153</v>
      </c>
      <c r="AT122" s="179" t="s">
        <v>124</v>
      </c>
      <c r="AU122" s="179" t="s">
        <v>83</v>
      </c>
      <c r="AY122" s="17" t="s">
        <v>121</v>
      </c>
      <c r="BE122" s="180">
        <f>IF(N122="základní",J122,0)</f>
        <v>0</v>
      </c>
      <c r="BF122" s="180">
        <f>IF(N122="snížená",J122,0)</f>
        <v>0</v>
      </c>
      <c r="BG122" s="180">
        <f>IF(N122="zákl. přenesená",J122,0)</f>
        <v>0</v>
      </c>
      <c r="BH122" s="180">
        <f>IF(N122="sníž. přenesená",J122,0)</f>
        <v>0</v>
      </c>
      <c r="BI122" s="180">
        <f>IF(N122="nulová",J122,0)</f>
        <v>0</v>
      </c>
      <c r="BJ122" s="17" t="s">
        <v>81</v>
      </c>
      <c r="BK122" s="180">
        <f>ROUND(I122*H122,2)</f>
        <v>0</v>
      </c>
      <c r="BL122" s="17" t="s">
        <v>153</v>
      </c>
      <c r="BM122" s="179" t="s">
        <v>277</v>
      </c>
    </row>
    <row r="123" spans="1:65" s="2" customFormat="1" ht="58.5">
      <c r="A123" s="31"/>
      <c r="B123" s="32"/>
      <c r="C123" s="33"/>
      <c r="D123" s="187" t="s">
        <v>165</v>
      </c>
      <c r="E123" s="33"/>
      <c r="F123" s="196" t="s">
        <v>278</v>
      </c>
      <c r="G123" s="33"/>
      <c r="H123" s="33"/>
      <c r="I123" s="33"/>
      <c r="J123" s="33"/>
      <c r="K123" s="33"/>
      <c r="L123" s="36"/>
      <c r="M123" s="197"/>
      <c r="N123" s="198"/>
      <c r="O123" s="61"/>
      <c r="P123" s="61"/>
      <c r="Q123" s="61"/>
      <c r="R123" s="61"/>
      <c r="S123" s="61"/>
      <c r="T123" s="62"/>
      <c r="U123" s="31"/>
      <c r="V123" s="31"/>
      <c r="W123" s="31"/>
      <c r="X123" s="31"/>
      <c r="Y123" s="31"/>
      <c r="Z123" s="31"/>
      <c r="AA123" s="31"/>
      <c r="AB123" s="31"/>
      <c r="AC123" s="31"/>
      <c r="AD123" s="31"/>
      <c r="AE123" s="31"/>
      <c r="AT123" s="17" t="s">
        <v>165</v>
      </c>
      <c r="AU123" s="17" t="s">
        <v>83</v>
      </c>
    </row>
    <row r="124" spans="1:65" s="13" customFormat="1">
      <c r="B124" s="185"/>
      <c r="C124" s="186"/>
      <c r="D124" s="187" t="s">
        <v>155</v>
      </c>
      <c r="E124" s="188" t="s">
        <v>17</v>
      </c>
      <c r="F124" s="189" t="s">
        <v>279</v>
      </c>
      <c r="G124" s="186"/>
      <c r="H124" s="190">
        <v>0.6</v>
      </c>
      <c r="I124" s="186"/>
      <c r="J124" s="186"/>
      <c r="K124" s="186"/>
      <c r="L124" s="191"/>
      <c r="M124" s="192"/>
      <c r="N124" s="193"/>
      <c r="O124" s="193"/>
      <c r="P124" s="193"/>
      <c r="Q124" s="193"/>
      <c r="R124" s="193"/>
      <c r="S124" s="193"/>
      <c r="T124" s="194"/>
      <c r="AT124" s="195" t="s">
        <v>155</v>
      </c>
      <c r="AU124" s="195" t="s">
        <v>83</v>
      </c>
      <c r="AV124" s="13" t="s">
        <v>83</v>
      </c>
      <c r="AW124" s="13" t="s">
        <v>35</v>
      </c>
      <c r="AX124" s="13" t="s">
        <v>73</v>
      </c>
      <c r="AY124" s="195" t="s">
        <v>121</v>
      </c>
    </row>
    <row r="125" spans="1:65" s="13" customFormat="1">
      <c r="B125" s="185"/>
      <c r="C125" s="186"/>
      <c r="D125" s="187" t="s">
        <v>155</v>
      </c>
      <c r="E125" s="188" t="s">
        <v>17</v>
      </c>
      <c r="F125" s="189" t="s">
        <v>280</v>
      </c>
      <c r="G125" s="186"/>
      <c r="H125" s="190">
        <v>0.57599999999999996</v>
      </c>
      <c r="I125" s="186"/>
      <c r="J125" s="186"/>
      <c r="K125" s="186"/>
      <c r="L125" s="191"/>
      <c r="M125" s="192"/>
      <c r="N125" s="193"/>
      <c r="O125" s="193"/>
      <c r="P125" s="193"/>
      <c r="Q125" s="193"/>
      <c r="R125" s="193"/>
      <c r="S125" s="193"/>
      <c r="T125" s="194"/>
      <c r="AT125" s="195" t="s">
        <v>155</v>
      </c>
      <c r="AU125" s="195" t="s">
        <v>83</v>
      </c>
      <c r="AV125" s="13" t="s">
        <v>83</v>
      </c>
      <c r="AW125" s="13" t="s">
        <v>35</v>
      </c>
      <c r="AX125" s="13" t="s">
        <v>81</v>
      </c>
      <c r="AY125" s="195" t="s">
        <v>121</v>
      </c>
    </row>
    <row r="126" spans="1:65" s="12" customFormat="1" ht="22.9" customHeight="1">
      <c r="B126" s="154"/>
      <c r="C126" s="155"/>
      <c r="D126" s="156" t="s">
        <v>72</v>
      </c>
      <c r="E126" s="167" t="s">
        <v>120</v>
      </c>
      <c r="F126" s="167" t="s">
        <v>281</v>
      </c>
      <c r="G126" s="155"/>
      <c r="H126" s="155"/>
      <c r="I126" s="155"/>
      <c r="J126" s="168">
        <f>BK126</f>
        <v>0</v>
      </c>
      <c r="K126" s="155"/>
      <c r="L126" s="159"/>
      <c r="M126" s="160"/>
      <c r="N126" s="161"/>
      <c r="O126" s="161"/>
      <c r="P126" s="162">
        <f>SUM(P127:P131)</f>
        <v>14.742000000000001</v>
      </c>
      <c r="Q126" s="161"/>
      <c r="R126" s="162">
        <f>SUM(R127:R131)</f>
        <v>4.6755317500000002</v>
      </c>
      <c r="S126" s="161"/>
      <c r="T126" s="163">
        <f>SUM(T127:T131)</f>
        <v>0</v>
      </c>
      <c r="AR126" s="164" t="s">
        <v>81</v>
      </c>
      <c r="AT126" s="165" t="s">
        <v>72</v>
      </c>
      <c r="AU126" s="165" t="s">
        <v>81</v>
      </c>
      <c r="AY126" s="164" t="s">
        <v>121</v>
      </c>
      <c r="BK126" s="166">
        <f>SUM(BK127:BK131)</f>
        <v>0</v>
      </c>
    </row>
    <row r="127" spans="1:65" s="2" customFormat="1" ht="37.9" customHeight="1">
      <c r="A127" s="31"/>
      <c r="B127" s="32"/>
      <c r="C127" s="169" t="s">
        <v>282</v>
      </c>
      <c r="D127" s="169" t="s">
        <v>124</v>
      </c>
      <c r="E127" s="170" t="s">
        <v>283</v>
      </c>
      <c r="F127" s="171" t="s">
        <v>284</v>
      </c>
      <c r="G127" s="172" t="s">
        <v>152</v>
      </c>
      <c r="H127" s="173">
        <v>20.475000000000001</v>
      </c>
      <c r="I127" s="174"/>
      <c r="J127" s="174">
        <f>ROUND(I127*H127,2)</f>
        <v>0</v>
      </c>
      <c r="K127" s="171" t="s">
        <v>127</v>
      </c>
      <c r="L127" s="36"/>
      <c r="M127" s="175" t="s">
        <v>17</v>
      </c>
      <c r="N127" s="176" t="s">
        <v>44</v>
      </c>
      <c r="O127" s="177">
        <v>0.72</v>
      </c>
      <c r="P127" s="177">
        <f>O127*H127</f>
        <v>14.742000000000001</v>
      </c>
      <c r="Q127" s="177">
        <v>8.4250000000000005E-2</v>
      </c>
      <c r="R127" s="177">
        <f>Q127*H127</f>
        <v>1.7250187500000003</v>
      </c>
      <c r="S127" s="177">
        <v>0</v>
      </c>
      <c r="T127" s="178">
        <f>S127*H127</f>
        <v>0</v>
      </c>
      <c r="U127" s="31"/>
      <c r="V127" s="31"/>
      <c r="W127" s="31"/>
      <c r="X127" s="31"/>
      <c r="Y127" s="31"/>
      <c r="Z127" s="31"/>
      <c r="AA127" s="31"/>
      <c r="AB127" s="31"/>
      <c r="AC127" s="31"/>
      <c r="AD127" s="31"/>
      <c r="AE127" s="31"/>
      <c r="AR127" s="179" t="s">
        <v>153</v>
      </c>
      <c r="AT127" s="179" t="s">
        <v>124</v>
      </c>
      <c r="AU127" s="179" t="s">
        <v>83</v>
      </c>
      <c r="AY127" s="17" t="s">
        <v>121</v>
      </c>
      <c r="BE127" s="180">
        <f>IF(N127="základní",J127,0)</f>
        <v>0</v>
      </c>
      <c r="BF127" s="180">
        <f>IF(N127="snížená",J127,0)</f>
        <v>0</v>
      </c>
      <c r="BG127" s="180">
        <f>IF(N127="zákl. přenesená",J127,0)</f>
        <v>0</v>
      </c>
      <c r="BH127" s="180">
        <f>IF(N127="sníž. přenesená",J127,0)</f>
        <v>0</v>
      </c>
      <c r="BI127" s="180">
        <f>IF(N127="nulová",J127,0)</f>
        <v>0</v>
      </c>
      <c r="BJ127" s="17" t="s">
        <v>81</v>
      </c>
      <c r="BK127" s="180">
        <f>ROUND(I127*H127,2)</f>
        <v>0</v>
      </c>
      <c r="BL127" s="17" t="s">
        <v>153</v>
      </c>
      <c r="BM127" s="179" t="s">
        <v>285</v>
      </c>
    </row>
    <row r="128" spans="1:65" s="2" customFormat="1" ht="107.25">
      <c r="A128" s="31"/>
      <c r="B128" s="32"/>
      <c r="C128" s="33"/>
      <c r="D128" s="187" t="s">
        <v>165</v>
      </c>
      <c r="E128" s="33"/>
      <c r="F128" s="196" t="s">
        <v>286</v>
      </c>
      <c r="G128" s="33"/>
      <c r="H128" s="33"/>
      <c r="I128" s="33"/>
      <c r="J128" s="33"/>
      <c r="K128" s="33"/>
      <c r="L128" s="36"/>
      <c r="M128" s="197"/>
      <c r="N128" s="198"/>
      <c r="O128" s="61"/>
      <c r="P128" s="61"/>
      <c r="Q128" s="61"/>
      <c r="R128" s="61"/>
      <c r="S128" s="61"/>
      <c r="T128" s="62"/>
      <c r="U128" s="31"/>
      <c r="V128" s="31"/>
      <c r="W128" s="31"/>
      <c r="X128" s="31"/>
      <c r="Y128" s="31"/>
      <c r="Z128" s="31"/>
      <c r="AA128" s="31"/>
      <c r="AB128" s="31"/>
      <c r="AC128" s="31"/>
      <c r="AD128" s="31"/>
      <c r="AE128" s="31"/>
      <c r="AT128" s="17" t="s">
        <v>165</v>
      </c>
      <c r="AU128" s="17" t="s">
        <v>83</v>
      </c>
    </row>
    <row r="129" spans="1:65" s="13" customFormat="1">
      <c r="B129" s="185"/>
      <c r="C129" s="186"/>
      <c r="D129" s="187" t="s">
        <v>155</v>
      </c>
      <c r="E129" s="188" t="s">
        <v>17</v>
      </c>
      <c r="F129" s="189" t="s">
        <v>287</v>
      </c>
      <c r="G129" s="186"/>
      <c r="H129" s="190">
        <v>20.475000000000001</v>
      </c>
      <c r="I129" s="186"/>
      <c r="J129" s="186"/>
      <c r="K129" s="186"/>
      <c r="L129" s="191"/>
      <c r="M129" s="192"/>
      <c r="N129" s="193"/>
      <c r="O129" s="193"/>
      <c r="P129" s="193"/>
      <c r="Q129" s="193"/>
      <c r="R129" s="193"/>
      <c r="S129" s="193"/>
      <c r="T129" s="194"/>
      <c r="AT129" s="195" t="s">
        <v>155</v>
      </c>
      <c r="AU129" s="195" t="s">
        <v>83</v>
      </c>
      <c r="AV129" s="13" t="s">
        <v>83</v>
      </c>
      <c r="AW129" s="13" t="s">
        <v>35</v>
      </c>
      <c r="AX129" s="13" t="s">
        <v>81</v>
      </c>
      <c r="AY129" s="195" t="s">
        <v>121</v>
      </c>
    </row>
    <row r="130" spans="1:65" s="2" customFormat="1" ht="14.45" customHeight="1">
      <c r="A130" s="31"/>
      <c r="B130" s="32"/>
      <c r="C130" s="213" t="s">
        <v>288</v>
      </c>
      <c r="D130" s="213" t="s">
        <v>237</v>
      </c>
      <c r="E130" s="214" t="s">
        <v>289</v>
      </c>
      <c r="F130" s="215" t="s">
        <v>290</v>
      </c>
      <c r="G130" s="216" t="s">
        <v>152</v>
      </c>
      <c r="H130" s="217">
        <v>22.523</v>
      </c>
      <c r="I130" s="218"/>
      <c r="J130" s="218">
        <f>ROUND(I130*H130,2)</f>
        <v>0</v>
      </c>
      <c r="K130" s="215" t="s">
        <v>17</v>
      </c>
      <c r="L130" s="219"/>
      <c r="M130" s="220" t="s">
        <v>17</v>
      </c>
      <c r="N130" s="221" t="s">
        <v>44</v>
      </c>
      <c r="O130" s="177">
        <v>0</v>
      </c>
      <c r="P130" s="177">
        <f>O130*H130</f>
        <v>0</v>
      </c>
      <c r="Q130" s="177">
        <v>0.13100000000000001</v>
      </c>
      <c r="R130" s="177">
        <f>Q130*H130</f>
        <v>2.9505129999999999</v>
      </c>
      <c r="S130" s="177">
        <v>0</v>
      </c>
      <c r="T130" s="178">
        <f>S130*H130</f>
        <v>0</v>
      </c>
      <c r="U130" s="31"/>
      <c r="V130" s="31"/>
      <c r="W130" s="31"/>
      <c r="X130" s="31"/>
      <c r="Y130" s="31"/>
      <c r="Z130" s="31"/>
      <c r="AA130" s="31"/>
      <c r="AB130" s="31"/>
      <c r="AC130" s="31"/>
      <c r="AD130" s="31"/>
      <c r="AE130" s="31"/>
      <c r="AR130" s="179" t="s">
        <v>188</v>
      </c>
      <c r="AT130" s="179" t="s">
        <v>237</v>
      </c>
      <c r="AU130" s="179" t="s">
        <v>83</v>
      </c>
      <c r="AY130" s="17" t="s">
        <v>121</v>
      </c>
      <c r="BE130" s="180">
        <f>IF(N130="základní",J130,0)</f>
        <v>0</v>
      </c>
      <c r="BF130" s="180">
        <f>IF(N130="snížená",J130,0)</f>
        <v>0</v>
      </c>
      <c r="BG130" s="180">
        <f>IF(N130="zákl. přenesená",J130,0)</f>
        <v>0</v>
      </c>
      <c r="BH130" s="180">
        <f>IF(N130="sníž. přenesená",J130,0)</f>
        <v>0</v>
      </c>
      <c r="BI130" s="180">
        <f>IF(N130="nulová",J130,0)</f>
        <v>0</v>
      </c>
      <c r="BJ130" s="17" t="s">
        <v>81</v>
      </c>
      <c r="BK130" s="180">
        <f>ROUND(I130*H130,2)</f>
        <v>0</v>
      </c>
      <c r="BL130" s="17" t="s">
        <v>153</v>
      </c>
      <c r="BM130" s="179" t="s">
        <v>291</v>
      </c>
    </row>
    <row r="131" spans="1:65" s="13" customFormat="1">
      <c r="B131" s="185"/>
      <c r="C131" s="186"/>
      <c r="D131" s="187" t="s">
        <v>155</v>
      </c>
      <c r="E131" s="186"/>
      <c r="F131" s="189" t="s">
        <v>292</v>
      </c>
      <c r="G131" s="186"/>
      <c r="H131" s="190">
        <v>22.523</v>
      </c>
      <c r="I131" s="186"/>
      <c r="J131" s="186"/>
      <c r="K131" s="186"/>
      <c r="L131" s="191"/>
      <c r="M131" s="192"/>
      <c r="N131" s="193"/>
      <c r="O131" s="193"/>
      <c r="P131" s="193"/>
      <c r="Q131" s="193"/>
      <c r="R131" s="193"/>
      <c r="S131" s="193"/>
      <c r="T131" s="194"/>
      <c r="AT131" s="195" t="s">
        <v>155</v>
      </c>
      <c r="AU131" s="195" t="s">
        <v>83</v>
      </c>
      <c r="AV131" s="13" t="s">
        <v>83</v>
      </c>
      <c r="AW131" s="13" t="s">
        <v>4</v>
      </c>
      <c r="AX131" s="13" t="s">
        <v>81</v>
      </c>
      <c r="AY131" s="195" t="s">
        <v>121</v>
      </c>
    </row>
    <row r="132" spans="1:65" s="12" customFormat="1" ht="22.9" customHeight="1">
      <c r="B132" s="154"/>
      <c r="C132" s="155"/>
      <c r="D132" s="156" t="s">
        <v>72</v>
      </c>
      <c r="E132" s="167" t="s">
        <v>148</v>
      </c>
      <c r="F132" s="167" t="s">
        <v>149</v>
      </c>
      <c r="G132" s="155"/>
      <c r="H132" s="155"/>
      <c r="I132" s="155"/>
      <c r="J132" s="168">
        <f>BK132</f>
        <v>0</v>
      </c>
      <c r="K132" s="155"/>
      <c r="L132" s="159"/>
      <c r="M132" s="160"/>
      <c r="N132" s="161"/>
      <c r="O132" s="161"/>
      <c r="P132" s="162">
        <f>SUM(P133:P138)</f>
        <v>5.1504599999999998</v>
      </c>
      <c r="Q132" s="161"/>
      <c r="R132" s="162">
        <f>SUM(R133:R138)</f>
        <v>3.9652842000000001</v>
      </c>
      <c r="S132" s="161"/>
      <c r="T132" s="163">
        <f>SUM(T133:T138)</f>
        <v>0</v>
      </c>
      <c r="AR132" s="164" t="s">
        <v>81</v>
      </c>
      <c r="AT132" s="165" t="s">
        <v>72</v>
      </c>
      <c r="AU132" s="165" t="s">
        <v>81</v>
      </c>
      <c r="AY132" s="164" t="s">
        <v>121</v>
      </c>
      <c r="BK132" s="166">
        <f>SUM(BK133:BK138)</f>
        <v>0</v>
      </c>
    </row>
    <row r="133" spans="1:65" s="2" customFormat="1" ht="24.2" customHeight="1">
      <c r="A133" s="31"/>
      <c r="B133" s="32"/>
      <c r="C133" s="169" t="s">
        <v>8</v>
      </c>
      <c r="D133" s="169" t="s">
        <v>124</v>
      </c>
      <c r="E133" s="170" t="s">
        <v>293</v>
      </c>
      <c r="F133" s="171" t="s">
        <v>294</v>
      </c>
      <c r="G133" s="172" t="s">
        <v>295</v>
      </c>
      <c r="H133" s="173">
        <v>21</v>
      </c>
      <c r="I133" s="174"/>
      <c r="J133" s="174">
        <f>ROUND(I133*H133,2)</f>
        <v>0</v>
      </c>
      <c r="K133" s="171" t="s">
        <v>127</v>
      </c>
      <c r="L133" s="36"/>
      <c r="M133" s="175" t="s">
        <v>17</v>
      </c>
      <c r="N133" s="176" t="s">
        <v>44</v>
      </c>
      <c r="O133" s="177">
        <v>0.20200000000000001</v>
      </c>
      <c r="P133" s="177">
        <f>O133*H133</f>
        <v>4.242</v>
      </c>
      <c r="Q133" s="177">
        <v>9.5990000000000006E-2</v>
      </c>
      <c r="R133" s="177">
        <f>Q133*H133</f>
        <v>2.01579</v>
      </c>
      <c r="S133" s="177">
        <v>0</v>
      </c>
      <c r="T133" s="178">
        <f>S133*H133</f>
        <v>0</v>
      </c>
      <c r="U133" s="31"/>
      <c r="V133" s="31"/>
      <c r="W133" s="31"/>
      <c r="X133" s="31"/>
      <c r="Y133" s="31"/>
      <c r="Z133" s="31"/>
      <c r="AA133" s="31"/>
      <c r="AB133" s="31"/>
      <c r="AC133" s="31"/>
      <c r="AD133" s="31"/>
      <c r="AE133" s="31"/>
      <c r="AR133" s="179" t="s">
        <v>153</v>
      </c>
      <c r="AT133" s="179" t="s">
        <v>124</v>
      </c>
      <c r="AU133" s="179" t="s">
        <v>83</v>
      </c>
      <c r="AY133" s="17" t="s">
        <v>121</v>
      </c>
      <c r="BE133" s="180">
        <f>IF(N133="základní",J133,0)</f>
        <v>0</v>
      </c>
      <c r="BF133" s="180">
        <f>IF(N133="snížená",J133,0)</f>
        <v>0</v>
      </c>
      <c r="BG133" s="180">
        <f>IF(N133="zákl. přenesená",J133,0)</f>
        <v>0</v>
      </c>
      <c r="BH133" s="180">
        <f>IF(N133="sníž. přenesená",J133,0)</f>
        <v>0</v>
      </c>
      <c r="BI133" s="180">
        <f>IF(N133="nulová",J133,0)</f>
        <v>0</v>
      </c>
      <c r="BJ133" s="17" t="s">
        <v>81</v>
      </c>
      <c r="BK133" s="180">
        <f>ROUND(I133*H133,2)</f>
        <v>0</v>
      </c>
      <c r="BL133" s="17" t="s">
        <v>153</v>
      </c>
      <c r="BM133" s="179" t="s">
        <v>296</v>
      </c>
    </row>
    <row r="134" spans="1:65" s="2" customFormat="1" ht="97.5">
      <c r="A134" s="31"/>
      <c r="B134" s="32"/>
      <c r="C134" s="33"/>
      <c r="D134" s="187" t="s">
        <v>165</v>
      </c>
      <c r="E134" s="33"/>
      <c r="F134" s="196" t="s">
        <v>297</v>
      </c>
      <c r="G134" s="33"/>
      <c r="H134" s="33"/>
      <c r="I134" s="33"/>
      <c r="J134" s="33"/>
      <c r="K134" s="33"/>
      <c r="L134" s="36"/>
      <c r="M134" s="197"/>
      <c r="N134" s="198"/>
      <c r="O134" s="61"/>
      <c r="P134" s="61"/>
      <c r="Q134" s="61"/>
      <c r="R134" s="61"/>
      <c r="S134" s="61"/>
      <c r="T134" s="62"/>
      <c r="U134" s="31"/>
      <c r="V134" s="31"/>
      <c r="W134" s="31"/>
      <c r="X134" s="31"/>
      <c r="Y134" s="31"/>
      <c r="Z134" s="31"/>
      <c r="AA134" s="31"/>
      <c r="AB134" s="31"/>
      <c r="AC134" s="31"/>
      <c r="AD134" s="31"/>
      <c r="AE134" s="31"/>
      <c r="AT134" s="17" t="s">
        <v>165</v>
      </c>
      <c r="AU134" s="17" t="s">
        <v>83</v>
      </c>
    </row>
    <row r="135" spans="1:65" s="2" customFormat="1" ht="14.45" customHeight="1">
      <c r="A135" s="31"/>
      <c r="B135" s="32"/>
      <c r="C135" s="213" t="s">
        <v>199</v>
      </c>
      <c r="D135" s="213" t="s">
        <v>237</v>
      </c>
      <c r="E135" s="214" t="s">
        <v>298</v>
      </c>
      <c r="F135" s="215" t="s">
        <v>299</v>
      </c>
      <c r="G135" s="216" t="s">
        <v>300</v>
      </c>
      <c r="H135" s="217">
        <v>48</v>
      </c>
      <c r="I135" s="218"/>
      <c r="J135" s="218">
        <f>ROUND(I135*H135,2)</f>
        <v>0</v>
      </c>
      <c r="K135" s="215" t="s">
        <v>17</v>
      </c>
      <c r="L135" s="219"/>
      <c r="M135" s="220" t="s">
        <v>17</v>
      </c>
      <c r="N135" s="221" t="s">
        <v>44</v>
      </c>
      <c r="O135" s="177">
        <v>0</v>
      </c>
      <c r="P135" s="177">
        <f>O135*H135</f>
        <v>0</v>
      </c>
      <c r="Q135" s="177">
        <v>1.0999999999999999E-2</v>
      </c>
      <c r="R135" s="177">
        <f>Q135*H135</f>
        <v>0.52800000000000002</v>
      </c>
      <c r="S135" s="177">
        <v>0</v>
      </c>
      <c r="T135" s="178">
        <f>S135*H135</f>
        <v>0</v>
      </c>
      <c r="U135" s="31"/>
      <c r="V135" s="31"/>
      <c r="W135" s="31"/>
      <c r="X135" s="31"/>
      <c r="Y135" s="31"/>
      <c r="Z135" s="31"/>
      <c r="AA135" s="31"/>
      <c r="AB135" s="31"/>
      <c r="AC135" s="31"/>
      <c r="AD135" s="31"/>
      <c r="AE135" s="31"/>
      <c r="AR135" s="179" t="s">
        <v>188</v>
      </c>
      <c r="AT135" s="179" t="s">
        <v>237</v>
      </c>
      <c r="AU135" s="179" t="s">
        <v>83</v>
      </c>
      <c r="AY135" s="17" t="s">
        <v>121</v>
      </c>
      <c r="BE135" s="180">
        <f>IF(N135="základní",J135,0)</f>
        <v>0</v>
      </c>
      <c r="BF135" s="180">
        <f>IF(N135="snížená",J135,0)</f>
        <v>0</v>
      </c>
      <c r="BG135" s="180">
        <f>IF(N135="zákl. přenesená",J135,0)</f>
        <v>0</v>
      </c>
      <c r="BH135" s="180">
        <f>IF(N135="sníž. přenesená",J135,0)</f>
        <v>0</v>
      </c>
      <c r="BI135" s="180">
        <f>IF(N135="nulová",J135,0)</f>
        <v>0</v>
      </c>
      <c r="BJ135" s="17" t="s">
        <v>81</v>
      </c>
      <c r="BK135" s="180">
        <f>ROUND(I135*H135,2)</f>
        <v>0</v>
      </c>
      <c r="BL135" s="17" t="s">
        <v>153</v>
      </c>
      <c r="BM135" s="179" t="s">
        <v>301</v>
      </c>
    </row>
    <row r="136" spans="1:65" s="13" customFormat="1">
      <c r="B136" s="185"/>
      <c r="C136" s="186"/>
      <c r="D136" s="187" t="s">
        <v>155</v>
      </c>
      <c r="E136" s="186"/>
      <c r="F136" s="189" t="s">
        <v>302</v>
      </c>
      <c r="G136" s="186"/>
      <c r="H136" s="190">
        <v>48</v>
      </c>
      <c r="I136" s="186"/>
      <c r="J136" s="186"/>
      <c r="K136" s="186"/>
      <c r="L136" s="191"/>
      <c r="M136" s="192"/>
      <c r="N136" s="193"/>
      <c r="O136" s="193"/>
      <c r="P136" s="193"/>
      <c r="Q136" s="193"/>
      <c r="R136" s="193"/>
      <c r="S136" s="193"/>
      <c r="T136" s="194"/>
      <c r="AT136" s="195" t="s">
        <v>155</v>
      </c>
      <c r="AU136" s="195" t="s">
        <v>83</v>
      </c>
      <c r="AV136" s="13" t="s">
        <v>83</v>
      </c>
      <c r="AW136" s="13" t="s">
        <v>4</v>
      </c>
      <c r="AX136" s="13" t="s">
        <v>81</v>
      </c>
      <c r="AY136" s="195" t="s">
        <v>121</v>
      </c>
    </row>
    <row r="137" spans="1:65" s="2" customFormat="1" ht="14.45" customHeight="1">
      <c r="A137" s="31"/>
      <c r="B137" s="32"/>
      <c r="C137" s="169" t="s">
        <v>303</v>
      </c>
      <c r="D137" s="169" t="s">
        <v>124</v>
      </c>
      <c r="E137" s="170" t="s">
        <v>304</v>
      </c>
      <c r="F137" s="171" t="s">
        <v>305</v>
      </c>
      <c r="G137" s="172" t="s">
        <v>159</v>
      </c>
      <c r="H137" s="173">
        <v>0.63</v>
      </c>
      <c r="I137" s="174"/>
      <c r="J137" s="174">
        <f>ROUND(I137*H137,2)</f>
        <v>0</v>
      </c>
      <c r="K137" s="171" t="s">
        <v>127</v>
      </c>
      <c r="L137" s="36"/>
      <c r="M137" s="175" t="s">
        <v>17</v>
      </c>
      <c r="N137" s="176" t="s">
        <v>44</v>
      </c>
      <c r="O137" s="177">
        <v>1.4419999999999999</v>
      </c>
      <c r="P137" s="177">
        <f>O137*H137</f>
        <v>0.90845999999999993</v>
      </c>
      <c r="Q137" s="177">
        <v>2.2563399999999998</v>
      </c>
      <c r="R137" s="177">
        <f>Q137*H137</f>
        <v>1.4214941999999999</v>
      </c>
      <c r="S137" s="177">
        <v>0</v>
      </c>
      <c r="T137" s="178">
        <f>S137*H137</f>
        <v>0</v>
      </c>
      <c r="U137" s="31"/>
      <c r="V137" s="31"/>
      <c r="W137" s="31"/>
      <c r="X137" s="31"/>
      <c r="Y137" s="31"/>
      <c r="Z137" s="31"/>
      <c r="AA137" s="31"/>
      <c r="AB137" s="31"/>
      <c r="AC137" s="31"/>
      <c r="AD137" s="31"/>
      <c r="AE137" s="31"/>
      <c r="AR137" s="179" t="s">
        <v>153</v>
      </c>
      <c r="AT137" s="179" t="s">
        <v>124</v>
      </c>
      <c r="AU137" s="179" t="s">
        <v>83</v>
      </c>
      <c r="AY137" s="17" t="s">
        <v>121</v>
      </c>
      <c r="BE137" s="180">
        <f>IF(N137="základní",J137,0)</f>
        <v>0</v>
      </c>
      <c r="BF137" s="180">
        <f>IF(N137="snížená",J137,0)</f>
        <v>0</v>
      </c>
      <c r="BG137" s="180">
        <f>IF(N137="zákl. přenesená",J137,0)</f>
        <v>0</v>
      </c>
      <c r="BH137" s="180">
        <f>IF(N137="sníž. přenesená",J137,0)</f>
        <v>0</v>
      </c>
      <c r="BI137" s="180">
        <f>IF(N137="nulová",J137,0)</f>
        <v>0</v>
      </c>
      <c r="BJ137" s="17" t="s">
        <v>81</v>
      </c>
      <c r="BK137" s="180">
        <f>ROUND(I137*H137,2)</f>
        <v>0</v>
      </c>
      <c r="BL137" s="17" t="s">
        <v>153</v>
      </c>
      <c r="BM137" s="179" t="s">
        <v>306</v>
      </c>
    </row>
    <row r="138" spans="1:65" s="13" customFormat="1">
      <c r="B138" s="185"/>
      <c r="C138" s="186"/>
      <c r="D138" s="187" t="s">
        <v>155</v>
      </c>
      <c r="E138" s="188" t="s">
        <v>17</v>
      </c>
      <c r="F138" s="189" t="s">
        <v>307</v>
      </c>
      <c r="G138" s="186"/>
      <c r="H138" s="190">
        <v>0.63</v>
      </c>
      <c r="I138" s="186"/>
      <c r="J138" s="186"/>
      <c r="K138" s="186"/>
      <c r="L138" s="191"/>
      <c r="M138" s="192"/>
      <c r="N138" s="193"/>
      <c r="O138" s="193"/>
      <c r="P138" s="193"/>
      <c r="Q138" s="193"/>
      <c r="R138" s="193"/>
      <c r="S138" s="193"/>
      <c r="T138" s="194"/>
      <c r="AT138" s="195" t="s">
        <v>155</v>
      </c>
      <c r="AU138" s="195" t="s">
        <v>83</v>
      </c>
      <c r="AV138" s="13" t="s">
        <v>83</v>
      </c>
      <c r="AW138" s="13" t="s">
        <v>35</v>
      </c>
      <c r="AX138" s="13" t="s">
        <v>81</v>
      </c>
      <c r="AY138" s="195" t="s">
        <v>121</v>
      </c>
    </row>
    <row r="139" spans="1:65" s="12" customFormat="1" ht="22.9" customHeight="1">
      <c r="B139" s="154"/>
      <c r="C139" s="155"/>
      <c r="D139" s="156" t="s">
        <v>72</v>
      </c>
      <c r="E139" s="167" t="s">
        <v>308</v>
      </c>
      <c r="F139" s="167" t="s">
        <v>309</v>
      </c>
      <c r="G139" s="155"/>
      <c r="H139" s="155"/>
      <c r="I139" s="155"/>
      <c r="J139" s="168">
        <f>BK139</f>
        <v>0</v>
      </c>
      <c r="K139" s="155"/>
      <c r="L139" s="159"/>
      <c r="M139" s="160"/>
      <c r="N139" s="161"/>
      <c r="O139" s="161"/>
      <c r="P139" s="162">
        <f>SUM(P140:P141)</f>
        <v>16.665704999999999</v>
      </c>
      <c r="Q139" s="161"/>
      <c r="R139" s="162">
        <f>SUM(R140:R141)</f>
        <v>0</v>
      </c>
      <c r="S139" s="161"/>
      <c r="T139" s="163">
        <f>SUM(T140:T141)</f>
        <v>0</v>
      </c>
      <c r="AR139" s="164" t="s">
        <v>81</v>
      </c>
      <c r="AT139" s="165" t="s">
        <v>72</v>
      </c>
      <c r="AU139" s="165" t="s">
        <v>81</v>
      </c>
      <c r="AY139" s="164" t="s">
        <v>121</v>
      </c>
      <c r="BK139" s="166">
        <f>SUM(BK140:BK141)</f>
        <v>0</v>
      </c>
    </row>
    <row r="140" spans="1:65" s="2" customFormat="1" ht="24.2" customHeight="1">
      <c r="A140" s="31"/>
      <c r="B140" s="32"/>
      <c r="C140" s="169" t="s">
        <v>310</v>
      </c>
      <c r="D140" s="169" t="s">
        <v>124</v>
      </c>
      <c r="E140" s="170" t="s">
        <v>311</v>
      </c>
      <c r="F140" s="171" t="s">
        <v>312</v>
      </c>
      <c r="G140" s="172" t="s">
        <v>171</v>
      </c>
      <c r="H140" s="173">
        <v>20.055</v>
      </c>
      <c r="I140" s="174"/>
      <c r="J140" s="174">
        <f>ROUND(I140*H140,2)</f>
        <v>0</v>
      </c>
      <c r="K140" s="171" t="s">
        <v>127</v>
      </c>
      <c r="L140" s="36"/>
      <c r="M140" s="175" t="s">
        <v>17</v>
      </c>
      <c r="N140" s="176" t="s">
        <v>44</v>
      </c>
      <c r="O140" s="177">
        <v>0.83099999999999996</v>
      </c>
      <c r="P140" s="177">
        <f>O140*H140</f>
        <v>16.665704999999999</v>
      </c>
      <c r="Q140" s="177">
        <v>0</v>
      </c>
      <c r="R140" s="177">
        <f>Q140*H140</f>
        <v>0</v>
      </c>
      <c r="S140" s="177">
        <v>0</v>
      </c>
      <c r="T140" s="178">
        <f>S140*H140</f>
        <v>0</v>
      </c>
      <c r="U140" s="31"/>
      <c r="V140" s="31"/>
      <c r="W140" s="31"/>
      <c r="X140" s="31"/>
      <c r="Y140" s="31"/>
      <c r="Z140" s="31"/>
      <c r="AA140" s="31"/>
      <c r="AB140" s="31"/>
      <c r="AC140" s="31"/>
      <c r="AD140" s="31"/>
      <c r="AE140" s="31"/>
      <c r="AR140" s="179" t="s">
        <v>153</v>
      </c>
      <c r="AT140" s="179" t="s">
        <v>124</v>
      </c>
      <c r="AU140" s="179" t="s">
        <v>83</v>
      </c>
      <c r="AY140" s="17" t="s">
        <v>121</v>
      </c>
      <c r="BE140" s="180">
        <f>IF(N140="základní",J140,0)</f>
        <v>0</v>
      </c>
      <c r="BF140" s="180">
        <f>IF(N140="snížená",J140,0)</f>
        <v>0</v>
      </c>
      <c r="BG140" s="180">
        <f>IF(N140="zákl. přenesená",J140,0)</f>
        <v>0</v>
      </c>
      <c r="BH140" s="180">
        <f>IF(N140="sníž. přenesená",J140,0)</f>
        <v>0</v>
      </c>
      <c r="BI140" s="180">
        <f>IF(N140="nulová",J140,0)</f>
        <v>0</v>
      </c>
      <c r="BJ140" s="17" t="s">
        <v>81</v>
      </c>
      <c r="BK140" s="180">
        <f>ROUND(I140*H140,2)</f>
        <v>0</v>
      </c>
      <c r="BL140" s="17" t="s">
        <v>153</v>
      </c>
      <c r="BM140" s="179" t="s">
        <v>313</v>
      </c>
    </row>
    <row r="141" spans="1:65" s="2" customFormat="1" ht="58.5">
      <c r="A141" s="31"/>
      <c r="B141" s="32"/>
      <c r="C141" s="33"/>
      <c r="D141" s="187" t="s">
        <v>165</v>
      </c>
      <c r="E141" s="33"/>
      <c r="F141" s="196" t="s">
        <v>314</v>
      </c>
      <c r="G141" s="33"/>
      <c r="H141" s="33"/>
      <c r="I141" s="33"/>
      <c r="J141" s="33"/>
      <c r="K141" s="33"/>
      <c r="L141" s="36"/>
      <c r="M141" s="199"/>
      <c r="N141" s="200"/>
      <c r="O141" s="201"/>
      <c r="P141" s="201"/>
      <c r="Q141" s="201"/>
      <c r="R141" s="201"/>
      <c r="S141" s="201"/>
      <c r="T141" s="202"/>
      <c r="U141" s="31"/>
      <c r="V141" s="31"/>
      <c r="W141" s="31"/>
      <c r="X141" s="31"/>
      <c r="Y141" s="31"/>
      <c r="Z141" s="31"/>
      <c r="AA141" s="31"/>
      <c r="AB141" s="31"/>
      <c r="AC141" s="31"/>
      <c r="AD141" s="31"/>
      <c r="AE141" s="31"/>
      <c r="AT141" s="17" t="s">
        <v>165</v>
      </c>
      <c r="AU141" s="17" t="s">
        <v>83</v>
      </c>
    </row>
    <row r="142" spans="1:65" s="2" customFormat="1" ht="6.95" customHeight="1">
      <c r="A142" s="31"/>
      <c r="B142" s="44"/>
      <c r="C142" s="45"/>
      <c r="D142" s="45"/>
      <c r="E142" s="45"/>
      <c r="F142" s="45"/>
      <c r="G142" s="45"/>
      <c r="H142" s="45"/>
      <c r="I142" s="45"/>
      <c r="J142" s="45"/>
      <c r="K142" s="45"/>
      <c r="L142" s="36"/>
      <c r="M142" s="31"/>
      <c r="O142" s="31"/>
      <c r="P142" s="31"/>
      <c r="Q142" s="31"/>
      <c r="R142" s="31"/>
      <c r="S142" s="31"/>
      <c r="T142" s="31"/>
      <c r="U142" s="31"/>
      <c r="V142" s="31"/>
      <c r="W142" s="31"/>
      <c r="X142" s="31"/>
      <c r="Y142" s="31"/>
      <c r="Z142" s="31"/>
      <c r="AA142" s="31"/>
      <c r="AB142" s="31"/>
      <c r="AC142" s="31"/>
      <c r="AD142" s="31"/>
      <c r="AE142" s="31"/>
    </row>
  </sheetData>
  <sheetProtection formatColumns="0" formatRows="0" autoFilter="0"/>
  <autoFilter ref="C84:K141"/>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scale="85"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sheetPr>
    <pageSetUpPr fitToPage="1"/>
  </sheetPr>
  <dimension ref="A1:BM121"/>
  <sheetViews>
    <sheetView showGridLines="0" topLeftCell="B41" zoomScale="85" zoomScaleNormal="85" workbookViewId="0">
      <selection activeCell="X65" sqref="X65"/>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22"/>
    </row>
    <row r="2" spans="1:46" s="1" customFormat="1" ht="36.950000000000003" customHeight="1">
      <c r="L2" s="306"/>
      <c r="M2" s="306"/>
      <c r="N2" s="306"/>
      <c r="O2" s="306"/>
      <c r="P2" s="306"/>
      <c r="Q2" s="306"/>
      <c r="R2" s="306"/>
      <c r="S2" s="306"/>
      <c r="T2" s="306"/>
      <c r="U2" s="306"/>
      <c r="V2" s="306"/>
      <c r="AT2" s="17" t="s">
        <v>92</v>
      </c>
    </row>
    <row r="3" spans="1:46" s="1" customFormat="1" ht="6.95" customHeight="1">
      <c r="B3" s="98"/>
      <c r="C3" s="99"/>
      <c r="D3" s="99"/>
      <c r="E3" s="99"/>
      <c r="F3" s="99"/>
      <c r="G3" s="99"/>
      <c r="H3" s="99"/>
      <c r="I3" s="99"/>
      <c r="J3" s="99"/>
      <c r="K3" s="99"/>
      <c r="L3" s="20"/>
      <c r="AT3" s="17" t="s">
        <v>83</v>
      </c>
    </row>
    <row r="4" spans="1:46" s="1" customFormat="1" ht="24.95" customHeight="1">
      <c r="B4" s="20"/>
      <c r="D4" s="100" t="s">
        <v>93</v>
      </c>
      <c r="L4" s="20"/>
      <c r="M4" s="101" t="s">
        <v>10</v>
      </c>
      <c r="AT4" s="17" t="s">
        <v>4</v>
      </c>
    </row>
    <row r="5" spans="1:46" s="1" customFormat="1" ht="6.95" customHeight="1">
      <c r="B5" s="20"/>
      <c r="L5" s="20"/>
    </row>
    <row r="6" spans="1:46" s="1" customFormat="1" ht="12" customHeight="1">
      <c r="B6" s="20"/>
      <c r="D6" s="102" t="s">
        <v>14</v>
      </c>
      <c r="L6" s="20"/>
    </row>
    <row r="7" spans="1:46" s="1" customFormat="1" ht="16.5" customHeight="1">
      <c r="B7" s="20"/>
      <c r="E7" s="344" t="str">
        <f>'Rekapitulace stavby'!K6</f>
        <v>Kontejnery KO BENEŠOVA ul., KOLÍN</v>
      </c>
      <c r="F7" s="345"/>
      <c r="G7" s="345"/>
      <c r="H7" s="345"/>
      <c r="L7" s="20"/>
    </row>
    <row r="8" spans="1:46" s="2" customFormat="1" ht="12" customHeight="1">
      <c r="A8" s="31"/>
      <c r="B8" s="36"/>
      <c r="C8" s="31"/>
      <c r="D8" s="102" t="s">
        <v>94</v>
      </c>
      <c r="E8" s="31"/>
      <c r="F8" s="31"/>
      <c r="G8" s="31"/>
      <c r="H8" s="31"/>
      <c r="I8" s="31"/>
      <c r="J8" s="31"/>
      <c r="K8" s="31"/>
      <c r="L8" s="103"/>
      <c r="S8" s="31"/>
      <c r="T8" s="31"/>
      <c r="U8" s="31"/>
      <c r="V8" s="31"/>
      <c r="W8" s="31"/>
      <c r="X8" s="31"/>
      <c r="Y8" s="31"/>
      <c r="Z8" s="31"/>
      <c r="AA8" s="31"/>
      <c r="AB8" s="31"/>
      <c r="AC8" s="31"/>
      <c r="AD8" s="31"/>
      <c r="AE8" s="31"/>
    </row>
    <row r="9" spans="1:46" s="2" customFormat="1" ht="16.5" customHeight="1">
      <c r="A9" s="31"/>
      <c r="B9" s="36"/>
      <c r="C9" s="31"/>
      <c r="D9" s="31"/>
      <c r="E9" s="346" t="s">
        <v>315</v>
      </c>
      <c r="F9" s="347"/>
      <c r="G9" s="347"/>
      <c r="H9" s="347"/>
      <c r="I9" s="31"/>
      <c r="J9" s="31"/>
      <c r="K9" s="31"/>
      <c r="L9" s="103"/>
      <c r="S9" s="31"/>
      <c r="T9" s="31"/>
      <c r="U9" s="31"/>
      <c r="V9" s="31"/>
      <c r="W9" s="31"/>
      <c r="X9" s="31"/>
      <c r="Y9" s="31"/>
      <c r="Z9" s="31"/>
      <c r="AA9" s="31"/>
      <c r="AB9" s="31"/>
      <c r="AC9" s="31"/>
      <c r="AD9" s="31"/>
      <c r="AE9" s="31"/>
    </row>
    <row r="10" spans="1:46" s="2" customFormat="1">
      <c r="A10" s="31"/>
      <c r="B10" s="36"/>
      <c r="C10" s="31"/>
      <c r="D10" s="31"/>
      <c r="E10" s="31"/>
      <c r="F10" s="31"/>
      <c r="G10" s="31"/>
      <c r="H10" s="31"/>
      <c r="I10" s="31"/>
      <c r="J10" s="31"/>
      <c r="K10" s="31"/>
      <c r="L10" s="103"/>
      <c r="S10" s="31"/>
      <c r="T10" s="31"/>
      <c r="U10" s="31"/>
      <c r="V10" s="31"/>
      <c r="W10" s="31"/>
      <c r="X10" s="31"/>
      <c r="Y10" s="31"/>
      <c r="Z10" s="31"/>
      <c r="AA10" s="31"/>
      <c r="AB10" s="31"/>
      <c r="AC10" s="31"/>
      <c r="AD10" s="31"/>
      <c r="AE10" s="31"/>
    </row>
    <row r="11" spans="1:46" s="2" customFormat="1" ht="12" customHeight="1">
      <c r="A11" s="31"/>
      <c r="B11" s="36"/>
      <c r="C11" s="31"/>
      <c r="D11" s="102" t="s">
        <v>16</v>
      </c>
      <c r="E11" s="31"/>
      <c r="F11" s="104" t="s">
        <v>17</v>
      </c>
      <c r="G11" s="31"/>
      <c r="H11" s="31"/>
      <c r="I11" s="102" t="s">
        <v>18</v>
      </c>
      <c r="J11" s="104" t="s">
        <v>17</v>
      </c>
      <c r="K11" s="31"/>
      <c r="L11" s="103"/>
      <c r="S11" s="31"/>
      <c r="T11" s="31"/>
      <c r="U11" s="31"/>
      <c r="V11" s="31"/>
      <c r="W11" s="31"/>
      <c r="X11" s="31"/>
      <c r="Y11" s="31"/>
      <c r="Z11" s="31"/>
      <c r="AA11" s="31"/>
      <c r="AB11" s="31"/>
      <c r="AC11" s="31"/>
      <c r="AD11" s="31"/>
      <c r="AE11" s="31"/>
    </row>
    <row r="12" spans="1:46" s="2" customFormat="1" ht="12" customHeight="1">
      <c r="A12" s="31"/>
      <c r="B12" s="36"/>
      <c r="C12" s="31"/>
      <c r="D12" s="102" t="s">
        <v>19</v>
      </c>
      <c r="E12" s="31"/>
      <c r="F12" s="104" t="s">
        <v>20</v>
      </c>
      <c r="G12" s="31"/>
      <c r="H12" s="31"/>
      <c r="I12" s="102" t="s">
        <v>21</v>
      </c>
      <c r="J12" s="105" t="str">
        <f>'Rekapitulace stavby'!AN8</f>
        <v>19. 1. 2021</v>
      </c>
      <c r="K12" s="31"/>
      <c r="L12" s="103"/>
      <c r="S12" s="31"/>
      <c r="T12" s="31"/>
      <c r="U12" s="31"/>
      <c r="V12" s="31"/>
      <c r="W12" s="31"/>
      <c r="X12" s="31"/>
      <c r="Y12" s="31"/>
      <c r="Z12" s="31"/>
      <c r="AA12" s="31"/>
      <c r="AB12" s="31"/>
      <c r="AC12" s="31"/>
      <c r="AD12" s="31"/>
      <c r="AE12" s="31"/>
    </row>
    <row r="13" spans="1:46" s="2" customFormat="1" ht="10.9" customHeight="1">
      <c r="A13" s="31"/>
      <c r="B13" s="36"/>
      <c r="C13" s="31"/>
      <c r="D13" s="31"/>
      <c r="E13" s="31"/>
      <c r="F13" s="31"/>
      <c r="G13" s="31"/>
      <c r="H13" s="31"/>
      <c r="I13" s="31"/>
      <c r="J13" s="31"/>
      <c r="K13" s="31"/>
      <c r="L13" s="103"/>
      <c r="S13" s="31"/>
      <c r="T13" s="31"/>
      <c r="U13" s="31"/>
      <c r="V13" s="31"/>
      <c r="W13" s="31"/>
      <c r="X13" s="31"/>
      <c r="Y13" s="31"/>
      <c r="Z13" s="31"/>
      <c r="AA13" s="31"/>
      <c r="AB13" s="31"/>
      <c r="AC13" s="31"/>
      <c r="AD13" s="31"/>
      <c r="AE13" s="31"/>
    </row>
    <row r="14" spans="1:46" s="2" customFormat="1" ht="12" customHeight="1">
      <c r="A14" s="31"/>
      <c r="B14" s="36"/>
      <c r="C14" s="31"/>
      <c r="D14" s="102" t="s">
        <v>23</v>
      </c>
      <c r="E14" s="31"/>
      <c r="F14" s="31"/>
      <c r="G14" s="31"/>
      <c r="H14" s="31"/>
      <c r="I14" s="102" t="s">
        <v>24</v>
      </c>
      <c r="J14" s="104" t="s">
        <v>25</v>
      </c>
      <c r="K14" s="31"/>
      <c r="L14" s="103"/>
      <c r="S14" s="31"/>
      <c r="T14" s="31"/>
      <c r="U14" s="31"/>
      <c r="V14" s="31"/>
      <c r="W14" s="31"/>
      <c r="X14" s="31"/>
      <c r="Y14" s="31"/>
      <c r="Z14" s="31"/>
      <c r="AA14" s="31"/>
      <c r="AB14" s="31"/>
      <c r="AC14" s="31"/>
      <c r="AD14" s="31"/>
      <c r="AE14" s="31"/>
    </row>
    <row r="15" spans="1:46" s="2" customFormat="1" ht="18" customHeight="1">
      <c r="A15" s="31"/>
      <c r="B15" s="36"/>
      <c r="C15" s="31"/>
      <c r="D15" s="31"/>
      <c r="E15" s="104" t="s">
        <v>26</v>
      </c>
      <c r="F15" s="31"/>
      <c r="G15" s="31"/>
      <c r="H15" s="31"/>
      <c r="I15" s="102" t="s">
        <v>27</v>
      </c>
      <c r="J15" s="104" t="s">
        <v>28</v>
      </c>
      <c r="K15" s="31"/>
      <c r="L15" s="103"/>
      <c r="S15" s="31"/>
      <c r="T15" s="31"/>
      <c r="U15" s="31"/>
      <c r="V15" s="31"/>
      <c r="W15" s="31"/>
      <c r="X15" s="31"/>
      <c r="Y15" s="31"/>
      <c r="Z15" s="31"/>
      <c r="AA15" s="31"/>
      <c r="AB15" s="31"/>
      <c r="AC15" s="31"/>
      <c r="AD15" s="31"/>
      <c r="AE15" s="31"/>
    </row>
    <row r="16" spans="1:46" s="2" customFormat="1" ht="6.95" customHeight="1">
      <c r="A16" s="31"/>
      <c r="B16" s="36"/>
      <c r="C16" s="31"/>
      <c r="D16" s="31"/>
      <c r="E16" s="31"/>
      <c r="F16" s="31"/>
      <c r="G16" s="31"/>
      <c r="H16" s="31"/>
      <c r="I16" s="31"/>
      <c r="J16" s="31"/>
      <c r="K16" s="31"/>
      <c r="L16" s="103"/>
      <c r="S16" s="31"/>
      <c r="T16" s="31"/>
      <c r="U16" s="31"/>
      <c r="V16" s="31"/>
      <c r="W16" s="31"/>
      <c r="X16" s="31"/>
      <c r="Y16" s="31"/>
      <c r="Z16" s="31"/>
      <c r="AA16" s="31"/>
      <c r="AB16" s="31"/>
      <c r="AC16" s="31"/>
      <c r="AD16" s="31"/>
      <c r="AE16" s="31"/>
    </row>
    <row r="17" spans="1:31" s="2" customFormat="1" ht="12" customHeight="1">
      <c r="A17" s="31"/>
      <c r="B17" s="36"/>
      <c r="C17" s="31"/>
      <c r="D17" s="102" t="s">
        <v>29</v>
      </c>
      <c r="E17" s="31"/>
      <c r="F17" s="31"/>
      <c r="G17" s="31"/>
      <c r="H17" s="31"/>
      <c r="I17" s="102" t="s">
        <v>24</v>
      </c>
      <c r="J17" s="104" t="str">
        <f>'Rekapitulace stavby'!AN13</f>
        <v/>
      </c>
      <c r="K17" s="31"/>
      <c r="L17" s="103"/>
      <c r="S17" s="31"/>
      <c r="T17" s="31"/>
      <c r="U17" s="31"/>
      <c r="V17" s="31"/>
      <c r="W17" s="31"/>
      <c r="X17" s="31"/>
      <c r="Y17" s="31"/>
      <c r="Z17" s="31"/>
      <c r="AA17" s="31"/>
      <c r="AB17" s="31"/>
      <c r="AC17" s="31"/>
      <c r="AD17" s="31"/>
      <c r="AE17" s="31"/>
    </row>
    <row r="18" spans="1:31" s="2" customFormat="1" ht="18" customHeight="1">
      <c r="A18" s="31"/>
      <c r="B18" s="36"/>
      <c r="C18" s="31"/>
      <c r="D18" s="31"/>
      <c r="E18" s="348" t="str">
        <f>'Rekapitulace stavby'!E14</f>
        <v xml:space="preserve"> </v>
      </c>
      <c r="F18" s="348"/>
      <c r="G18" s="348"/>
      <c r="H18" s="348"/>
      <c r="I18" s="102" t="s">
        <v>27</v>
      </c>
      <c r="J18" s="104" t="str">
        <f>'Rekapitulace stavby'!AN14</f>
        <v/>
      </c>
      <c r="K18" s="31"/>
      <c r="L18" s="103"/>
      <c r="S18" s="31"/>
      <c r="T18" s="31"/>
      <c r="U18" s="31"/>
      <c r="V18" s="31"/>
      <c r="W18" s="31"/>
      <c r="X18" s="31"/>
      <c r="Y18" s="31"/>
      <c r="Z18" s="31"/>
      <c r="AA18" s="31"/>
      <c r="AB18" s="31"/>
      <c r="AC18" s="31"/>
      <c r="AD18" s="31"/>
      <c r="AE18" s="31"/>
    </row>
    <row r="19" spans="1:31" s="2" customFormat="1" ht="6.95" customHeight="1">
      <c r="A19" s="31"/>
      <c r="B19" s="36"/>
      <c r="C19" s="31"/>
      <c r="D19" s="31"/>
      <c r="E19" s="31"/>
      <c r="F19" s="31"/>
      <c r="G19" s="31"/>
      <c r="H19" s="31"/>
      <c r="I19" s="31"/>
      <c r="J19" s="31"/>
      <c r="K19" s="31"/>
      <c r="L19" s="103"/>
      <c r="S19" s="31"/>
      <c r="T19" s="31"/>
      <c r="U19" s="31"/>
      <c r="V19" s="31"/>
      <c r="W19" s="31"/>
      <c r="X19" s="31"/>
      <c r="Y19" s="31"/>
      <c r="Z19" s="31"/>
      <c r="AA19" s="31"/>
      <c r="AB19" s="31"/>
      <c r="AC19" s="31"/>
      <c r="AD19" s="31"/>
      <c r="AE19" s="31"/>
    </row>
    <row r="20" spans="1:31" s="2" customFormat="1" ht="12" customHeight="1">
      <c r="A20" s="31"/>
      <c r="B20" s="36"/>
      <c r="C20" s="31"/>
      <c r="D20" s="102" t="s">
        <v>31</v>
      </c>
      <c r="E20" s="31"/>
      <c r="F20" s="31"/>
      <c r="G20" s="31"/>
      <c r="H20" s="31"/>
      <c r="I20" s="102" t="s">
        <v>24</v>
      </c>
      <c r="J20" s="104" t="s">
        <v>32</v>
      </c>
      <c r="K20" s="31"/>
      <c r="L20" s="103"/>
      <c r="S20" s="31"/>
      <c r="T20" s="31"/>
      <c r="U20" s="31"/>
      <c r="V20" s="31"/>
      <c r="W20" s="31"/>
      <c r="X20" s="31"/>
      <c r="Y20" s="31"/>
      <c r="Z20" s="31"/>
      <c r="AA20" s="31"/>
      <c r="AB20" s="31"/>
      <c r="AC20" s="31"/>
      <c r="AD20" s="31"/>
      <c r="AE20" s="31"/>
    </row>
    <row r="21" spans="1:31" s="2" customFormat="1" ht="18" customHeight="1">
      <c r="A21" s="31"/>
      <c r="B21" s="36"/>
      <c r="C21" s="31"/>
      <c r="D21" s="31"/>
      <c r="E21" s="104" t="s">
        <v>33</v>
      </c>
      <c r="F21" s="31"/>
      <c r="G21" s="31"/>
      <c r="H21" s="31"/>
      <c r="I21" s="102" t="s">
        <v>27</v>
      </c>
      <c r="J21" s="104" t="s">
        <v>34</v>
      </c>
      <c r="K21" s="31"/>
      <c r="L21" s="103"/>
      <c r="S21" s="31"/>
      <c r="T21" s="31"/>
      <c r="U21" s="31"/>
      <c r="V21" s="31"/>
      <c r="W21" s="31"/>
      <c r="X21" s="31"/>
      <c r="Y21" s="31"/>
      <c r="Z21" s="31"/>
      <c r="AA21" s="31"/>
      <c r="AB21" s="31"/>
      <c r="AC21" s="31"/>
      <c r="AD21" s="31"/>
      <c r="AE21" s="31"/>
    </row>
    <row r="22" spans="1:31" s="2" customFormat="1" ht="6.95" customHeight="1">
      <c r="A22" s="31"/>
      <c r="B22" s="36"/>
      <c r="C22" s="31"/>
      <c r="D22" s="31"/>
      <c r="E22" s="31"/>
      <c r="F22" s="31"/>
      <c r="G22" s="31"/>
      <c r="H22" s="31"/>
      <c r="I22" s="31"/>
      <c r="J22" s="31"/>
      <c r="K22" s="31"/>
      <c r="L22" s="103"/>
      <c r="S22" s="31"/>
      <c r="T22" s="31"/>
      <c r="U22" s="31"/>
      <c r="V22" s="31"/>
      <c r="W22" s="31"/>
      <c r="X22" s="31"/>
      <c r="Y22" s="31"/>
      <c r="Z22" s="31"/>
      <c r="AA22" s="31"/>
      <c r="AB22" s="31"/>
      <c r="AC22" s="31"/>
      <c r="AD22" s="31"/>
      <c r="AE22" s="31"/>
    </row>
    <row r="23" spans="1:31" s="2" customFormat="1" ht="12" customHeight="1">
      <c r="A23" s="31"/>
      <c r="B23" s="36"/>
      <c r="C23" s="31"/>
      <c r="D23" s="102" t="s">
        <v>36</v>
      </c>
      <c r="E23" s="31"/>
      <c r="F23" s="31"/>
      <c r="G23" s="31"/>
      <c r="H23" s="31"/>
      <c r="I23" s="102" t="s">
        <v>24</v>
      </c>
      <c r="J23" s="104" t="s">
        <v>32</v>
      </c>
      <c r="K23" s="31"/>
      <c r="L23" s="103"/>
      <c r="S23" s="31"/>
      <c r="T23" s="31"/>
      <c r="U23" s="31"/>
      <c r="V23" s="31"/>
      <c r="W23" s="31"/>
      <c r="X23" s="31"/>
      <c r="Y23" s="31"/>
      <c r="Z23" s="31"/>
      <c r="AA23" s="31"/>
      <c r="AB23" s="31"/>
      <c r="AC23" s="31"/>
      <c r="AD23" s="31"/>
      <c r="AE23" s="31"/>
    </row>
    <row r="24" spans="1:31" s="2" customFormat="1" ht="18" customHeight="1">
      <c r="A24" s="31"/>
      <c r="B24" s="36"/>
      <c r="C24" s="31"/>
      <c r="D24" s="31"/>
      <c r="E24" s="104" t="s">
        <v>33</v>
      </c>
      <c r="F24" s="31"/>
      <c r="G24" s="31"/>
      <c r="H24" s="31"/>
      <c r="I24" s="102" t="s">
        <v>27</v>
      </c>
      <c r="J24" s="104" t="s">
        <v>34</v>
      </c>
      <c r="K24" s="31"/>
      <c r="L24" s="103"/>
      <c r="S24" s="31"/>
      <c r="T24" s="31"/>
      <c r="U24" s="31"/>
      <c r="V24" s="31"/>
      <c r="W24" s="31"/>
      <c r="X24" s="31"/>
      <c r="Y24" s="31"/>
      <c r="Z24" s="31"/>
      <c r="AA24" s="31"/>
      <c r="AB24" s="31"/>
      <c r="AC24" s="31"/>
      <c r="AD24" s="31"/>
      <c r="AE24" s="31"/>
    </row>
    <row r="25" spans="1:31" s="2" customFormat="1" ht="6.95" customHeight="1">
      <c r="A25" s="31"/>
      <c r="B25" s="36"/>
      <c r="C25" s="31"/>
      <c r="D25" s="31"/>
      <c r="E25" s="31"/>
      <c r="F25" s="31"/>
      <c r="G25" s="31"/>
      <c r="H25" s="31"/>
      <c r="I25" s="31"/>
      <c r="J25" s="31"/>
      <c r="K25" s="31"/>
      <c r="L25" s="103"/>
      <c r="S25" s="31"/>
      <c r="T25" s="31"/>
      <c r="U25" s="31"/>
      <c r="V25" s="31"/>
      <c r="W25" s="31"/>
      <c r="X25" s="31"/>
      <c r="Y25" s="31"/>
      <c r="Z25" s="31"/>
      <c r="AA25" s="31"/>
      <c r="AB25" s="31"/>
      <c r="AC25" s="31"/>
      <c r="AD25" s="31"/>
      <c r="AE25" s="31"/>
    </row>
    <row r="26" spans="1:31" s="2" customFormat="1" ht="12" customHeight="1">
      <c r="A26" s="31"/>
      <c r="B26" s="36"/>
      <c r="C26" s="31"/>
      <c r="D26" s="102" t="s">
        <v>37</v>
      </c>
      <c r="E26" s="31"/>
      <c r="F26" s="31"/>
      <c r="G26" s="31"/>
      <c r="H26" s="31"/>
      <c r="I26" s="31"/>
      <c r="J26" s="31"/>
      <c r="K26" s="31"/>
      <c r="L26" s="103"/>
      <c r="S26" s="31"/>
      <c r="T26" s="31"/>
      <c r="U26" s="31"/>
      <c r="V26" s="31"/>
      <c r="W26" s="31"/>
      <c r="X26" s="31"/>
      <c r="Y26" s="31"/>
      <c r="Z26" s="31"/>
      <c r="AA26" s="31"/>
      <c r="AB26" s="31"/>
      <c r="AC26" s="31"/>
      <c r="AD26" s="31"/>
      <c r="AE26" s="31"/>
    </row>
    <row r="27" spans="1:31" s="8" customFormat="1" ht="16.5" customHeight="1">
      <c r="A27" s="106"/>
      <c r="B27" s="107"/>
      <c r="C27" s="106"/>
      <c r="D27" s="106"/>
      <c r="E27" s="349" t="s">
        <v>316</v>
      </c>
      <c r="F27" s="349"/>
      <c r="G27" s="349"/>
      <c r="H27" s="349"/>
      <c r="I27" s="106"/>
      <c r="J27" s="106"/>
      <c r="K27" s="106"/>
      <c r="L27" s="108"/>
      <c r="S27" s="106"/>
      <c r="T27" s="106"/>
      <c r="U27" s="106"/>
      <c r="V27" s="106"/>
      <c r="W27" s="106"/>
      <c r="X27" s="106"/>
      <c r="Y27" s="106"/>
      <c r="Z27" s="106"/>
      <c r="AA27" s="106"/>
      <c r="AB27" s="106"/>
      <c r="AC27" s="106"/>
      <c r="AD27" s="106"/>
      <c r="AE27" s="106"/>
    </row>
    <row r="28" spans="1:31" s="2" customFormat="1" ht="6.95" customHeight="1">
      <c r="A28" s="31"/>
      <c r="B28" s="36"/>
      <c r="C28" s="31"/>
      <c r="D28" s="31"/>
      <c r="E28" s="31"/>
      <c r="F28" s="31"/>
      <c r="G28" s="31"/>
      <c r="H28" s="31"/>
      <c r="I28" s="31"/>
      <c r="J28" s="31"/>
      <c r="K28" s="31"/>
      <c r="L28" s="103"/>
      <c r="S28" s="31"/>
      <c r="T28" s="31"/>
      <c r="U28" s="31"/>
      <c r="V28" s="31"/>
      <c r="W28" s="31"/>
      <c r="X28" s="31"/>
      <c r="Y28" s="31"/>
      <c r="Z28" s="31"/>
      <c r="AA28" s="31"/>
      <c r="AB28" s="31"/>
      <c r="AC28" s="31"/>
      <c r="AD28" s="31"/>
      <c r="AE28" s="31"/>
    </row>
    <row r="29" spans="1:31" s="2" customFormat="1" ht="6.95" customHeight="1">
      <c r="A29" s="31"/>
      <c r="B29" s="36"/>
      <c r="C29" s="31"/>
      <c r="D29" s="109"/>
      <c r="E29" s="109"/>
      <c r="F29" s="109"/>
      <c r="G29" s="109"/>
      <c r="H29" s="109"/>
      <c r="I29" s="109"/>
      <c r="J29" s="109"/>
      <c r="K29" s="109"/>
      <c r="L29" s="103"/>
      <c r="S29" s="31"/>
      <c r="T29" s="31"/>
      <c r="U29" s="31"/>
      <c r="V29" s="31"/>
      <c r="W29" s="31"/>
      <c r="X29" s="31"/>
      <c r="Y29" s="31"/>
      <c r="Z29" s="31"/>
      <c r="AA29" s="31"/>
      <c r="AB29" s="31"/>
      <c r="AC29" s="31"/>
      <c r="AD29" s="31"/>
      <c r="AE29" s="31"/>
    </row>
    <row r="30" spans="1:31" s="2" customFormat="1" ht="25.35" customHeight="1">
      <c r="A30" s="31"/>
      <c r="B30" s="36"/>
      <c r="C30" s="31"/>
      <c r="D30" s="110" t="s">
        <v>39</v>
      </c>
      <c r="E30" s="31"/>
      <c r="F30" s="31"/>
      <c r="G30" s="31"/>
      <c r="H30" s="31"/>
      <c r="I30" s="31"/>
      <c r="J30" s="111">
        <f>ROUND(J84, 2)</f>
        <v>0</v>
      </c>
      <c r="K30" s="31"/>
      <c r="L30" s="103"/>
      <c r="S30" s="31"/>
      <c r="T30" s="31"/>
      <c r="U30" s="31"/>
      <c r="V30" s="31"/>
      <c r="W30" s="31"/>
      <c r="X30" s="31"/>
      <c r="Y30" s="31"/>
      <c r="Z30" s="31"/>
      <c r="AA30" s="31"/>
      <c r="AB30" s="31"/>
      <c r="AC30" s="31"/>
      <c r="AD30" s="31"/>
      <c r="AE30" s="31"/>
    </row>
    <row r="31" spans="1:31" s="2" customFormat="1" ht="6.95" customHeight="1">
      <c r="A31" s="31"/>
      <c r="B31" s="36"/>
      <c r="C31" s="31"/>
      <c r="D31" s="109"/>
      <c r="E31" s="109"/>
      <c r="F31" s="109"/>
      <c r="G31" s="109"/>
      <c r="H31" s="109"/>
      <c r="I31" s="109"/>
      <c r="J31" s="109"/>
      <c r="K31" s="109"/>
      <c r="L31" s="103"/>
      <c r="S31" s="31"/>
      <c r="T31" s="31"/>
      <c r="U31" s="31"/>
      <c r="V31" s="31"/>
      <c r="W31" s="31"/>
      <c r="X31" s="31"/>
      <c r="Y31" s="31"/>
      <c r="Z31" s="31"/>
      <c r="AA31" s="31"/>
      <c r="AB31" s="31"/>
      <c r="AC31" s="31"/>
      <c r="AD31" s="31"/>
      <c r="AE31" s="31"/>
    </row>
    <row r="32" spans="1:31" s="2" customFormat="1" ht="14.45" customHeight="1">
      <c r="A32" s="31"/>
      <c r="B32" s="36"/>
      <c r="C32" s="31"/>
      <c r="D32" s="31"/>
      <c r="E32" s="31"/>
      <c r="F32" s="112" t="s">
        <v>41</v>
      </c>
      <c r="G32" s="31"/>
      <c r="H32" s="31"/>
      <c r="I32" s="112" t="s">
        <v>40</v>
      </c>
      <c r="J32" s="112" t="s">
        <v>42</v>
      </c>
      <c r="K32" s="31"/>
      <c r="L32" s="103"/>
      <c r="S32" s="31"/>
      <c r="T32" s="31"/>
      <c r="U32" s="31"/>
      <c r="V32" s="31"/>
      <c r="W32" s="31"/>
      <c r="X32" s="31"/>
      <c r="Y32" s="31"/>
      <c r="Z32" s="31"/>
      <c r="AA32" s="31"/>
      <c r="AB32" s="31"/>
      <c r="AC32" s="31"/>
      <c r="AD32" s="31"/>
      <c r="AE32" s="31"/>
    </row>
    <row r="33" spans="1:31" s="2" customFormat="1" ht="14.45" customHeight="1">
      <c r="A33" s="31"/>
      <c r="B33" s="36"/>
      <c r="C33" s="31"/>
      <c r="D33" s="113" t="s">
        <v>43</v>
      </c>
      <c r="E33" s="102" t="s">
        <v>44</v>
      </c>
      <c r="F33" s="114">
        <f>ROUND((SUM(BE84:BE120)),  2)</f>
        <v>0</v>
      </c>
      <c r="G33" s="31"/>
      <c r="H33" s="31"/>
      <c r="I33" s="115">
        <v>0.21</v>
      </c>
      <c r="J33" s="114">
        <f>ROUND(((SUM(BE84:BE120))*I33),  2)</f>
        <v>0</v>
      </c>
      <c r="K33" s="31"/>
      <c r="L33" s="103"/>
      <c r="S33" s="31"/>
      <c r="T33" s="31"/>
      <c r="U33" s="31"/>
      <c r="V33" s="31"/>
      <c r="W33" s="31"/>
      <c r="X33" s="31"/>
      <c r="Y33" s="31"/>
      <c r="Z33" s="31"/>
      <c r="AA33" s="31"/>
      <c r="AB33" s="31"/>
      <c r="AC33" s="31"/>
      <c r="AD33" s="31"/>
      <c r="AE33" s="31"/>
    </row>
    <row r="34" spans="1:31" s="2" customFormat="1" ht="14.45" customHeight="1">
      <c r="A34" s="31"/>
      <c r="B34" s="36"/>
      <c r="C34" s="31"/>
      <c r="D34" s="31"/>
      <c r="E34" s="102" t="s">
        <v>45</v>
      </c>
      <c r="F34" s="114">
        <f>ROUND((SUM(BF84:BF120)),  2)</f>
        <v>0</v>
      </c>
      <c r="G34" s="31"/>
      <c r="H34" s="31"/>
      <c r="I34" s="115">
        <v>0.15</v>
      </c>
      <c r="J34" s="114">
        <f>ROUND(((SUM(BF84:BF120))*I34),  2)</f>
        <v>0</v>
      </c>
      <c r="K34" s="31"/>
      <c r="L34" s="103"/>
      <c r="S34" s="31"/>
      <c r="T34" s="31"/>
      <c r="U34" s="31"/>
      <c r="V34" s="31"/>
      <c r="W34" s="31"/>
      <c r="X34" s="31"/>
      <c r="Y34" s="31"/>
      <c r="Z34" s="31"/>
      <c r="AA34" s="31"/>
      <c r="AB34" s="31"/>
      <c r="AC34" s="31"/>
      <c r="AD34" s="31"/>
      <c r="AE34" s="31"/>
    </row>
    <row r="35" spans="1:31" s="2" customFormat="1" ht="14.45" hidden="1" customHeight="1">
      <c r="A35" s="31"/>
      <c r="B35" s="36"/>
      <c r="C35" s="31"/>
      <c r="D35" s="31"/>
      <c r="E35" s="102" t="s">
        <v>46</v>
      </c>
      <c r="F35" s="114">
        <f>ROUND((SUM(BG84:BG120)),  2)</f>
        <v>0</v>
      </c>
      <c r="G35" s="31"/>
      <c r="H35" s="31"/>
      <c r="I35" s="115">
        <v>0.21</v>
      </c>
      <c r="J35" s="114">
        <f>0</f>
        <v>0</v>
      </c>
      <c r="K35" s="31"/>
      <c r="L35" s="103"/>
      <c r="S35" s="31"/>
      <c r="T35" s="31"/>
      <c r="U35" s="31"/>
      <c r="V35" s="31"/>
      <c r="W35" s="31"/>
      <c r="X35" s="31"/>
      <c r="Y35" s="31"/>
      <c r="Z35" s="31"/>
      <c r="AA35" s="31"/>
      <c r="AB35" s="31"/>
      <c r="AC35" s="31"/>
      <c r="AD35" s="31"/>
      <c r="AE35" s="31"/>
    </row>
    <row r="36" spans="1:31" s="2" customFormat="1" ht="14.45" hidden="1" customHeight="1">
      <c r="A36" s="31"/>
      <c r="B36" s="36"/>
      <c r="C36" s="31"/>
      <c r="D36" s="31"/>
      <c r="E36" s="102" t="s">
        <v>47</v>
      </c>
      <c r="F36" s="114">
        <f>ROUND((SUM(BH84:BH120)),  2)</f>
        <v>0</v>
      </c>
      <c r="G36" s="31"/>
      <c r="H36" s="31"/>
      <c r="I36" s="115">
        <v>0.15</v>
      </c>
      <c r="J36" s="114">
        <f>0</f>
        <v>0</v>
      </c>
      <c r="K36" s="31"/>
      <c r="L36" s="103"/>
      <c r="S36" s="31"/>
      <c r="T36" s="31"/>
      <c r="U36" s="31"/>
      <c r="V36" s="31"/>
      <c r="W36" s="31"/>
      <c r="X36" s="31"/>
      <c r="Y36" s="31"/>
      <c r="Z36" s="31"/>
      <c r="AA36" s="31"/>
      <c r="AB36" s="31"/>
      <c r="AC36" s="31"/>
      <c r="AD36" s="31"/>
      <c r="AE36" s="31"/>
    </row>
    <row r="37" spans="1:31" s="2" customFormat="1" ht="14.45" hidden="1" customHeight="1">
      <c r="A37" s="31"/>
      <c r="B37" s="36"/>
      <c r="C37" s="31"/>
      <c r="D37" s="31"/>
      <c r="E37" s="102" t="s">
        <v>48</v>
      </c>
      <c r="F37" s="114">
        <f>ROUND((SUM(BI84:BI120)),  2)</f>
        <v>0</v>
      </c>
      <c r="G37" s="31"/>
      <c r="H37" s="31"/>
      <c r="I37" s="115">
        <v>0</v>
      </c>
      <c r="J37" s="114">
        <f>0</f>
        <v>0</v>
      </c>
      <c r="K37" s="31"/>
      <c r="L37" s="103"/>
      <c r="S37" s="31"/>
      <c r="T37" s="31"/>
      <c r="U37" s="31"/>
      <c r="V37" s="31"/>
      <c r="W37" s="31"/>
      <c r="X37" s="31"/>
      <c r="Y37" s="31"/>
      <c r="Z37" s="31"/>
      <c r="AA37" s="31"/>
      <c r="AB37" s="31"/>
      <c r="AC37" s="31"/>
      <c r="AD37" s="31"/>
      <c r="AE37" s="31"/>
    </row>
    <row r="38" spans="1:31" s="2" customFormat="1" ht="6.95" customHeight="1">
      <c r="A38" s="31"/>
      <c r="B38" s="36"/>
      <c r="C38" s="31"/>
      <c r="D38" s="31"/>
      <c r="E38" s="31"/>
      <c r="F38" s="31"/>
      <c r="G38" s="31"/>
      <c r="H38" s="31"/>
      <c r="I38" s="31"/>
      <c r="J38" s="31"/>
      <c r="K38" s="31"/>
      <c r="L38" s="103"/>
      <c r="S38" s="31"/>
      <c r="T38" s="31"/>
      <c r="U38" s="31"/>
      <c r="V38" s="31"/>
      <c r="W38" s="31"/>
      <c r="X38" s="31"/>
      <c r="Y38" s="31"/>
      <c r="Z38" s="31"/>
      <c r="AA38" s="31"/>
      <c r="AB38" s="31"/>
      <c r="AC38" s="31"/>
      <c r="AD38" s="31"/>
      <c r="AE38" s="31"/>
    </row>
    <row r="39" spans="1:31" s="2" customFormat="1" ht="25.35" customHeight="1">
      <c r="A39" s="31"/>
      <c r="B39" s="36"/>
      <c r="C39" s="116"/>
      <c r="D39" s="117" t="s">
        <v>49</v>
      </c>
      <c r="E39" s="118"/>
      <c r="F39" s="118"/>
      <c r="G39" s="119" t="s">
        <v>50</v>
      </c>
      <c r="H39" s="120" t="s">
        <v>51</v>
      </c>
      <c r="I39" s="118"/>
      <c r="J39" s="121">
        <f>SUM(J30:J37)</f>
        <v>0</v>
      </c>
      <c r="K39" s="122"/>
      <c r="L39" s="103"/>
      <c r="S39" s="31"/>
      <c r="T39" s="31"/>
      <c r="U39" s="31"/>
      <c r="V39" s="31"/>
      <c r="W39" s="31"/>
      <c r="X39" s="31"/>
      <c r="Y39" s="31"/>
      <c r="Z39" s="31"/>
      <c r="AA39" s="31"/>
      <c r="AB39" s="31"/>
      <c r="AC39" s="31"/>
      <c r="AD39" s="31"/>
      <c r="AE39" s="31"/>
    </row>
    <row r="40" spans="1:31" s="2" customFormat="1" ht="14.45" customHeight="1">
      <c r="A40" s="31"/>
      <c r="B40" s="123"/>
      <c r="C40" s="124"/>
      <c r="D40" s="124"/>
      <c r="E40" s="124"/>
      <c r="F40" s="124"/>
      <c r="G40" s="124"/>
      <c r="H40" s="124"/>
      <c r="I40" s="124"/>
      <c r="J40" s="124"/>
      <c r="K40" s="124"/>
      <c r="L40" s="103"/>
      <c r="S40" s="31"/>
      <c r="T40" s="31"/>
      <c r="U40" s="31"/>
      <c r="V40" s="31"/>
      <c r="W40" s="31"/>
      <c r="X40" s="31"/>
      <c r="Y40" s="31"/>
      <c r="Z40" s="31"/>
      <c r="AA40" s="31"/>
      <c r="AB40" s="31"/>
      <c r="AC40" s="31"/>
      <c r="AD40" s="31"/>
      <c r="AE40" s="31"/>
    </row>
    <row r="44" spans="1:31" s="2" customFormat="1" ht="6.95" customHeight="1">
      <c r="A44" s="31"/>
      <c r="B44" s="125"/>
      <c r="C44" s="126"/>
      <c r="D44" s="126"/>
      <c r="E44" s="126"/>
      <c r="F44" s="126"/>
      <c r="G44" s="126"/>
      <c r="H44" s="126"/>
      <c r="I44" s="126"/>
      <c r="J44" s="126"/>
      <c r="K44" s="126"/>
      <c r="L44" s="103"/>
      <c r="S44" s="31"/>
      <c r="T44" s="31"/>
      <c r="U44" s="31"/>
      <c r="V44" s="31"/>
      <c r="W44" s="31"/>
      <c r="X44" s="31"/>
      <c r="Y44" s="31"/>
      <c r="Z44" s="31"/>
      <c r="AA44" s="31"/>
      <c r="AB44" s="31"/>
      <c r="AC44" s="31"/>
      <c r="AD44" s="31"/>
      <c r="AE44" s="31"/>
    </row>
    <row r="45" spans="1:31" s="2" customFormat="1" ht="24.95" customHeight="1">
      <c r="A45" s="31"/>
      <c r="B45" s="32"/>
      <c r="C45" s="23" t="s">
        <v>97</v>
      </c>
      <c r="D45" s="33"/>
      <c r="E45" s="33"/>
      <c r="F45" s="33"/>
      <c r="G45" s="33"/>
      <c r="H45" s="33"/>
      <c r="I45" s="33"/>
      <c r="J45" s="33"/>
      <c r="K45" s="33"/>
      <c r="L45" s="103"/>
      <c r="S45" s="31"/>
      <c r="T45" s="31"/>
      <c r="U45" s="31"/>
      <c r="V45" s="31"/>
      <c r="W45" s="31"/>
      <c r="X45" s="31"/>
      <c r="Y45" s="31"/>
      <c r="Z45" s="31"/>
      <c r="AA45" s="31"/>
      <c r="AB45" s="31"/>
      <c r="AC45" s="31"/>
      <c r="AD45" s="31"/>
      <c r="AE45" s="31"/>
    </row>
    <row r="46" spans="1:31" s="2" customFormat="1" ht="6.95" customHeight="1">
      <c r="A46" s="31"/>
      <c r="B46" s="32"/>
      <c r="C46" s="33"/>
      <c r="D46" s="33"/>
      <c r="E46" s="33"/>
      <c r="F46" s="33"/>
      <c r="G46" s="33"/>
      <c r="H46" s="33"/>
      <c r="I46" s="33"/>
      <c r="J46" s="33"/>
      <c r="K46" s="33"/>
      <c r="L46" s="103"/>
      <c r="S46" s="31"/>
      <c r="T46" s="31"/>
      <c r="U46" s="31"/>
      <c r="V46" s="31"/>
      <c r="W46" s="31"/>
      <c r="X46" s="31"/>
      <c r="Y46" s="31"/>
      <c r="Z46" s="31"/>
      <c r="AA46" s="31"/>
      <c r="AB46" s="31"/>
      <c r="AC46" s="31"/>
      <c r="AD46" s="31"/>
      <c r="AE46" s="31"/>
    </row>
    <row r="47" spans="1:31" s="2" customFormat="1" ht="12" customHeight="1">
      <c r="A47" s="31"/>
      <c r="B47" s="32"/>
      <c r="C47" s="28" t="s">
        <v>14</v>
      </c>
      <c r="D47" s="33"/>
      <c r="E47" s="33"/>
      <c r="F47" s="33"/>
      <c r="G47" s="33"/>
      <c r="H47" s="33"/>
      <c r="I47" s="33"/>
      <c r="J47" s="33"/>
      <c r="K47" s="33"/>
      <c r="L47" s="103"/>
      <c r="S47" s="31"/>
      <c r="T47" s="31"/>
      <c r="U47" s="31"/>
      <c r="V47" s="31"/>
      <c r="W47" s="31"/>
      <c r="X47" s="31"/>
      <c r="Y47" s="31"/>
      <c r="Z47" s="31"/>
      <c r="AA47" s="31"/>
      <c r="AB47" s="31"/>
      <c r="AC47" s="31"/>
      <c r="AD47" s="31"/>
      <c r="AE47" s="31"/>
    </row>
    <row r="48" spans="1:31" s="2" customFormat="1" ht="16.5" customHeight="1">
      <c r="A48" s="31"/>
      <c r="B48" s="32"/>
      <c r="C48" s="33"/>
      <c r="D48" s="33"/>
      <c r="E48" s="342" t="str">
        <f>E7</f>
        <v>Kontejnery KO BENEŠOVA ul., KOLÍN</v>
      </c>
      <c r="F48" s="343"/>
      <c r="G48" s="343"/>
      <c r="H48" s="343"/>
      <c r="I48" s="33"/>
      <c r="J48" s="33"/>
      <c r="K48" s="33"/>
      <c r="L48" s="103"/>
      <c r="S48" s="31"/>
      <c r="T48" s="31"/>
      <c r="U48" s="31"/>
      <c r="V48" s="31"/>
      <c r="W48" s="31"/>
      <c r="X48" s="31"/>
      <c r="Y48" s="31"/>
      <c r="Z48" s="31"/>
      <c r="AA48" s="31"/>
      <c r="AB48" s="31"/>
      <c r="AC48" s="31"/>
      <c r="AD48" s="31"/>
      <c r="AE48" s="31"/>
    </row>
    <row r="49" spans="1:47" s="2" customFormat="1" ht="12" customHeight="1">
      <c r="A49" s="31"/>
      <c r="B49" s="32"/>
      <c r="C49" s="28" t="s">
        <v>94</v>
      </c>
      <c r="D49" s="33"/>
      <c r="E49" s="33"/>
      <c r="F49" s="33"/>
      <c r="G49" s="33"/>
      <c r="H49" s="33"/>
      <c r="I49" s="33"/>
      <c r="J49" s="33"/>
      <c r="K49" s="33"/>
      <c r="L49" s="103"/>
      <c r="S49" s="31"/>
      <c r="T49" s="31"/>
      <c r="U49" s="31"/>
      <c r="V49" s="31"/>
      <c r="W49" s="31"/>
      <c r="X49" s="31"/>
      <c r="Y49" s="31"/>
      <c r="Z49" s="31"/>
      <c r="AA49" s="31"/>
      <c r="AB49" s="31"/>
      <c r="AC49" s="31"/>
      <c r="AD49" s="31"/>
      <c r="AE49" s="31"/>
    </row>
    <row r="50" spans="1:47" s="2" customFormat="1" ht="16.5" customHeight="1">
      <c r="A50" s="31"/>
      <c r="B50" s="32"/>
      <c r="C50" s="33"/>
      <c r="D50" s="33"/>
      <c r="E50" s="330" t="str">
        <f>E9</f>
        <v>2021-1-3 - 03 - ZÁMEČNICKÉ PRÁCE</v>
      </c>
      <c r="F50" s="341"/>
      <c r="G50" s="341"/>
      <c r="H50" s="341"/>
      <c r="I50" s="33"/>
      <c r="J50" s="33"/>
      <c r="K50" s="33"/>
      <c r="L50" s="103"/>
      <c r="S50" s="31"/>
      <c r="T50" s="31"/>
      <c r="U50" s="31"/>
      <c r="V50" s="31"/>
      <c r="W50" s="31"/>
      <c r="X50" s="31"/>
      <c r="Y50" s="31"/>
      <c r="Z50" s="31"/>
      <c r="AA50" s="31"/>
      <c r="AB50" s="31"/>
      <c r="AC50" s="31"/>
      <c r="AD50" s="31"/>
      <c r="AE50" s="31"/>
    </row>
    <row r="51" spans="1:47" s="2" customFormat="1" ht="6.95" customHeight="1">
      <c r="A51" s="31"/>
      <c r="B51" s="32"/>
      <c r="C51" s="33"/>
      <c r="D51" s="33"/>
      <c r="E51" s="33"/>
      <c r="F51" s="33"/>
      <c r="G51" s="33"/>
      <c r="H51" s="33"/>
      <c r="I51" s="33"/>
      <c r="J51" s="33"/>
      <c r="K51" s="33"/>
      <c r="L51" s="103"/>
      <c r="S51" s="31"/>
      <c r="T51" s="31"/>
      <c r="U51" s="31"/>
      <c r="V51" s="31"/>
      <c r="W51" s="31"/>
      <c r="X51" s="31"/>
      <c r="Y51" s="31"/>
      <c r="Z51" s="31"/>
      <c r="AA51" s="31"/>
      <c r="AB51" s="31"/>
      <c r="AC51" s="31"/>
      <c r="AD51" s="31"/>
      <c r="AE51" s="31"/>
    </row>
    <row r="52" spans="1:47" s="2" customFormat="1" ht="12" customHeight="1">
      <c r="A52" s="31"/>
      <c r="B52" s="32"/>
      <c r="C52" s="28" t="s">
        <v>19</v>
      </c>
      <c r="D52" s="33"/>
      <c r="E52" s="33"/>
      <c r="F52" s="26" t="str">
        <f>F12</f>
        <v>BENEŠOVA</v>
      </c>
      <c r="G52" s="33"/>
      <c r="H52" s="33"/>
      <c r="I52" s="28" t="s">
        <v>21</v>
      </c>
      <c r="J52" s="56" t="str">
        <f>IF(J12="","",J12)</f>
        <v>19. 1. 2021</v>
      </c>
      <c r="K52" s="33"/>
      <c r="L52" s="103"/>
      <c r="S52" s="31"/>
      <c r="T52" s="31"/>
      <c r="U52" s="31"/>
      <c r="V52" s="31"/>
      <c r="W52" s="31"/>
      <c r="X52" s="31"/>
      <c r="Y52" s="31"/>
      <c r="Z52" s="31"/>
      <c r="AA52" s="31"/>
      <c r="AB52" s="31"/>
      <c r="AC52" s="31"/>
      <c r="AD52" s="31"/>
      <c r="AE52" s="31"/>
    </row>
    <row r="53" spans="1:47" s="2" customFormat="1" ht="6.95" customHeight="1">
      <c r="A53" s="31"/>
      <c r="B53" s="32"/>
      <c r="C53" s="33"/>
      <c r="D53" s="33"/>
      <c r="E53" s="33"/>
      <c r="F53" s="33"/>
      <c r="G53" s="33"/>
      <c r="H53" s="33"/>
      <c r="I53" s="33"/>
      <c r="J53" s="33"/>
      <c r="K53" s="33"/>
      <c r="L53" s="103"/>
      <c r="S53" s="31"/>
      <c r="T53" s="31"/>
      <c r="U53" s="31"/>
      <c r="V53" s="31"/>
      <c r="W53" s="31"/>
      <c r="X53" s="31"/>
      <c r="Y53" s="31"/>
      <c r="Z53" s="31"/>
      <c r="AA53" s="31"/>
      <c r="AB53" s="31"/>
      <c r="AC53" s="31"/>
      <c r="AD53" s="31"/>
      <c r="AE53" s="31"/>
    </row>
    <row r="54" spans="1:47" s="2" customFormat="1" ht="15.2" customHeight="1">
      <c r="A54" s="31"/>
      <c r="B54" s="32"/>
      <c r="C54" s="28" t="s">
        <v>23</v>
      </c>
      <c r="D54" s="33"/>
      <c r="E54" s="33"/>
      <c r="F54" s="26" t="str">
        <f>E15</f>
        <v>MĚSTO KOLÍN</v>
      </c>
      <c r="G54" s="33"/>
      <c r="H54" s="33"/>
      <c r="I54" s="28" t="s">
        <v>31</v>
      </c>
      <c r="J54" s="29" t="str">
        <f>E21</f>
        <v>DONDESIGN s.r.o</v>
      </c>
      <c r="K54" s="33"/>
      <c r="L54" s="103"/>
      <c r="S54" s="31"/>
      <c r="T54" s="31"/>
      <c r="U54" s="31"/>
      <c r="V54" s="31"/>
      <c r="W54" s="31"/>
      <c r="X54" s="31"/>
      <c r="Y54" s="31"/>
      <c r="Z54" s="31"/>
      <c r="AA54" s="31"/>
      <c r="AB54" s="31"/>
      <c r="AC54" s="31"/>
      <c r="AD54" s="31"/>
      <c r="AE54" s="31"/>
    </row>
    <row r="55" spans="1:47" s="2" customFormat="1" ht="15.2" customHeight="1">
      <c r="A55" s="31"/>
      <c r="B55" s="32"/>
      <c r="C55" s="28" t="s">
        <v>29</v>
      </c>
      <c r="D55" s="33"/>
      <c r="E55" s="33"/>
      <c r="F55" s="26" t="str">
        <f>IF(E18="","",E18)</f>
        <v xml:space="preserve"> </v>
      </c>
      <c r="G55" s="33"/>
      <c r="H55" s="33"/>
      <c r="I55" s="28" t="s">
        <v>36</v>
      </c>
      <c r="J55" s="29" t="str">
        <f>E24</f>
        <v>DONDESIGN s.r.o</v>
      </c>
      <c r="K55" s="33"/>
      <c r="L55" s="103"/>
      <c r="S55" s="31"/>
      <c r="T55" s="31"/>
      <c r="U55" s="31"/>
      <c r="V55" s="31"/>
      <c r="W55" s="31"/>
      <c r="X55" s="31"/>
      <c r="Y55" s="31"/>
      <c r="Z55" s="31"/>
      <c r="AA55" s="31"/>
      <c r="AB55" s="31"/>
      <c r="AC55" s="31"/>
      <c r="AD55" s="31"/>
      <c r="AE55" s="31"/>
    </row>
    <row r="56" spans="1:47" s="2" customFormat="1" ht="10.35" customHeight="1">
      <c r="A56" s="31"/>
      <c r="B56" s="32"/>
      <c r="C56" s="33"/>
      <c r="D56" s="33"/>
      <c r="E56" s="33"/>
      <c r="F56" s="33"/>
      <c r="G56" s="33"/>
      <c r="H56" s="33"/>
      <c r="I56" s="33"/>
      <c r="J56" s="33"/>
      <c r="K56" s="33"/>
      <c r="L56" s="103"/>
      <c r="S56" s="31"/>
      <c r="T56" s="31"/>
      <c r="U56" s="31"/>
      <c r="V56" s="31"/>
      <c r="W56" s="31"/>
      <c r="X56" s="31"/>
      <c r="Y56" s="31"/>
      <c r="Z56" s="31"/>
      <c r="AA56" s="31"/>
      <c r="AB56" s="31"/>
      <c r="AC56" s="31"/>
      <c r="AD56" s="31"/>
      <c r="AE56" s="31"/>
    </row>
    <row r="57" spans="1:47" s="2" customFormat="1" ht="29.25" customHeight="1">
      <c r="A57" s="31"/>
      <c r="B57" s="32"/>
      <c r="C57" s="127" t="s">
        <v>98</v>
      </c>
      <c r="D57" s="128"/>
      <c r="E57" s="128"/>
      <c r="F57" s="128"/>
      <c r="G57" s="128"/>
      <c r="H57" s="128"/>
      <c r="I57" s="128"/>
      <c r="J57" s="129" t="s">
        <v>99</v>
      </c>
      <c r="K57" s="128"/>
      <c r="L57" s="103"/>
      <c r="S57" s="31"/>
      <c r="T57" s="31"/>
      <c r="U57" s="31"/>
      <c r="V57" s="31"/>
      <c r="W57" s="31"/>
      <c r="X57" s="31"/>
      <c r="Y57" s="31"/>
      <c r="Z57" s="31"/>
      <c r="AA57" s="31"/>
      <c r="AB57" s="31"/>
      <c r="AC57" s="31"/>
      <c r="AD57" s="31"/>
      <c r="AE57" s="31"/>
    </row>
    <row r="58" spans="1:47" s="2" customFormat="1" ht="10.35" customHeight="1">
      <c r="A58" s="31"/>
      <c r="B58" s="32"/>
      <c r="C58" s="33"/>
      <c r="D58" s="33"/>
      <c r="E58" s="33"/>
      <c r="F58" s="33"/>
      <c r="G58" s="33"/>
      <c r="H58" s="33"/>
      <c r="I58" s="33"/>
      <c r="J58" s="33"/>
      <c r="K58" s="33"/>
      <c r="L58" s="103"/>
      <c r="S58" s="31"/>
      <c r="T58" s="31"/>
      <c r="U58" s="31"/>
      <c r="V58" s="31"/>
      <c r="W58" s="31"/>
      <c r="X58" s="31"/>
      <c r="Y58" s="31"/>
      <c r="Z58" s="31"/>
      <c r="AA58" s="31"/>
      <c r="AB58" s="31"/>
      <c r="AC58" s="31"/>
      <c r="AD58" s="31"/>
      <c r="AE58" s="31"/>
    </row>
    <row r="59" spans="1:47" s="2" customFormat="1" ht="22.9" customHeight="1">
      <c r="A59" s="31"/>
      <c r="B59" s="32"/>
      <c r="C59" s="130" t="s">
        <v>71</v>
      </c>
      <c r="D59" s="33"/>
      <c r="E59" s="33"/>
      <c r="F59" s="33"/>
      <c r="G59" s="33"/>
      <c r="H59" s="33"/>
      <c r="I59" s="33"/>
      <c r="J59" s="74">
        <f>J84</f>
        <v>0</v>
      </c>
      <c r="K59" s="33"/>
      <c r="L59" s="103"/>
      <c r="S59" s="31"/>
      <c r="T59" s="31"/>
      <c r="U59" s="31"/>
      <c r="V59" s="31"/>
      <c r="W59" s="31"/>
      <c r="X59" s="31"/>
      <c r="Y59" s="31"/>
      <c r="Z59" s="31"/>
      <c r="AA59" s="31"/>
      <c r="AB59" s="31"/>
      <c r="AC59" s="31"/>
      <c r="AD59" s="31"/>
      <c r="AE59" s="31"/>
      <c r="AU59" s="17" t="s">
        <v>100</v>
      </c>
    </row>
    <row r="60" spans="1:47" s="9" customFormat="1" ht="24.95" customHeight="1">
      <c r="B60" s="131"/>
      <c r="C60" s="132"/>
      <c r="D60" s="133" t="s">
        <v>141</v>
      </c>
      <c r="E60" s="134"/>
      <c r="F60" s="134"/>
      <c r="G60" s="134"/>
      <c r="H60" s="134"/>
      <c r="I60" s="134"/>
      <c r="J60" s="135">
        <f>J85</f>
        <v>0</v>
      </c>
      <c r="K60" s="132"/>
      <c r="L60" s="136"/>
    </row>
    <row r="61" spans="1:47" s="10" customFormat="1" ht="19.899999999999999" customHeight="1">
      <c r="B61" s="137"/>
      <c r="C61" s="138"/>
      <c r="D61" s="139" t="s">
        <v>142</v>
      </c>
      <c r="E61" s="140"/>
      <c r="F61" s="140"/>
      <c r="G61" s="140"/>
      <c r="H61" s="140"/>
      <c r="I61" s="140"/>
      <c r="J61" s="141">
        <f>J86</f>
        <v>0</v>
      </c>
      <c r="K61" s="138"/>
      <c r="L61" s="142"/>
    </row>
    <row r="62" spans="1:47" s="9" customFormat="1" ht="24.95" customHeight="1">
      <c r="B62" s="131"/>
      <c r="C62" s="132"/>
      <c r="D62" s="133" t="s">
        <v>144</v>
      </c>
      <c r="E62" s="134"/>
      <c r="F62" s="134"/>
      <c r="G62" s="134"/>
      <c r="H62" s="134"/>
      <c r="I62" s="134"/>
      <c r="J62" s="135">
        <f>J90</f>
        <v>0</v>
      </c>
      <c r="K62" s="132"/>
      <c r="L62" s="136"/>
    </row>
    <row r="63" spans="1:47" s="10" customFormat="1" ht="19.899999999999999" customHeight="1">
      <c r="B63" s="137"/>
      <c r="C63" s="138"/>
      <c r="D63" s="139" t="s">
        <v>145</v>
      </c>
      <c r="E63" s="140"/>
      <c r="F63" s="140"/>
      <c r="G63" s="140"/>
      <c r="H63" s="140"/>
      <c r="I63" s="140"/>
      <c r="J63" s="141">
        <f>J91</f>
        <v>0</v>
      </c>
      <c r="K63" s="138"/>
      <c r="L63" s="142"/>
    </row>
    <row r="64" spans="1:47" s="10" customFormat="1" ht="19.899999999999999" customHeight="1">
      <c r="B64" s="137"/>
      <c r="C64" s="138"/>
      <c r="D64" s="139" t="s">
        <v>317</v>
      </c>
      <c r="E64" s="140"/>
      <c r="F64" s="140"/>
      <c r="G64" s="140"/>
      <c r="H64" s="140"/>
      <c r="I64" s="140"/>
      <c r="J64" s="141">
        <f>J109</f>
        <v>0</v>
      </c>
      <c r="K64" s="138"/>
      <c r="L64" s="142"/>
    </row>
    <row r="65" spans="1:31" s="2" customFormat="1" ht="21.75" customHeight="1">
      <c r="A65" s="31"/>
      <c r="B65" s="32"/>
      <c r="C65" s="33"/>
      <c r="D65" s="33"/>
      <c r="E65" s="33"/>
      <c r="F65" s="33"/>
      <c r="G65" s="33"/>
      <c r="H65" s="33"/>
      <c r="I65" s="33"/>
      <c r="J65" s="33"/>
      <c r="K65" s="33"/>
      <c r="L65" s="103"/>
      <c r="S65" s="31"/>
      <c r="T65" s="31"/>
      <c r="U65" s="31"/>
      <c r="V65" s="31"/>
      <c r="W65" s="31"/>
      <c r="X65" s="31"/>
      <c r="Y65" s="31"/>
      <c r="Z65" s="31"/>
      <c r="AA65" s="31"/>
      <c r="AB65" s="31"/>
      <c r="AC65" s="31"/>
      <c r="AD65" s="31"/>
      <c r="AE65" s="31"/>
    </row>
    <row r="66" spans="1:31" s="2" customFormat="1" ht="6.95" customHeight="1">
      <c r="A66" s="31"/>
      <c r="B66" s="44"/>
      <c r="C66" s="45"/>
      <c r="D66" s="45"/>
      <c r="E66" s="45"/>
      <c r="F66" s="45"/>
      <c r="G66" s="45"/>
      <c r="H66" s="45"/>
      <c r="I66" s="45"/>
      <c r="J66" s="45"/>
      <c r="K66" s="45"/>
      <c r="L66" s="103"/>
      <c r="S66" s="31"/>
      <c r="T66" s="31"/>
      <c r="U66" s="31"/>
      <c r="V66" s="31"/>
      <c r="W66" s="31"/>
      <c r="X66" s="31"/>
      <c r="Y66" s="31"/>
      <c r="Z66" s="31"/>
      <c r="AA66" s="31"/>
      <c r="AB66" s="31"/>
      <c r="AC66" s="31"/>
      <c r="AD66" s="31"/>
      <c r="AE66" s="31"/>
    </row>
    <row r="70" spans="1:31" s="2" customFormat="1" ht="6.95" customHeight="1">
      <c r="A70" s="31"/>
      <c r="B70" s="46"/>
      <c r="C70" s="47"/>
      <c r="D70" s="47"/>
      <c r="E70" s="47"/>
      <c r="F70" s="47"/>
      <c r="G70" s="47"/>
      <c r="H70" s="47"/>
      <c r="I70" s="47"/>
      <c r="J70" s="47"/>
      <c r="K70" s="47"/>
      <c r="L70" s="103"/>
      <c r="S70" s="31"/>
      <c r="T70" s="31"/>
      <c r="U70" s="31"/>
      <c r="V70" s="31"/>
      <c r="W70" s="31"/>
      <c r="X70" s="31"/>
      <c r="Y70" s="31"/>
      <c r="Z70" s="31"/>
      <c r="AA70" s="31"/>
      <c r="AB70" s="31"/>
      <c r="AC70" s="31"/>
      <c r="AD70" s="31"/>
      <c r="AE70" s="31"/>
    </row>
    <row r="71" spans="1:31" s="2" customFormat="1" ht="24.95" customHeight="1">
      <c r="A71" s="31"/>
      <c r="B71" s="32"/>
      <c r="C71" s="23" t="s">
        <v>105</v>
      </c>
      <c r="D71" s="33"/>
      <c r="E71" s="33"/>
      <c r="F71" s="33"/>
      <c r="G71" s="33"/>
      <c r="H71" s="33"/>
      <c r="I71" s="33"/>
      <c r="J71" s="33"/>
      <c r="K71" s="33"/>
      <c r="L71" s="103"/>
      <c r="S71" s="31"/>
      <c r="T71" s="31"/>
      <c r="U71" s="31"/>
      <c r="V71" s="31"/>
      <c r="W71" s="31"/>
      <c r="X71" s="31"/>
      <c r="Y71" s="31"/>
      <c r="Z71" s="31"/>
      <c r="AA71" s="31"/>
      <c r="AB71" s="31"/>
      <c r="AC71" s="31"/>
      <c r="AD71" s="31"/>
      <c r="AE71" s="31"/>
    </row>
    <row r="72" spans="1:31" s="2" customFormat="1" ht="6.95" customHeight="1">
      <c r="A72" s="31"/>
      <c r="B72" s="32"/>
      <c r="C72" s="33"/>
      <c r="D72" s="33"/>
      <c r="E72" s="33"/>
      <c r="F72" s="33"/>
      <c r="G72" s="33"/>
      <c r="H72" s="33"/>
      <c r="I72" s="33"/>
      <c r="J72" s="33"/>
      <c r="K72" s="33"/>
      <c r="L72" s="103"/>
      <c r="S72" s="31"/>
      <c r="T72" s="31"/>
      <c r="U72" s="31"/>
      <c r="V72" s="31"/>
      <c r="W72" s="31"/>
      <c r="X72" s="31"/>
      <c r="Y72" s="31"/>
      <c r="Z72" s="31"/>
      <c r="AA72" s="31"/>
      <c r="AB72" s="31"/>
      <c r="AC72" s="31"/>
      <c r="AD72" s="31"/>
      <c r="AE72" s="31"/>
    </row>
    <row r="73" spans="1:31" s="2" customFormat="1" ht="12" customHeight="1">
      <c r="A73" s="31"/>
      <c r="B73" s="32"/>
      <c r="C73" s="28" t="s">
        <v>14</v>
      </c>
      <c r="D73" s="33"/>
      <c r="E73" s="33"/>
      <c r="F73" s="33"/>
      <c r="G73" s="33"/>
      <c r="H73" s="33"/>
      <c r="I73" s="33"/>
      <c r="J73" s="33"/>
      <c r="K73" s="33"/>
      <c r="L73" s="103"/>
      <c r="S73" s="31"/>
      <c r="T73" s="31"/>
      <c r="U73" s="31"/>
      <c r="V73" s="31"/>
      <c r="W73" s="31"/>
      <c r="X73" s="31"/>
      <c r="Y73" s="31"/>
      <c r="Z73" s="31"/>
      <c r="AA73" s="31"/>
      <c r="AB73" s="31"/>
      <c r="AC73" s="31"/>
      <c r="AD73" s="31"/>
      <c r="AE73" s="31"/>
    </row>
    <row r="74" spans="1:31" s="2" customFormat="1" ht="16.5" customHeight="1">
      <c r="A74" s="31"/>
      <c r="B74" s="32"/>
      <c r="C74" s="33"/>
      <c r="D74" s="33"/>
      <c r="E74" s="342" t="str">
        <f>E7</f>
        <v>Kontejnery KO BENEŠOVA ul., KOLÍN</v>
      </c>
      <c r="F74" s="343"/>
      <c r="G74" s="343"/>
      <c r="H74" s="343"/>
      <c r="I74" s="33"/>
      <c r="J74" s="33"/>
      <c r="K74" s="33"/>
      <c r="L74" s="103"/>
      <c r="S74" s="31"/>
      <c r="T74" s="31"/>
      <c r="U74" s="31"/>
      <c r="V74" s="31"/>
      <c r="W74" s="31"/>
      <c r="X74" s="31"/>
      <c r="Y74" s="31"/>
      <c r="Z74" s="31"/>
      <c r="AA74" s="31"/>
      <c r="AB74" s="31"/>
      <c r="AC74" s="31"/>
      <c r="AD74" s="31"/>
      <c r="AE74" s="31"/>
    </row>
    <row r="75" spans="1:31" s="2" customFormat="1" ht="12" customHeight="1">
      <c r="A75" s="31"/>
      <c r="B75" s="32"/>
      <c r="C75" s="28" t="s">
        <v>94</v>
      </c>
      <c r="D75" s="33"/>
      <c r="E75" s="33"/>
      <c r="F75" s="33"/>
      <c r="G75" s="33"/>
      <c r="H75" s="33"/>
      <c r="I75" s="33"/>
      <c r="J75" s="33"/>
      <c r="K75" s="33"/>
      <c r="L75" s="103"/>
      <c r="S75" s="31"/>
      <c r="T75" s="31"/>
      <c r="U75" s="31"/>
      <c r="V75" s="31"/>
      <c r="W75" s="31"/>
      <c r="X75" s="31"/>
      <c r="Y75" s="31"/>
      <c r="Z75" s="31"/>
      <c r="AA75" s="31"/>
      <c r="AB75" s="31"/>
      <c r="AC75" s="31"/>
      <c r="AD75" s="31"/>
      <c r="AE75" s="31"/>
    </row>
    <row r="76" spans="1:31" s="2" customFormat="1" ht="16.5" customHeight="1">
      <c r="A76" s="31"/>
      <c r="B76" s="32"/>
      <c r="C76" s="33"/>
      <c r="D76" s="33"/>
      <c r="E76" s="330" t="str">
        <f>E9</f>
        <v>2021-1-3 - 03 - ZÁMEČNICKÉ PRÁCE</v>
      </c>
      <c r="F76" s="341"/>
      <c r="G76" s="341"/>
      <c r="H76" s="341"/>
      <c r="I76" s="33"/>
      <c r="J76" s="33"/>
      <c r="K76" s="33"/>
      <c r="L76" s="103"/>
      <c r="S76" s="31"/>
      <c r="T76" s="31"/>
      <c r="U76" s="31"/>
      <c r="V76" s="31"/>
      <c r="W76" s="31"/>
      <c r="X76" s="31"/>
      <c r="Y76" s="31"/>
      <c r="Z76" s="31"/>
      <c r="AA76" s="31"/>
      <c r="AB76" s="31"/>
      <c r="AC76" s="31"/>
      <c r="AD76" s="31"/>
      <c r="AE76" s="31"/>
    </row>
    <row r="77" spans="1:31" s="2" customFormat="1" ht="6.95" customHeight="1">
      <c r="A77" s="31"/>
      <c r="B77" s="32"/>
      <c r="C77" s="33"/>
      <c r="D77" s="33"/>
      <c r="E77" s="33"/>
      <c r="F77" s="33"/>
      <c r="G77" s="33"/>
      <c r="H77" s="33"/>
      <c r="I77" s="33"/>
      <c r="J77" s="33"/>
      <c r="K77" s="33"/>
      <c r="L77" s="103"/>
      <c r="S77" s="31"/>
      <c r="T77" s="31"/>
      <c r="U77" s="31"/>
      <c r="V77" s="31"/>
      <c r="W77" s="31"/>
      <c r="X77" s="31"/>
      <c r="Y77" s="31"/>
      <c r="Z77" s="31"/>
      <c r="AA77" s="31"/>
      <c r="AB77" s="31"/>
      <c r="AC77" s="31"/>
      <c r="AD77" s="31"/>
      <c r="AE77" s="31"/>
    </row>
    <row r="78" spans="1:31" s="2" customFormat="1" ht="12" customHeight="1">
      <c r="A78" s="31"/>
      <c r="B78" s="32"/>
      <c r="C78" s="28" t="s">
        <v>19</v>
      </c>
      <c r="D78" s="33"/>
      <c r="E78" s="33"/>
      <c r="F78" s="26" t="str">
        <f>F12</f>
        <v>BENEŠOVA</v>
      </c>
      <c r="G78" s="33"/>
      <c r="H78" s="33"/>
      <c r="I78" s="28" t="s">
        <v>21</v>
      </c>
      <c r="J78" s="56" t="str">
        <f>IF(J12="","",J12)</f>
        <v>19. 1. 2021</v>
      </c>
      <c r="K78" s="33"/>
      <c r="L78" s="103"/>
      <c r="S78" s="31"/>
      <c r="T78" s="31"/>
      <c r="U78" s="31"/>
      <c r="V78" s="31"/>
      <c r="W78" s="31"/>
      <c r="X78" s="31"/>
      <c r="Y78" s="31"/>
      <c r="Z78" s="31"/>
      <c r="AA78" s="31"/>
      <c r="AB78" s="31"/>
      <c r="AC78" s="31"/>
      <c r="AD78" s="31"/>
      <c r="AE78" s="31"/>
    </row>
    <row r="79" spans="1:31" s="2" customFormat="1" ht="6.95" customHeight="1">
      <c r="A79" s="31"/>
      <c r="B79" s="32"/>
      <c r="C79" s="33"/>
      <c r="D79" s="33"/>
      <c r="E79" s="33"/>
      <c r="F79" s="33"/>
      <c r="G79" s="33"/>
      <c r="H79" s="33"/>
      <c r="I79" s="33"/>
      <c r="J79" s="33"/>
      <c r="K79" s="33"/>
      <c r="L79" s="103"/>
      <c r="S79" s="31"/>
      <c r="T79" s="31"/>
      <c r="U79" s="31"/>
      <c r="V79" s="31"/>
      <c r="W79" s="31"/>
      <c r="X79" s="31"/>
      <c r="Y79" s="31"/>
      <c r="Z79" s="31"/>
      <c r="AA79" s="31"/>
      <c r="AB79" s="31"/>
      <c r="AC79" s="31"/>
      <c r="AD79" s="31"/>
      <c r="AE79" s="31"/>
    </row>
    <row r="80" spans="1:31" s="2" customFormat="1" ht="15.2" customHeight="1">
      <c r="A80" s="31"/>
      <c r="B80" s="32"/>
      <c r="C80" s="28" t="s">
        <v>23</v>
      </c>
      <c r="D80" s="33"/>
      <c r="E80" s="33"/>
      <c r="F80" s="26" t="str">
        <f>E15</f>
        <v>MĚSTO KOLÍN</v>
      </c>
      <c r="G80" s="33"/>
      <c r="H80" s="33"/>
      <c r="I80" s="28" t="s">
        <v>31</v>
      </c>
      <c r="J80" s="29" t="str">
        <f>E21</f>
        <v>DONDESIGN s.r.o</v>
      </c>
      <c r="K80" s="33"/>
      <c r="L80" s="103"/>
      <c r="S80" s="31"/>
      <c r="T80" s="31"/>
      <c r="U80" s="31"/>
      <c r="V80" s="31"/>
      <c r="W80" s="31"/>
      <c r="X80" s="31"/>
      <c r="Y80" s="31"/>
      <c r="Z80" s="31"/>
      <c r="AA80" s="31"/>
      <c r="AB80" s="31"/>
      <c r="AC80" s="31"/>
      <c r="AD80" s="31"/>
      <c r="AE80" s="31"/>
    </row>
    <row r="81" spans="1:65" s="2" customFormat="1" ht="15.2" customHeight="1">
      <c r="A81" s="31"/>
      <c r="B81" s="32"/>
      <c r="C81" s="28" t="s">
        <v>29</v>
      </c>
      <c r="D81" s="33"/>
      <c r="E81" s="33"/>
      <c r="F81" s="26" t="str">
        <f>IF(E18="","",E18)</f>
        <v xml:space="preserve"> </v>
      </c>
      <c r="G81" s="33"/>
      <c r="H81" s="33"/>
      <c r="I81" s="28" t="s">
        <v>36</v>
      </c>
      <c r="J81" s="29" t="str">
        <f>E24</f>
        <v>DONDESIGN s.r.o</v>
      </c>
      <c r="K81" s="33"/>
      <c r="L81" s="103"/>
      <c r="S81" s="31"/>
      <c r="T81" s="31"/>
      <c r="U81" s="31"/>
      <c r="V81" s="31"/>
      <c r="W81" s="31"/>
      <c r="X81" s="31"/>
      <c r="Y81" s="31"/>
      <c r="Z81" s="31"/>
      <c r="AA81" s="31"/>
      <c r="AB81" s="31"/>
      <c r="AC81" s="31"/>
      <c r="AD81" s="31"/>
      <c r="AE81" s="31"/>
    </row>
    <row r="82" spans="1:65" s="2" customFormat="1" ht="10.35" customHeight="1">
      <c r="A82" s="31"/>
      <c r="B82" s="32"/>
      <c r="C82" s="33"/>
      <c r="D82" s="33"/>
      <c r="E82" s="33"/>
      <c r="F82" s="33"/>
      <c r="G82" s="33"/>
      <c r="H82" s="33"/>
      <c r="I82" s="33"/>
      <c r="J82" s="33"/>
      <c r="K82" s="33"/>
      <c r="L82" s="103"/>
      <c r="S82" s="31"/>
      <c r="T82" s="31"/>
      <c r="U82" s="31"/>
      <c r="V82" s="31"/>
      <c r="W82" s="31"/>
      <c r="X82" s="31"/>
      <c r="Y82" s="31"/>
      <c r="Z82" s="31"/>
      <c r="AA82" s="31"/>
      <c r="AB82" s="31"/>
      <c r="AC82" s="31"/>
      <c r="AD82" s="31"/>
      <c r="AE82" s="31"/>
    </row>
    <row r="83" spans="1:65" s="11" customFormat="1" ht="29.25" customHeight="1">
      <c r="A83" s="143"/>
      <c r="B83" s="144"/>
      <c r="C83" s="145" t="s">
        <v>106</v>
      </c>
      <c r="D83" s="146" t="s">
        <v>58</v>
      </c>
      <c r="E83" s="146" t="s">
        <v>54</v>
      </c>
      <c r="F83" s="146" t="s">
        <v>55</v>
      </c>
      <c r="G83" s="146" t="s">
        <v>107</v>
      </c>
      <c r="H83" s="146" t="s">
        <v>108</v>
      </c>
      <c r="I83" s="146" t="s">
        <v>109</v>
      </c>
      <c r="J83" s="146" t="s">
        <v>99</v>
      </c>
      <c r="K83" s="147" t="s">
        <v>110</v>
      </c>
      <c r="L83" s="148"/>
      <c r="M83" s="65" t="s">
        <v>17</v>
      </c>
      <c r="N83" s="66" t="s">
        <v>43</v>
      </c>
      <c r="O83" s="66" t="s">
        <v>111</v>
      </c>
      <c r="P83" s="66" t="s">
        <v>112</v>
      </c>
      <c r="Q83" s="66" t="s">
        <v>113</v>
      </c>
      <c r="R83" s="66" t="s">
        <v>114</v>
      </c>
      <c r="S83" s="66" t="s">
        <v>115</v>
      </c>
      <c r="T83" s="67" t="s">
        <v>116</v>
      </c>
      <c r="U83" s="143"/>
      <c r="V83" s="143"/>
      <c r="W83" s="143"/>
      <c r="X83" s="143"/>
      <c r="Y83" s="143"/>
      <c r="Z83" s="143"/>
      <c r="AA83" s="143"/>
      <c r="AB83" s="143"/>
      <c r="AC83" s="143"/>
      <c r="AD83" s="143"/>
      <c r="AE83" s="143"/>
    </row>
    <row r="84" spans="1:65" s="2" customFormat="1" ht="22.9" customHeight="1">
      <c r="A84" s="31"/>
      <c r="B84" s="32"/>
      <c r="C84" s="72" t="s">
        <v>117</v>
      </c>
      <c r="D84" s="33"/>
      <c r="E84" s="33"/>
      <c r="F84" s="33"/>
      <c r="G84" s="33"/>
      <c r="H84" s="33"/>
      <c r="I84" s="33"/>
      <c r="J84" s="149">
        <f>BK84</f>
        <v>0</v>
      </c>
      <c r="K84" s="33"/>
      <c r="L84" s="36"/>
      <c r="M84" s="68"/>
      <c r="N84" s="150"/>
      <c r="O84" s="69"/>
      <c r="P84" s="151">
        <f>P85+P90</f>
        <v>90.518952999999996</v>
      </c>
      <c r="Q84" s="69"/>
      <c r="R84" s="151">
        <f>R85+R90</f>
        <v>0.91313399999999989</v>
      </c>
      <c r="S84" s="69"/>
      <c r="T84" s="152">
        <f>T85+T90</f>
        <v>0</v>
      </c>
      <c r="U84" s="31"/>
      <c r="V84" s="31"/>
      <c r="W84" s="31"/>
      <c r="X84" s="31"/>
      <c r="Y84" s="31"/>
      <c r="Z84" s="31"/>
      <c r="AA84" s="31"/>
      <c r="AB84" s="31"/>
      <c r="AC84" s="31"/>
      <c r="AD84" s="31"/>
      <c r="AE84" s="31"/>
      <c r="AT84" s="17" t="s">
        <v>72</v>
      </c>
      <c r="AU84" s="17" t="s">
        <v>100</v>
      </c>
      <c r="BK84" s="153">
        <f>BK85+BK90</f>
        <v>0</v>
      </c>
    </row>
    <row r="85" spans="1:65" s="12" customFormat="1" ht="25.9" customHeight="1">
      <c r="B85" s="154"/>
      <c r="C85" s="155"/>
      <c r="D85" s="156" t="s">
        <v>72</v>
      </c>
      <c r="E85" s="157" t="s">
        <v>146</v>
      </c>
      <c r="F85" s="157" t="s">
        <v>147</v>
      </c>
      <c r="G85" s="155"/>
      <c r="H85" s="155"/>
      <c r="I85" s="155"/>
      <c r="J85" s="158">
        <f>BK85</f>
        <v>0</v>
      </c>
      <c r="K85" s="155"/>
      <c r="L85" s="159"/>
      <c r="M85" s="160"/>
      <c r="N85" s="161"/>
      <c r="O85" s="161"/>
      <c r="P85" s="162">
        <f>P86</f>
        <v>5.76</v>
      </c>
      <c r="Q85" s="161"/>
      <c r="R85" s="162">
        <f>R86</f>
        <v>2.2399999999999998E-3</v>
      </c>
      <c r="S85" s="161"/>
      <c r="T85" s="163">
        <f>T86</f>
        <v>0</v>
      </c>
      <c r="AR85" s="164" t="s">
        <v>81</v>
      </c>
      <c r="AT85" s="165" t="s">
        <v>72</v>
      </c>
      <c r="AU85" s="165" t="s">
        <v>73</v>
      </c>
      <c r="AY85" s="164" t="s">
        <v>121</v>
      </c>
      <c r="BK85" s="166">
        <f>BK86</f>
        <v>0</v>
      </c>
    </row>
    <row r="86" spans="1:65" s="12" customFormat="1" ht="22.9" customHeight="1">
      <c r="B86" s="154"/>
      <c r="C86" s="155"/>
      <c r="D86" s="156" t="s">
        <v>72</v>
      </c>
      <c r="E86" s="167" t="s">
        <v>148</v>
      </c>
      <c r="F86" s="167" t="s">
        <v>149</v>
      </c>
      <c r="G86" s="155"/>
      <c r="H86" s="155"/>
      <c r="I86" s="155"/>
      <c r="J86" s="168">
        <f>BK86</f>
        <v>0</v>
      </c>
      <c r="K86" s="155"/>
      <c r="L86" s="159"/>
      <c r="M86" s="160"/>
      <c r="N86" s="161"/>
      <c r="O86" s="161"/>
      <c r="P86" s="162">
        <f>SUM(P87:P89)</f>
        <v>5.76</v>
      </c>
      <c r="Q86" s="161"/>
      <c r="R86" s="162">
        <f>SUM(R87:R89)</f>
        <v>2.2399999999999998E-3</v>
      </c>
      <c r="S86" s="161"/>
      <c r="T86" s="163">
        <f>SUM(T87:T89)</f>
        <v>0</v>
      </c>
      <c r="AR86" s="164" t="s">
        <v>81</v>
      </c>
      <c r="AT86" s="165" t="s">
        <v>72</v>
      </c>
      <c r="AU86" s="165" t="s">
        <v>81</v>
      </c>
      <c r="AY86" s="164" t="s">
        <v>121</v>
      </c>
      <c r="BK86" s="166">
        <f>SUM(BK87:BK89)</f>
        <v>0</v>
      </c>
    </row>
    <row r="87" spans="1:65" s="2" customFormat="1" ht="24.2" customHeight="1">
      <c r="A87" s="31"/>
      <c r="B87" s="32"/>
      <c r="C87" s="169" t="s">
        <v>81</v>
      </c>
      <c r="D87" s="169" t="s">
        <v>124</v>
      </c>
      <c r="E87" s="170" t="s">
        <v>318</v>
      </c>
      <c r="F87" s="171" t="s">
        <v>319</v>
      </c>
      <c r="G87" s="172" t="s">
        <v>300</v>
      </c>
      <c r="H87" s="173">
        <v>32</v>
      </c>
      <c r="I87" s="174"/>
      <c r="J87" s="174">
        <f>ROUND(I87*H87,2)</f>
        <v>0</v>
      </c>
      <c r="K87" s="171" t="s">
        <v>127</v>
      </c>
      <c r="L87" s="36"/>
      <c r="M87" s="175" t="s">
        <v>17</v>
      </c>
      <c r="N87" s="176" t="s">
        <v>44</v>
      </c>
      <c r="O87" s="177">
        <v>0.18</v>
      </c>
      <c r="P87" s="177">
        <f>O87*H87</f>
        <v>5.76</v>
      </c>
      <c r="Q87" s="177">
        <v>6.9999999999999994E-5</v>
      </c>
      <c r="R87" s="177">
        <f>Q87*H87</f>
        <v>2.2399999999999998E-3</v>
      </c>
      <c r="S87" s="177">
        <v>0</v>
      </c>
      <c r="T87" s="178">
        <f>S87*H87</f>
        <v>0</v>
      </c>
      <c r="U87" s="31"/>
      <c r="V87" s="31"/>
      <c r="W87" s="31"/>
      <c r="X87" s="31"/>
      <c r="Y87" s="31"/>
      <c r="Z87" s="31"/>
      <c r="AA87" s="31"/>
      <c r="AB87" s="31"/>
      <c r="AC87" s="31"/>
      <c r="AD87" s="31"/>
      <c r="AE87" s="31"/>
      <c r="AR87" s="179" t="s">
        <v>153</v>
      </c>
      <c r="AT87" s="179" t="s">
        <v>124</v>
      </c>
      <c r="AU87" s="179" t="s">
        <v>83</v>
      </c>
      <c r="AY87" s="17" t="s">
        <v>121</v>
      </c>
      <c r="BE87" s="180">
        <f>IF(N87="základní",J87,0)</f>
        <v>0</v>
      </c>
      <c r="BF87" s="180">
        <f>IF(N87="snížená",J87,0)</f>
        <v>0</v>
      </c>
      <c r="BG87" s="180">
        <f>IF(N87="zákl. přenesená",J87,0)</f>
        <v>0</v>
      </c>
      <c r="BH87" s="180">
        <f>IF(N87="sníž. přenesená",J87,0)</f>
        <v>0</v>
      </c>
      <c r="BI87" s="180">
        <f>IF(N87="nulová",J87,0)</f>
        <v>0</v>
      </c>
      <c r="BJ87" s="17" t="s">
        <v>81</v>
      </c>
      <c r="BK87" s="180">
        <f>ROUND(I87*H87,2)</f>
        <v>0</v>
      </c>
      <c r="BL87" s="17" t="s">
        <v>153</v>
      </c>
      <c r="BM87" s="179" t="s">
        <v>320</v>
      </c>
    </row>
    <row r="88" spans="1:65" s="2" customFormat="1" ht="87.75">
      <c r="A88" s="31"/>
      <c r="B88" s="32"/>
      <c r="C88" s="33"/>
      <c r="D88" s="187" t="s">
        <v>165</v>
      </c>
      <c r="E88" s="33"/>
      <c r="F88" s="196" t="s">
        <v>321</v>
      </c>
      <c r="G88" s="33"/>
      <c r="H88" s="33"/>
      <c r="I88" s="33"/>
      <c r="J88" s="33"/>
      <c r="K88" s="33"/>
      <c r="L88" s="36"/>
      <c r="M88" s="197"/>
      <c r="N88" s="198"/>
      <c r="O88" s="61"/>
      <c r="P88" s="61"/>
      <c r="Q88" s="61"/>
      <c r="R88" s="61"/>
      <c r="S88" s="61"/>
      <c r="T88" s="62"/>
      <c r="U88" s="31"/>
      <c r="V88" s="31"/>
      <c r="W88" s="31"/>
      <c r="X88" s="31"/>
      <c r="Y88" s="31"/>
      <c r="Z88" s="31"/>
      <c r="AA88" s="31"/>
      <c r="AB88" s="31"/>
      <c r="AC88" s="31"/>
      <c r="AD88" s="31"/>
      <c r="AE88" s="31"/>
      <c r="AT88" s="17" t="s">
        <v>165</v>
      </c>
      <c r="AU88" s="17" t="s">
        <v>83</v>
      </c>
    </row>
    <row r="89" spans="1:65" s="13" customFormat="1">
      <c r="B89" s="185"/>
      <c r="C89" s="186"/>
      <c r="D89" s="187" t="s">
        <v>155</v>
      </c>
      <c r="E89" s="188" t="s">
        <v>17</v>
      </c>
      <c r="F89" s="189" t="s">
        <v>322</v>
      </c>
      <c r="G89" s="186"/>
      <c r="H89" s="190">
        <v>32</v>
      </c>
      <c r="I89" s="186"/>
      <c r="J89" s="186"/>
      <c r="K89" s="186"/>
      <c r="L89" s="191"/>
      <c r="M89" s="192"/>
      <c r="N89" s="193"/>
      <c r="O89" s="193"/>
      <c r="P89" s="193"/>
      <c r="Q89" s="193"/>
      <c r="R89" s="193"/>
      <c r="S89" s="193"/>
      <c r="T89" s="194"/>
      <c r="AT89" s="195" t="s">
        <v>155</v>
      </c>
      <c r="AU89" s="195" t="s">
        <v>83</v>
      </c>
      <c r="AV89" s="13" t="s">
        <v>83</v>
      </c>
      <c r="AW89" s="13" t="s">
        <v>35</v>
      </c>
      <c r="AX89" s="13" t="s">
        <v>81</v>
      </c>
      <c r="AY89" s="195" t="s">
        <v>121</v>
      </c>
    </row>
    <row r="90" spans="1:65" s="12" customFormat="1" ht="25.9" customHeight="1">
      <c r="B90" s="154"/>
      <c r="C90" s="155"/>
      <c r="D90" s="156" t="s">
        <v>72</v>
      </c>
      <c r="E90" s="157" t="s">
        <v>192</v>
      </c>
      <c r="F90" s="157" t="s">
        <v>193</v>
      </c>
      <c r="G90" s="155"/>
      <c r="H90" s="155"/>
      <c r="I90" s="155"/>
      <c r="J90" s="158">
        <f>BK90</f>
        <v>0</v>
      </c>
      <c r="K90" s="155"/>
      <c r="L90" s="159"/>
      <c r="M90" s="160"/>
      <c r="N90" s="161"/>
      <c r="O90" s="161"/>
      <c r="P90" s="162">
        <f>P91+P109</f>
        <v>84.758952999999991</v>
      </c>
      <c r="Q90" s="161"/>
      <c r="R90" s="162">
        <f>R91+R109</f>
        <v>0.91089399999999987</v>
      </c>
      <c r="S90" s="161"/>
      <c r="T90" s="163">
        <f>T91+T109</f>
        <v>0</v>
      </c>
      <c r="AR90" s="164" t="s">
        <v>83</v>
      </c>
      <c r="AT90" s="165" t="s">
        <v>72</v>
      </c>
      <c r="AU90" s="165" t="s">
        <v>73</v>
      </c>
      <c r="AY90" s="164" t="s">
        <v>121</v>
      </c>
      <c r="BK90" s="166">
        <f>BK91+BK109</f>
        <v>0</v>
      </c>
    </row>
    <row r="91" spans="1:65" s="12" customFormat="1" ht="22.9" customHeight="1">
      <c r="B91" s="154"/>
      <c r="C91" s="155"/>
      <c r="D91" s="156" t="s">
        <v>72</v>
      </c>
      <c r="E91" s="167" t="s">
        <v>194</v>
      </c>
      <c r="F91" s="167" t="s">
        <v>195</v>
      </c>
      <c r="G91" s="155"/>
      <c r="H91" s="155"/>
      <c r="I91" s="155"/>
      <c r="J91" s="168">
        <f>BK91</f>
        <v>0</v>
      </c>
      <c r="K91" s="155"/>
      <c r="L91" s="159"/>
      <c r="M91" s="160"/>
      <c r="N91" s="161"/>
      <c r="O91" s="161"/>
      <c r="P91" s="162">
        <f>SUM(P92:P108)</f>
        <v>39.284952999999994</v>
      </c>
      <c r="Q91" s="161"/>
      <c r="R91" s="162">
        <f>SUM(R92:R108)</f>
        <v>0.79603399999999991</v>
      </c>
      <c r="S91" s="161"/>
      <c r="T91" s="163">
        <f>SUM(T92:T108)</f>
        <v>0</v>
      </c>
      <c r="AR91" s="164" t="s">
        <v>83</v>
      </c>
      <c r="AT91" s="165" t="s">
        <v>72</v>
      </c>
      <c r="AU91" s="165" t="s">
        <v>81</v>
      </c>
      <c r="AY91" s="164" t="s">
        <v>121</v>
      </c>
      <c r="BK91" s="166">
        <f>SUM(BK92:BK108)</f>
        <v>0</v>
      </c>
    </row>
    <row r="92" spans="1:65" s="2" customFormat="1" ht="14.45" customHeight="1">
      <c r="A92" s="31"/>
      <c r="B92" s="32"/>
      <c r="C92" s="169" t="s">
        <v>83</v>
      </c>
      <c r="D92" s="169" t="s">
        <v>124</v>
      </c>
      <c r="E92" s="170" t="s">
        <v>323</v>
      </c>
      <c r="F92" s="171" t="s">
        <v>324</v>
      </c>
      <c r="G92" s="172" t="s">
        <v>198</v>
      </c>
      <c r="H92" s="173">
        <v>829.4</v>
      </c>
      <c r="I92" s="174"/>
      <c r="J92" s="174">
        <f>ROUND(I92*H92,2)</f>
        <v>0</v>
      </c>
      <c r="K92" s="171" t="s">
        <v>127</v>
      </c>
      <c r="L92" s="36"/>
      <c r="M92" s="175" t="s">
        <v>17</v>
      </c>
      <c r="N92" s="176" t="s">
        <v>44</v>
      </c>
      <c r="O92" s="177">
        <v>4.3999999999999997E-2</v>
      </c>
      <c r="P92" s="177">
        <f>O92*H92</f>
        <v>36.493599999999994</v>
      </c>
      <c r="Q92" s="177">
        <v>5.0000000000000002E-5</v>
      </c>
      <c r="R92" s="177">
        <f>Q92*H92</f>
        <v>4.147E-2</v>
      </c>
      <c r="S92" s="177">
        <v>0</v>
      </c>
      <c r="T92" s="178">
        <f>S92*H92</f>
        <v>0</v>
      </c>
      <c r="U92" s="31"/>
      <c r="V92" s="31"/>
      <c r="W92" s="31"/>
      <c r="X92" s="31"/>
      <c r="Y92" s="31"/>
      <c r="Z92" s="31"/>
      <c r="AA92" s="31"/>
      <c r="AB92" s="31"/>
      <c r="AC92" s="31"/>
      <c r="AD92" s="31"/>
      <c r="AE92" s="31"/>
      <c r="AR92" s="179" t="s">
        <v>199</v>
      </c>
      <c r="AT92" s="179" t="s">
        <v>124</v>
      </c>
      <c r="AU92" s="179" t="s">
        <v>83</v>
      </c>
      <c r="AY92" s="17" t="s">
        <v>121</v>
      </c>
      <c r="BE92" s="180">
        <f>IF(N92="základní",J92,0)</f>
        <v>0</v>
      </c>
      <c r="BF92" s="180">
        <f>IF(N92="snížená",J92,0)</f>
        <v>0</v>
      </c>
      <c r="BG92" s="180">
        <f>IF(N92="zákl. přenesená",J92,0)</f>
        <v>0</v>
      </c>
      <c r="BH92" s="180">
        <f>IF(N92="sníž. přenesená",J92,0)</f>
        <v>0</v>
      </c>
      <c r="BI92" s="180">
        <f>IF(N92="nulová",J92,0)</f>
        <v>0</v>
      </c>
      <c r="BJ92" s="17" t="s">
        <v>81</v>
      </c>
      <c r="BK92" s="180">
        <f>ROUND(I92*H92,2)</f>
        <v>0</v>
      </c>
      <c r="BL92" s="17" t="s">
        <v>199</v>
      </c>
      <c r="BM92" s="179" t="s">
        <v>325</v>
      </c>
    </row>
    <row r="93" spans="1:65" s="2" customFormat="1" ht="29.25">
      <c r="A93" s="31"/>
      <c r="B93" s="32"/>
      <c r="C93" s="33"/>
      <c r="D93" s="187" t="s">
        <v>165</v>
      </c>
      <c r="E93" s="33"/>
      <c r="F93" s="196" t="s">
        <v>326</v>
      </c>
      <c r="G93" s="33"/>
      <c r="H93" s="33"/>
      <c r="I93" s="33"/>
      <c r="J93" s="33"/>
      <c r="K93" s="33"/>
      <c r="L93" s="36"/>
      <c r="M93" s="197"/>
      <c r="N93" s="198"/>
      <c r="O93" s="61"/>
      <c r="P93" s="61"/>
      <c r="Q93" s="61"/>
      <c r="R93" s="61"/>
      <c r="S93" s="61"/>
      <c r="T93" s="62"/>
      <c r="U93" s="31"/>
      <c r="V93" s="31"/>
      <c r="W93" s="31"/>
      <c r="X93" s="31"/>
      <c r="Y93" s="31"/>
      <c r="Z93" s="31"/>
      <c r="AA93" s="31"/>
      <c r="AB93" s="31"/>
      <c r="AC93" s="31"/>
      <c r="AD93" s="31"/>
      <c r="AE93" s="31"/>
      <c r="AT93" s="17" t="s">
        <v>165</v>
      </c>
      <c r="AU93" s="17" t="s">
        <v>83</v>
      </c>
    </row>
    <row r="94" spans="1:65" s="13" customFormat="1">
      <c r="B94" s="185"/>
      <c r="C94" s="186"/>
      <c r="D94" s="187" t="s">
        <v>155</v>
      </c>
      <c r="E94" s="188" t="s">
        <v>17</v>
      </c>
      <c r="F94" s="189" t="s">
        <v>327</v>
      </c>
      <c r="G94" s="186"/>
      <c r="H94" s="190">
        <v>829.4</v>
      </c>
      <c r="I94" s="186"/>
      <c r="J94" s="186"/>
      <c r="K94" s="186"/>
      <c r="L94" s="191"/>
      <c r="M94" s="192"/>
      <c r="N94" s="193"/>
      <c r="O94" s="193"/>
      <c r="P94" s="193"/>
      <c r="Q94" s="193"/>
      <c r="R94" s="193"/>
      <c r="S94" s="193"/>
      <c r="T94" s="194"/>
      <c r="AT94" s="195" t="s">
        <v>155</v>
      </c>
      <c r="AU94" s="195" t="s">
        <v>83</v>
      </c>
      <c r="AV94" s="13" t="s">
        <v>83</v>
      </c>
      <c r="AW94" s="13" t="s">
        <v>35</v>
      </c>
      <c r="AX94" s="13" t="s">
        <v>81</v>
      </c>
      <c r="AY94" s="195" t="s">
        <v>121</v>
      </c>
    </row>
    <row r="95" spans="1:65" s="2" customFormat="1" ht="14.45" customHeight="1">
      <c r="A95" s="31"/>
      <c r="B95" s="32"/>
      <c r="C95" s="213" t="s">
        <v>120</v>
      </c>
      <c r="D95" s="213" t="s">
        <v>237</v>
      </c>
      <c r="E95" s="214" t="s">
        <v>328</v>
      </c>
      <c r="F95" s="215" t="s">
        <v>329</v>
      </c>
      <c r="G95" s="216" t="s">
        <v>171</v>
      </c>
      <c r="H95" s="217">
        <v>0.27300000000000002</v>
      </c>
      <c r="I95" s="218"/>
      <c r="J95" s="218">
        <f>ROUND(I95*H95,2)</f>
        <v>0</v>
      </c>
      <c r="K95" s="215" t="s">
        <v>127</v>
      </c>
      <c r="L95" s="219"/>
      <c r="M95" s="220" t="s">
        <v>17</v>
      </c>
      <c r="N95" s="221" t="s">
        <v>44</v>
      </c>
      <c r="O95" s="177">
        <v>0</v>
      </c>
      <c r="P95" s="177">
        <f>O95*H95</f>
        <v>0</v>
      </c>
      <c r="Q95" s="177">
        <v>1</v>
      </c>
      <c r="R95" s="177">
        <f>Q95*H95</f>
        <v>0.27300000000000002</v>
      </c>
      <c r="S95" s="177">
        <v>0</v>
      </c>
      <c r="T95" s="178">
        <f>S95*H95</f>
        <v>0</v>
      </c>
      <c r="U95" s="31"/>
      <c r="V95" s="31"/>
      <c r="W95" s="31"/>
      <c r="X95" s="31"/>
      <c r="Y95" s="31"/>
      <c r="Z95" s="31"/>
      <c r="AA95" s="31"/>
      <c r="AB95" s="31"/>
      <c r="AC95" s="31"/>
      <c r="AD95" s="31"/>
      <c r="AE95" s="31"/>
      <c r="AR95" s="179" t="s">
        <v>330</v>
      </c>
      <c r="AT95" s="179" t="s">
        <v>237</v>
      </c>
      <c r="AU95" s="179" t="s">
        <v>83</v>
      </c>
      <c r="AY95" s="17" t="s">
        <v>121</v>
      </c>
      <c r="BE95" s="180">
        <f>IF(N95="základní",J95,0)</f>
        <v>0</v>
      </c>
      <c r="BF95" s="180">
        <f>IF(N95="snížená",J95,0)</f>
        <v>0</v>
      </c>
      <c r="BG95" s="180">
        <f>IF(N95="zákl. přenesená",J95,0)</f>
        <v>0</v>
      </c>
      <c r="BH95" s="180">
        <f>IF(N95="sníž. přenesená",J95,0)</f>
        <v>0</v>
      </c>
      <c r="BI95" s="180">
        <f>IF(N95="nulová",J95,0)</f>
        <v>0</v>
      </c>
      <c r="BJ95" s="17" t="s">
        <v>81</v>
      </c>
      <c r="BK95" s="180">
        <f>ROUND(I95*H95,2)</f>
        <v>0</v>
      </c>
      <c r="BL95" s="17" t="s">
        <v>199</v>
      </c>
      <c r="BM95" s="179" t="s">
        <v>331</v>
      </c>
    </row>
    <row r="96" spans="1:65" s="13" customFormat="1">
      <c r="B96" s="185"/>
      <c r="C96" s="186"/>
      <c r="D96" s="187" t="s">
        <v>155</v>
      </c>
      <c r="E96" s="188" t="s">
        <v>17</v>
      </c>
      <c r="F96" s="189" t="s">
        <v>332</v>
      </c>
      <c r="G96" s="186"/>
      <c r="H96" s="190">
        <v>0.27300000000000002</v>
      </c>
      <c r="I96" s="186"/>
      <c r="J96" s="186"/>
      <c r="K96" s="186"/>
      <c r="L96" s="191"/>
      <c r="M96" s="192"/>
      <c r="N96" s="193"/>
      <c r="O96" s="193"/>
      <c r="P96" s="193"/>
      <c r="Q96" s="193"/>
      <c r="R96" s="193"/>
      <c r="S96" s="193"/>
      <c r="T96" s="194"/>
      <c r="AT96" s="195" t="s">
        <v>155</v>
      </c>
      <c r="AU96" s="195" t="s">
        <v>83</v>
      </c>
      <c r="AV96" s="13" t="s">
        <v>83</v>
      </c>
      <c r="AW96" s="13" t="s">
        <v>35</v>
      </c>
      <c r="AX96" s="13" t="s">
        <v>81</v>
      </c>
      <c r="AY96" s="195" t="s">
        <v>121</v>
      </c>
    </row>
    <row r="97" spans="1:65" s="2" customFormat="1" ht="14.45" customHeight="1">
      <c r="A97" s="31"/>
      <c r="B97" s="32"/>
      <c r="C97" s="213" t="s">
        <v>174</v>
      </c>
      <c r="D97" s="213" t="s">
        <v>237</v>
      </c>
      <c r="E97" s="214" t="s">
        <v>333</v>
      </c>
      <c r="F97" s="215" t="s">
        <v>334</v>
      </c>
      <c r="G97" s="216" t="s">
        <v>295</v>
      </c>
      <c r="H97" s="217">
        <v>12.8</v>
      </c>
      <c r="I97" s="218"/>
      <c r="J97" s="218">
        <f>ROUND(I97*H97,2)</f>
        <v>0</v>
      </c>
      <c r="K97" s="215" t="s">
        <v>127</v>
      </c>
      <c r="L97" s="219"/>
      <c r="M97" s="220" t="s">
        <v>17</v>
      </c>
      <c r="N97" s="221" t="s">
        <v>44</v>
      </c>
      <c r="O97" s="177">
        <v>0</v>
      </c>
      <c r="P97" s="177">
        <f>O97*H97</f>
        <v>0</v>
      </c>
      <c r="Q97" s="177">
        <v>1.98E-3</v>
      </c>
      <c r="R97" s="177">
        <f>Q97*H97</f>
        <v>2.5344000000000002E-2</v>
      </c>
      <c r="S97" s="177">
        <v>0</v>
      </c>
      <c r="T97" s="178">
        <f>S97*H97</f>
        <v>0</v>
      </c>
      <c r="U97" s="31"/>
      <c r="V97" s="31"/>
      <c r="W97" s="31"/>
      <c r="X97" s="31"/>
      <c r="Y97" s="31"/>
      <c r="Z97" s="31"/>
      <c r="AA97" s="31"/>
      <c r="AB97" s="31"/>
      <c r="AC97" s="31"/>
      <c r="AD97" s="31"/>
      <c r="AE97" s="31"/>
      <c r="AR97" s="179" t="s">
        <v>330</v>
      </c>
      <c r="AT97" s="179" t="s">
        <v>237</v>
      </c>
      <c r="AU97" s="179" t="s">
        <v>83</v>
      </c>
      <c r="AY97" s="17" t="s">
        <v>121</v>
      </c>
      <c r="BE97" s="180">
        <f>IF(N97="základní",J97,0)</f>
        <v>0</v>
      </c>
      <c r="BF97" s="180">
        <f>IF(N97="snížená",J97,0)</f>
        <v>0</v>
      </c>
      <c r="BG97" s="180">
        <f>IF(N97="zákl. přenesená",J97,0)</f>
        <v>0</v>
      </c>
      <c r="BH97" s="180">
        <f>IF(N97="sníž. přenesená",J97,0)</f>
        <v>0</v>
      </c>
      <c r="BI97" s="180">
        <f>IF(N97="nulová",J97,0)</f>
        <v>0</v>
      </c>
      <c r="BJ97" s="17" t="s">
        <v>81</v>
      </c>
      <c r="BK97" s="180">
        <f>ROUND(I97*H97,2)</f>
        <v>0</v>
      </c>
      <c r="BL97" s="17" t="s">
        <v>199</v>
      </c>
      <c r="BM97" s="179" t="s">
        <v>335</v>
      </c>
    </row>
    <row r="98" spans="1:65" s="13" customFormat="1">
      <c r="B98" s="185"/>
      <c r="C98" s="186"/>
      <c r="D98" s="187" t="s">
        <v>155</v>
      </c>
      <c r="E98" s="188" t="s">
        <v>17</v>
      </c>
      <c r="F98" s="189" t="s">
        <v>336</v>
      </c>
      <c r="G98" s="186"/>
      <c r="H98" s="190">
        <v>12.8</v>
      </c>
      <c r="I98" s="186"/>
      <c r="J98" s="186"/>
      <c r="K98" s="186"/>
      <c r="L98" s="191"/>
      <c r="M98" s="192"/>
      <c r="N98" s="193"/>
      <c r="O98" s="193"/>
      <c r="P98" s="193"/>
      <c r="Q98" s="193"/>
      <c r="R98" s="193"/>
      <c r="S98" s="193"/>
      <c r="T98" s="194"/>
      <c r="AT98" s="195" t="s">
        <v>155</v>
      </c>
      <c r="AU98" s="195" t="s">
        <v>83</v>
      </c>
      <c r="AV98" s="13" t="s">
        <v>83</v>
      </c>
      <c r="AW98" s="13" t="s">
        <v>35</v>
      </c>
      <c r="AX98" s="13" t="s">
        <v>81</v>
      </c>
      <c r="AY98" s="195" t="s">
        <v>121</v>
      </c>
    </row>
    <row r="99" spans="1:65" s="2" customFormat="1" ht="24.2" customHeight="1">
      <c r="A99" s="31"/>
      <c r="B99" s="32"/>
      <c r="C99" s="213" t="s">
        <v>183</v>
      </c>
      <c r="D99" s="213" t="s">
        <v>237</v>
      </c>
      <c r="E99" s="214" t="s">
        <v>337</v>
      </c>
      <c r="F99" s="215" t="s">
        <v>338</v>
      </c>
      <c r="G99" s="216" t="s">
        <v>339</v>
      </c>
      <c r="H99" s="217">
        <v>2</v>
      </c>
      <c r="I99" s="218"/>
      <c r="J99" s="218">
        <f>ROUND(I99*H99,2)</f>
        <v>0</v>
      </c>
      <c r="K99" s="215" t="s">
        <v>127</v>
      </c>
      <c r="L99" s="219"/>
      <c r="M99" s="220" t="s">
        <v>17</v>
      </c>
      <c r="N99" s="221" t="s">
        <v>44</v>
      </c>
      <c r="O99" s="177">
        <v>0</v>
      </c>
      <c r="P99" s="177">
        <f>O99*H99</f>
        <v>0</v>
      </c>
      <c r="Q99" s="177">
        <v>5.2999999999999998E-4</v>
      </c>
      <c r="R99" s="177">
        <f>Q99*H99</f>
        <v>1.06E-3</v>
      </c>
      <c r="S99" s="177">
        <v>0</v>
      </c>
      <c r="T99" s="178">
        <f>S99*H99</f>
        <v>0</v>
      </c>
      <c r="U99" s="31"/>
      <c r="V99" s="31"/>
      <c r="W99" s="31"/>
      <c r="X99" s="31"/>
      <c r="Y99" s="31"/>
      <c r="Z99" s="31"/>
      <c r="AA99" s="31"/>
      <c r="AB99" s="31"/>
      <c r="AC99" s="31"/>
      <c r="AD99" s="31"/>
      <c r="AE99" s="31"/>
      <c r="AR99" s="179" t="s">
        <v>330</v>
      </c>
      <c r="AT99" s="179" t="s">
        <v>237</v>
      </c>
      <c r="AU99" s="179" t="s">
        <v>83</v>
      </c>
      <c r="AY99" s="17" t="s">
        <v>121</v>
      </c>
      <c r="BE99" s="180">
        <f>IF(N99="základní",J99,0)</f>
        <v>0</v>
      </c>
      <c r="BF99" s="180">
        <f>IF(N99="snížená",J99,0)</f>
        <v>0</v>
      </c>
      <c r="BG99" s="180">
        <f>IF(N99="zákl. přenesená",J99,0)</f>
        <v>0</v>
      </c>
      <c r="BH99" s="180">
        <f>IF(N99="sníž. přenesená",J99,0)</f>
        <v>0</v>
      </c>
      <c r="BI99" s="180">
        <f>IF(N99="nulová",J99,0)</f>
        <v>0</v>
      </c>
      <c r="BJ99" s="17" t="s">
        <v>81</v>
      </c>
      <c r="BK99" s="180">
        <f>ROUND(I99*H99,2)</f>
        <v>0</v>
      </c>
      <c r="BL99" s="17" t="s">
        <v>199</v>
      </c>
      <c r="BM99" s="179" t="s">
        <v>340</v>
      </c>
    </row>
    <row r="100" spans="1:65" s="2" customFormat="1" ht="24.2" customHeight="1">
      <c r="A100" s="31"/>
      <c r="B100" s="32"/>
      <c r="C100" s="213" t="s">
        <v>188</v>
      </c>
      <c r="D100" s="213" t="s">
        <v>237</v>
      </c>
      <c r="E100" s="214" t="s">
        <v>341</v>
      </c>
      <c r="F100" s="215" t="s">
        <v>342</v>
      </c>
      <c r="G100" s="216" t="s">
        <v>339</v>
      </c>
      <c r="H100" s="217">
        <v>1</v>
      </c>
      <c r="I100" s="218"/>
      <c r="J100" s="218">
        <f>ROUND(I100*H100,2)</f>
        <v>0</v>
      </c>
      <c r="K100" s="215" t="s">
        <v>127</v>
      </c>
      <c r="L100" s="219"/>
      <c r="M100" s="220" t="s">
        <v>17</v>
      </c>
      <c r="N100" s="221" t="s">
        <v>44</v>
      </c>
      <c r="O100" s="177">
        <v>0</v>
      </c>
      <c r="P100" s="177">
        <f>O100*H100</f>
        <v>0</v>
      </c>
      <c r="Q100" s="177">
        <v>1.72E-3</v>
      </c>
      <c r="R100" s="177">
        <f>Q100*H100</f>
        <v>1.72E-3</v>
      </c>
      <c r="S100" s="177">
        <v>0</v>
      </c>
      <c r="T100" s="178">
        <f>S100*H100</f>
        <v>0</v>
      </c>
      <c r="U100" s="31"/>
      <c r="V100" s="31"/>
      <c r="W100" s="31"/>
      <c r="X100" s="31"/>
      <c r="Y100" s="31"/>
      <c r="Z100" s="31"/>
      <c r="AA100" s="31"/>
      <c r="AB100" s="31"/>
      <c r="AC100" s="31"/>
      <c r="AD100" s="31"/>
      <c r="AE100" s="31"/>
      <c r="AR100" s="179" t="s">
        <v>330</v>
      </c>
      <c r="AT100" s="179" t="s">
        <v>237</v>
      </c>
      <c r="AU100" s="179" t="s">
        <v>83</v>
      </c>
      <c r="AY100" s="17" t="s">
        <v>121</v>
      </c>
      <c r="BE100" s="180">
        <f>IF(N100="základní",J100,0)</f>
        <v>0</v>
      </c>
      <c r="BF100" s="180">
        <f>IF(N100="snížená",J100,0)</f>
        <v>0</v>
      </c>
      <c r="BG100" s="180">
        <f>IF(N100="zákl. přenesená",J100,0)</f>
        <v>0</v>
      </c>
      <c r="BH100" s="180">
        <f>IF(N100="sníž. přenesená",J100,0)</f>
        <v>0</v>
      </c>
      <c r="BI100" s="180">
        <f>IF(N100="nulová",J100,0)</f>
        <v>0</v>
      </c>
      <c r="BJ100" s="17" t="s">
        <v>81</v>
      </c>
      <c r="BK100" s="180">
        <f>ROUND(I100*H100,2)</f>
        <v>0</v>
      </c>
      <c r="BL100" s="17" t="s">
        <v>199</v>
      </c>
      <c r="BM100" s="179" t="s">
        <v>343</v>
      </c>
    </row>
    <row r="101" spans="1:65" s="2" customFormat="1" ht="24.2" customHeight="1">
      <c r="A101" s="31"/>
      <c r="B101" s="32"/>
      <c r="C101" s="213" t="s">
        <v>148</v>
      </c>
      <c r="D101" s="213" t="s">
        <v>237</v>
      </c>
      <c r="E101" s="214" t="s">
        <v>344</v>
      </c>
      <c r="F101" s="215" t="s">
        <v>345</v>
      </c>
      <c r="G101" s="216" t="s">
        <v>339</v>
      </c>
      <c r="H101" s="217">
        <v>1</v>
      </c>
      <c r="I101" s="218"/>
      <c r="J101" s="218">
        <f>ROUND(I101*H101,2)</f>
        <v>0</v>
      </c>
      <c r="K101" s="215" t="s">
        <v>127</v>
      </c>
      <c r="L101" s="219"/>
      <c r="M101" s="220" t="s">
        <v>17</v>
      </c>
      <c r="N101" s="221" t="s">
        <v>44</v>
      </c>
      <c r="O101" s="177">
        <v>0</v>
      </c>
      <c r="P101" s="177">
        <f>O101*H101</f>
        <v>0</v>
      </c>
      <c r="Q101" s="177">
        <v>6.4400000000000004E-3</v>
      </c>
      <c r="R101" s="177">
        <f>Q101*H101</f>
        <v>6.4400000000000004E-3</v>
      </c>
      <c r="S101" s="177">
        <v>0</v>
      </c>
      <c r="T101" s="178">
        <f>S101*H101</f>
        <v>0</v>
      </c>
      <c r="U101" s="31"/>
      <c r="V101" s="31"/>
      <c r="W101" s="31"/>
      <c r="X101" s="31"/>
      <c r="Y101" s="31"/>
      <c r="Z101" s="31"/>
      <c r="AA101" s="31"/>
      <c r="AB101" s="31"/>
      <c r="AC101" s="31"/>
      <c r="AD101" s="31"/>
      <c r="AE101" s="31"/>
      <c r="AR101" s="179" t="s">
        <v>330</v>
      </c>
      <c r="AT101" s="179" t="s">
        <v>237</v>
      </c>
      <c r="AU101" s="179" t="s">
        <v>83</v>
      </c>
      <c r="AY101" s="17" t="s">
        <v>121</v>
      </c>
      <c r="BE101" s="180">
        <f>IF(N101="základní",J101,0)</f>
        <v>0</v>
      </c>
      <c r="BF101" s="180">
        <f>IF(N101="snížená",J101,0)</f>
        <v>0</v>
      </c>
      <c r="BG101" s="180">
        <f>IF(N101="zákl. přenesená",J101,0)</f>
        <v>0</v>
      </c>
      <c r="BH101" s="180">
        <f>IF(N101="sníž. přenesená",J101,0)</f>
        <v>0</v>
      </c>
      <c r="BI101" s="180">
        <f>IF(N101="nulová",J101,0)</f>
        <v>0</v>
      </c>
      <c r="BJ101" s="17" t="s">
        <v>81</v>
      </c>
      <c r="BK101" s="180">
        <f>ROUND(I101*H101,2)</f>
        <v>0</v>
      </c>
      <c r="BL101" s="17" t="s">
        <v>199</v>
      </c>
      <c r="BM101" s="179" t="s">
        <v>346</v>
      </c>
    </row>
    <row r="102" spans="1:65" s="2" customFormat="1" ht="14.45" customHeight="1">
      <c r="A102" s="31"/>
      <c r="B102" s="32"/>
      <c r="C102" s="213" t="s">
        <v>136</v>
      </c>
      <c r="D102" s="213" t="s">
        <v>237</v>
      </c>
      <c r="E102" s="214" t="s">
        <v>347</v>
      </c>
      <c r="F102" s="215" t="s">
        <v>348</v>
      </c>
      <c r="G102" s="216" t="s">
        <v>171</v>
      </c>
      <c r="H102" s="217">
        <v>0.34399999999999997</v>
      </c>
      <c r="I102" s="218"/>
      <c r="J102" s="218">
        <f>ROUND(I102*H102,2)</f>
        <v>0</v>
      </c>
      <c r="K102" s="215" t="s">
        <v>127</v>
      </c>
      <c r="L102" s="219"/>
      <c r="M102" s="220" t="s">
        <v>17</v>
      </c>
      <c r="N102" s="221" t="s">
        <v>44</v>
      </c>
      <c r="O102" s="177">
        <v>0</v>
      </c>
      <c r="P102" s="177">
        <f>O102*H102</f>
        <v>0</v>
      </c>
      <c r="Q102" s="177">
        <v>1</v>
      </c>
      <c r="R102" s="177">
        <f>Q102*H102</f>
        <v>0.34399999999999997</v>
      </c>
      <c r="S102" s="177">
        <v>0</v>
      </c>
      <c r="T102" s="178">
        <f>S102*H102</f>
        <v>0</v>
      </c>
      <c r="U102" s="31"/>
      <c r="V102" s="31"/>
      <c r="W102" s="31"/>
      <c r="X102" s="31"/>
      <c r="Y102" s="31"/>
      <c r="Z102" s="31"/>
      <c r="AA102" s="31"/>
      <c r="AB102" s="31"/>
      <c r="AC102" s="31"/>
      <c r="AD102" s="31"/>
      <c r="AE102" s="31"/>
      <c r="AR102" s="179" t="s">
        <v>330</v>
      </c>
      <c r="AT102" s="179" t="s">
        <v>237</v>
      </c>
      <c r="AU102" s="179" t="s">
        <v>83</v>
      </c>
      <c r="AY102" s="17" t="s">
        <v>121</v>
      </c>
      <c r="BE102" s="180">
        <f>IF(N102="základní",J102,0)</f>
        <v>0</v>
      </c>
      <c r="BF102" s="180">
        <f>IF(N102="snížená",J102,0)</f>
        <v>0</v>
      </c>
      <c r="BG102" s="180">
        <f>IF(N102="zákl. přenesená",J102,0)</f>
        <v>0</v>
      </c>
      <c r="BH102" s="180">
        <f>IF(N102="sníž. přenesená",J102,0)</f>
        <v>0</v>
      </c>
      <c r="BI102" s="180">
        <f>IF(N102="nulová",J102,0)</f>
        <v>0</v>
      </c>
      <c r="BJ102" s="17" t="s">
        <v>81</v>
      </c>
      <c r="BK102" s="180">
        <f>ROUND(I102*H102,2)</f>
        <v>0</v>
      </c>
      <c r="BL102" s="17" t="s">
        <v>199</v>
      </c>
      <c r="BM102" s="179" t="s">
        <v>349</v>
      </c>
    </row>
    <row r="103" spans="1:65" s="13" customFormat="1">
      <c r="B103" s="185"/>
      <c r="C103" s="186"/>
      <c r="D103" s="187" t="s">
        <v>155</v>
      </c>
      <c r="E103" s="188" t="s">
        <v>17</v>
      </c>
      <c r="F103" s="189" t="s">
        <v>350</v>
      </c>
      <c r="G103" s="186"/>
      <c r="H103" s="190">
        <v>0.34399999999999997</v>
      </c>
      <c r="I103" s="186"/>
      <c r="J103" s="186"/>
      <c r="K103" s="186"/>
      <c r="L103" s="191"/>
      <c r="M103" s="192"/>
      <c r="N103" s="193"/>
      <c r="O103" s="193"/>
      <c r="P103" s="193"/>
      <c r="Q103" s="193"/>
      <c r="R103" s="193"/>
      <c r="S103" s="193"/>
      <c r="T103" s="194"/>
      <c r="AT103" s="195" t="s">
        <v>155</v>
      </c>
      <c r="AU103" s="195" t="s">
        <v>83</v>
      </c>
      <c r="AV103" s="13" t="s">
        <v>83</v>
      </c>
      <c r="AW103" s="13" t="s">
        <v>35</v>
      </c>
      <c r="AX103" s="13" t="s">
        <v>81</v>
      </c>
      <c r="AY103" s="195" t="s">
        <v>121</v>
      </c>
    </row>
    <row r="104" spans="1:65" s="2" customFormat="1" ht="14.45" customHeight="1">
      <c r="A104" s="31"/>
      <c r="B104" s="32"/>
      <c r="C104" s="213" t="s">
        <v>153</v>
      </c>
      <c r="D104" s="213" t="s">
        <v>237</v>
      </c>
      <c r="E104" s="214" t="s">
        <v>351</v>
      </c>
      <c r="F104" s="215" t="s">
        <v>352</v>
      </c>
      <c r="G104" s="216" t="s">
        <v>171</v>
      </c>
      <c r="H104" s="217">
        <v>0.10299999999999999</v>
      </c>
      <c r="I104" s="218"/>
      <c r="J104" s="218">
        <f>ROUND(I104*H104,2)</f>
        <v>0</v>
      </c>
      <c r="K104" s="215" t="s">
        <v>127</v>
      </c>
      <c r="L104" s="219"/>
      <c r="M104" s="220" t="s">
        <v>17</v>
      </c>
      <c r="N104" s="221" t="s">
        <v>44</v>
      </c>
      <c r="O104" s="177">
        <v>0</v>
      </c>
      <c r="P104" s="177">
        <f>O104*H104</f>
        <v>0</v>
      </c>
      <c r="Q104" s="177">
        <v>1</v>
      </c>
      <c r="R104" s="177">
        <f>Q104*H104</f>
        <v>0.10299999999999999</v>
      </c>
      <c r="S104" s="177">
        <v>0</v>
      </c>
      <c r="T104" s="178">
        <f>S104*H104</f>
        <v>0</v>
      </c>
      <c r="U104" s="31"/>
      <c r="V104" s="31"/>
      <c r="W104" s="31"/>
      <c r="X104" s="31"/>
      <c r="Y104" s="31"/>
      <c r="Z104" s="31"/>
      <c r="AA104" s="31"/>
      <c r="AB104" s="31"/>
      <c r="AC104" s="31"/>
      <c r="AD104" s="31"/>
      <c r="AE104" s="31"/>
      <c r="AR104" s="179" t="s">
        <v>330</v>
      </c>
      <c r="AT104" s="179" t="s">
        <v>237</v>
      </c>
      <c r="AU104" s="179" t="s">
        <v>83</v>
      </c>
      <c r="AY104" s="17" t="s">
        <v>121</v>
      </c>
      <c r="BE104" s="180">
        <f>IF(N104="základní",J104,0)</f>
        <v>0</v>
      </c>
      <c r="BF104" s="180">
        <f>IF(N104="snížená",J104,0)</f>
        <v>0</v>
      </c>
      <c r="BG104" s="180">
        <f>IF(N104="zákl. přenesená",J104,0)</f>
        <v>0</v>
      </c>
      <c r="BH104" s="180">
        <f>IF(N104="sníž. přenesená",J104,0)</f>
        <v>0</v>
      </c>
      <c r="BI104" s="180">
        <f>IF(N104="nulová",J104,0)</f>
        <v>0</v>
      </c>
      <c r="BJ104" s="17" t="s">
        <v>81</v>
      </c>
      <c r="BK104" s="180">
        <f>ROUND(I104*H104,2)</f>
        <v>0</v>
      </c>
      <c r="BL104" s="17" t="s">
        <v>199</v>
      </c>
      <c r="BM104" s="179" t="s">
        <v>353</v>
      </c>
    </row>
    <row r="105" spans="1:65" s="13" customFormat="1">
      <c r="B105" s="185"/>
      <c r="C105" s="186"/>
      <c r="D105" s="187" t="s">
        <v>155</v>
      </c>
      <c r="E105" s="188" t="s">
        <v>17</v>
      </c>
      <c r="F105" s="189" t="s">
        <v>354</v>
      </c>
      <c r="G105" s="186"/>
      <c r="H105" s="190">
        <v>0.10299999999999999</v>
      </c>
      <c r="I105" s="186"/>
      <c r="J105" s="186"/>
      <c r="K105" s="186"/>
      <c r="L105" s="191"/>
      <c r="M105" s="192"/>
      <c r="N105" s="193"/>
      <c r="O105" s="193"/>
      <c r="P105" s="193"/>
      <c r="Q105" s="193"/>
      <c r="R105" s="193"/>
      <c r="S105" s="193"/>
      <c r="T105" s="194"/>
      <c r="AT105" s="195" t="s">
        <v>155</v>
      </c>
      <c r="AU105" s="195" t="s">
        <v>83</v>
      </c>
      <c r="AV105" s="13" t="s">
        <v>83</v>
      </c>
      <c r="AW105" s="13" t="s">
        <v>35</v>
      </c>
      <c r="AX105" s="13" t="s">
        <v>81</v>
      </c>
      <c r="AY105" s="195" t="s">
        <v>121</v>
      </c>
    </row>
    <row r="106" spans="1:65" s="2" customFormat="1" ht="24.2" customHeight="1">
      <c r="A106" s="31"/>
      <c r="B106" s="32"/>
      <c r="C106" s="169" t="s">
        <v>274</v>
      </c>
      <c r="D106" s="169" t="s">
        <v>124</v>
      </c>
      <c r="E106" s="170" t="s">
        <v>355</v>
      </c>
      <c r="F106" s="171" t="s">
        <v>356</v>
      </c>
      <c r="G106" s="172" t="s">
        <v>171</v>
      </c>
      <c r="H106" s="173">
        <v>0.83899999999999997</v>
      </c>
      <c r="I106" s="174"/>
      <c r="J106" s="174">
        <f>ROUND(I106*H106,2)</f>
        <v>0</v>
      </c>
      <c r="K106" s="171" t="s">
        <v>127</v>
      </c>
      <c r="L106" s="36"/>
      <c r="M106" s="175" t="s">
        <v>17</v>
      </c>
      <c r="N106" s="176" t="s">
        <v>44</v>
      </c>
      <c r="O106" s="177">
        <v>3.327</v>
      </c>
      <c r="P106" s="177">
        <f>O106*H106</f>
        <v>2.791353</v>
      </c>
      <c r="Q106" s="177">
        <v>0</v>
      </c>
      <c r="R106" s="177">
        <f>Q106*H106</f>
        <v>0</v>
      </c>
      <c r="S106" s="177">
        <v>0</v>
      </c>
      <c r="T106" s="178">
        <f>S106*H106</f>
        <v>0</v>
      </c>
      <c r="U106" s="31"/>
      <c r="V106" s="31"/>
      <c r="W106" s="31"/>
      <c r="X106" s="31"/>
      <c r="Y106" s="31"/>
      <c r="Z106" s="31"/>
      <c r="AA106" s="31"/>
      <c r="AB106" s="31"/>
      <c r="AC106" s="31"/>
      <c r="AD106" s="31"/>
      <c r="AE106" s="31"/>
      <c r="AR106" s="179" t="s">
        <v>199</v>
      </c>
      <c r="AT106" s="179" t="s">
        <v>124</v>
      </c>
      <c r="AU106" s="179" t="s">
        <v>83</v>
      </c>
      <c r="AY106" s="17" t="s">
        <v>121</v>
      </c>
      <c r="BE106" s="180">
        <f>IF(N106="základní",J106,0)</f>
        <v>0</v>
      </c>
      <c r="BF106" s="180">
        <f>IF(N106="snížená",J106,0)</f>
        <v>0</v>
      </c>
      <c r="BG106" s="180">
        <f>IF(N106="zákl. přenesená",J106,0)</f>
        <v>0</v>
      </c>
      <c r="BH106" s="180">
        <f>IF(N106="sníž. přenesená",J106,0)</f>
        <v>0</v>
      </c>
      <c r="BI106" s="180">
        <f>IF(N106="nulová",J106,0)</f>
        <v>0</v>
      </c>
      <c r="BJ106" s="17" t="s">
        <v>81</v>
      </c>
      <c r="BK106" s="180">
        <f>ROUND(I106*H106,2)</f>
        <v>0</v>
      </c>
      <c r="BL106" s="17" t="s">
        <v>199</v>
      </c>
      <c r="BM106" s="179" t="s">
        <v>357</v>
      </c>
    </row>
    <row r="107" spans="1:65" s="2" customFormat="1" ht="78">
      <c r="A107" s="31"/>
      <c r="B107" s="32"/>
      <c r="C107" s="33"/>
      <c r="D107" s="187" t="s">
        <v>165</v>
      </c>
      <c r="E107" s="33"/>
      <c r="F107" s="196" t="s">
        <v>358</v>
      </c>
      <c r="G107" s="33"/>
      <c r="H107" s="33"/>
      <c r="I107" s="33"/>
      <c r="J107" s="33"/>
      <c r="K107" s="33"/>
      <c r="L107" s="36"/>
      <c r="M107" s="197"/>
      <c r="N107" s="198"/>
      <c r="O107" s="61"/>
      <c r="P107" s="61"/>
      <c r="Q107" s="61"/>
      <c r="R107" s="61"/>
      <c r="S107" s="61"/>
      <c r="T107" s="62"/>
      <c r="U107" s="31"/>
      <c r="V107" s="31"/>
      <c r="W107" s="31"/>
      <c r="X107" s="31"/>
      <c r="Y107" s="31"/>
      <c r="Z107" s="31"/>
      <c r="AA107" s="31"/>
      <c r="AB107" s="31"/>
      <c r="AC107" s="31"/>
      <c r="AD107" s="31"/>
      <c r="AE107" s="31"/>
      <c r="AT107" s="17" t="s">
        <v>165</v>
      </c>
      <c r="AU107" s="17" t="s">
        <v>83</v>
      </c>
    </row>
    <row r="108" spans="1:65" s="13" customFormat="1">
      <c r="B108" s="185"/>
      <c r="C108" s="186"/>
      <c r="D108" s="187" t="s">
        <v>155</v>
      </c>
      <c r="E108" s="188" t="s">
        <v>17</v>
      </c>
      <c r="F108" s="189" t="s">
        <v>359</v>
      </c>
      <c r="G108" s="186"/>
      <c r="H108" s="190">
        <v>0.83899999999999997</v>
      </c>
      <c r="I108" s="186"/>
      <c r="J108" s="186"/>
      <c r="K108" s="186"/>
      <c r="L108" s="191"/>
      <c r="M108" s="192"/>
      <c r="N108" s="193"/>
      <c r="O108" s="193"/>
      <c r="P108" s="193"/>
      <c r="Q108" s="193"/>
      <c r="R108" s="193"/>
      <c r="S108" s="193"/>
      <c r="T108" s="194"/>
      <c r="AT108" s="195" t="s">
        <v>155</v>
      </c>
      <c r="AU108" s="195" t="s">
        <v>83</v>
      </c>
      <c r="AV108" s="13" t="s">
        <v>83</v>
      </c>
      <c r="AW108" s="13" t="s">
        <v>35</v>
      </c>
      <c r="AX108" s="13" t="s">
        <v>81</v>
      </c>
      <c r="AY108" s="195" t="s">
        <v>121</v>
      </c>
    </row>
    <row r="109" spans="1:65" s="12" customFormat="1" ht="22.9" customHeight="1">
      <c r="B109" s="154"/>
      <c r="C109" s="155"/>
      <c r="D109" s="156" t="s">
        <v>72</v>
      </c>
      <c r="E109" s="167" t="s">
        <v>360</v>
      </c>
      <c r="F109" s="167" t="s">
        <v>361</v>
      </c>
      <c r="G109" s="155"/>
      <c r="H109" s="155"/>
      <c r="I109" s="155"/>
      <c r="J109" s="168">
        <f>BK109</f>
        <v>0</v>
      </c>
      <c r="K109" s="155"/>
      <c r="L109" s="159"/>
      <c r="M109" s="160"/>
      <c r="N109" s="161"/>
      <c r="O109" s="161"/>
      <c r="P109" s="162">
        <f>SUM(P110:P120)</f>
        <v>45.473999999999997</v>
      </c>
      <c r="Q109" s="161"/>
      <c r="R109" s="162">
        <f>SUM(R110:R120)</f>
        <v>0.11486</v>
      </c>
      <c r="S109" s="161"/>
      <c r="T109" s="163">
        <f>SUM(T110:T120)</f>
        <v>0</v>
      </c>
      <c r="AR109" s="164" t="s">
        <v>83</v>
      </c>
      <c r="AT109" s="165" t="s">
        <v>72</v>
      </c>
      <c r="AU109" s="165" t="s">
        <v>81</v>
      </c>
      <c r="AY109" s="164" t="s">
        <v>121</v>
      </c>
      <c r="BK109" s="166">
        <f>SUM(BK110:BK120)</f>
        <v>0</v>
      </c>
    </row>
    <row r="110" spans="1:65" s="2" customFormat="1" ht="14.45" customHeight="1">
      <c r="A110" s="31"/>
      <c r="B110" s="32"/>
      <c r="C110" s="169" t="s">
        <v>303</v>
      </c>
      <c r="D110" s="169" t="s">
        <v>124</v>
      </c>
      <c r="E110" s="170" t="s">
        <v>362</v>
      </c>
      <c r="F110" s="171" t="s">
        <v>363</v>
      </c>
      <c r="G110" s="172" t="s">
        <v>198</v>
      </c>
      <c r="H110" s="173">
        <v>729</v>
      </c>
      <c r="I110" s="174"/>
      <c r="J110" s="174">
        <f>ROUND(I110*H110,2)</f>
        <v>0</v>
      </c>
      <c r="K110" s="171" t="s">
        <v>17</v>
      </c>
      <c r="L110" s="36"/>
      <c r="M110" s="175" t="s">
        <v>17</v>
      </c>
      <c r="N110" s="176" t="s">
        <v>44</v>
      </c>
      <c r="O110" s="177">
        <v>0.05</v>
      </c>
      <c r="P110" s="177">
        <f>O110*H110</f>
        <v>36.450000000000003</v>
      </c>
      <c r="Q110" s="177">
        <v>1.3999999999999999E-4</v>
      </c>
      <c r="R110" s="177">
        <f>Q110*H110</f>
        <v>0.10206</v>
      </c>
      <c r="S110" s="177">
        <v>0</v>
      </c>
      <c r="T110" s="178">
        <f>S110*H110</f>
        <v>0</v>
      </c>
      <c r="U110" s="31"/>
      <c r="V110" s="31"/>
      <c r="W110" s="31"/>
      <c r="X110" s="31"/>
      <c r="Y110" s="31"/>
      <c r="Z110" s="31"/>
      <c r="AA110" s="31"/>
      <c r="AB110" s="31"/>
      <c r="AC110" s="31"/>
      <c r="AD110" s="31"/>
      <c r="AE110" s="31"/>
      <c r="AR110" s="179" t="s">
        <v>153</v>
      </c>
      <c r="AT110" s="179" t="s">
        <v>124</v>
      </c>
      <c r="AU110" s="179" t="s">
        <v>83</v>
      </c>
      <c r="AY110" s="17" t="s">
        <v>121</v>
      </c>
      <c r="BE110" s="180">
        <f>IF(N110="základní",J110,0)</f>
        <v>0</v>
      </c>
      <c r="BF110" s="180">
        <f>IF(N110="snížená",J110,0)</f>
        <v>0</v>
      </c>
      <c r="BG110" s="180">
        <f>IF(N110="zákl. přenesená",J110,0)</f>
        <v>0</v>
      </c>
      <c r="BH110" s="180">
        <f>IF(N110="sníž. přenesená",J110,0)</f>
        <v>0</v>
      </c>
      <c r="BI110" s="180">
        <f>IF(N110="nulová",J110,0)</f>
        <v>0</v>
      </c>
      <c r="BJ110" s="17" t="s">
        <v>81</v>
      </c>
      <c r="BK110" s="180">
        <f>ROUND(I110*H110,2)</f>
        <v>0</v>
      </c>
      <c r="BL110" s="17" t="s">
        <v>153</v>
      </c>
      <c r="BM110" s="179" t="s">
        <v>364</v>
      </c>
    </row>
    <row r="111" spans="1:65" s="2" customFormat="1" ht="29.25">
      <c r="A111" s="31"/>
      <c r="B111" s="32"/>
      <c r="C111" s="33"/>
      <c r="D111" s="187" t="s">
        <v>165</v>
      </c>
      <c r="E111" s="33"/>
      <c r="F111" s="196" t="s">
        <v>365</v>
      </c>
      <c r="G111" s="33"/>
      <c r="H111" s="33"/>
      <c r="I111" s="33"/>
      <c r="J111" s="33"/>
      <c r="K111" s="33"/>
      <c r="L111" s="36"/>
      <c r="M111" s="197"/>
      <c r="N111" s="198"/>
      <c r="O111" s="61"/>
      <c r="P111" s="61"/>
      <c r="Q111" s="61"/>
      <c r="R111" s="61"/>
      <c r="S111" s="61"/>
      <c r="T111" s="62"/>
      <c r="U111" s="31"/>
      <c r="V111" s="31"/>
      <c r="W111" s="31"/>
      <c r="X111" s="31"/>
      <c r="Y111" s="31"/>
      <c r="Z111" s="31"/>
      <c r="AA111" s="31"/>
      <c r="AB111" s="31"/>
      <c r="AC111" s="31"/>
      <c r="AD111" s="31"/>
      <c r="AE111" s="31"/>
      <c r="AT111" s="17" t="s">
        <v>165</v>
      </c>
      <c r="AU111" s="17" t="s">
        <v>83</v>
      </c>
    </row>
    <row r="112" spans="1:65" s="13" customFormat="1">
      <c r="B112" s="185"/>
      <c r="C112" s="186"/>
      <c r="D112" s="187" t="s">
        <v>155</v>
      </c>
      <c r="E112" s="188" t="s">
        <v>17</v>
      </c>
      <c r="F112" s="189" t="s">
        <v>366</v>
      </c>
      <c r="G112" s="186"/>
      <c r="H112" s="190">
        <v>729</v>
      </c>
      <c r="I112" s="186"/>
      <c r="J112" s="186"/>
      <c r="K112" s="186"/>
      <c r="L112" s="191"/>
      <c r="M112" s="192"/>
      <c r="N112" s="193"/>
      <c r="O112" s="193"/>
      <c r="P112" s="193"/>
      <c r="Q112" s="193"/>
      <c r="R112" s="193"/>
      <c r="S112" s="193"/>
      <c r="T112" s="194"/>
      <c r="AT112" s="195" t="s">
        <v>155</v>
      </c>
      <c r="AU112" s="195" t="s">
        <v>83</v>
      </c>
      <c r="AV112" s="13" t="s">
        <v>83</v>
      </c>
      <c r="AW112" s="13" t="s">
        <v>35</v>
      </c>
      <c r="AX112" s="13" t="s">
        <v>81</v>
      </c>
      <c r="AY112" s="195" t="s">
        <v>121</v>
      </c>
    </row>
    <row r="113" spans="1:65" s="2" customFormat="1" ht="14.45" customHeight="1">
      <c r="A113" s="31"/>
      <c r="B113" s="32"/>
      <c r="C113" s="169" t="s">
        <v>282</v>
      </c>
      <c r="D113" s="169" t="s">
        <v>124</v>
      </c>
      <c r="E113" s="170" t="s">
        <v>367</v>
      </c>
      <c r="F113" s="171" t="s">
        <v>368</v>
      </c>
      <c r="G113" s="172" t="s">
        <v>152</v>
      </c>
      <c r="H113" s="173">
        <v>32</v>
      </c>
      <c r="I113" s="174"/>
      <c r="J113" s="174">
        <f>ROUND(I113*H113,2)</f>
        <v>0</v>
      </c>
      <c r="K113" s="171" t="s">
        <v>127</v>
      </c>
      <c r="L113" s="36"/>
      <c r="M113" s="175" t="s">
        <v>17</v>
      </c>
      <c r="N113" s="176" t="s">
        <v>44</v>
      </c>
      <c r="O113" s="177">
        <v>0.13800000000000001</v>
      </c>
      <c r="P113" s="177">
        <f>O113*H113</f>
        <v>4.4160000000000004</v>
      </c>
      <c r="Q113" s="177">
        <v>0</v>
      </c>
      <c r="R113" s="177">
        <f>Q113*H113</f>
        <v>0</v>
      </c>
      <c r="S113" s="177">
        <v>0</v>
      </c>
      <c r="T113" s="178">
        <f>S113*H113</f>
        <v>0</v>
      </c>
      <c r="U113" s="31"/>
      <c r="V113" s="31"/>
      <c r="W113" s="31"/>
      <c r="X113" s="31"/>
      <c r="Y113" s="31"/>
      <c r="Z113" s="31"/>
      <c r="AA113" s="31"/>
      <c r="AB113" s="31"/>
      <c r="AC113" s="31"/>
      <c r="AD113" s="31"/>
      <c r="AE113" s="31"/>
      <c r="AR113" s="179" t="s">
        <v>199</v>
      </c>
      <c r="AT113" s="179" t="s">
        <v>124</v>
      </c>
      <c r="AU113" s="179" t="s">
        <v>83</v>
      </c>
      <c r="AY113" s="17" t="s">
        <v>121</v>
      </c>
      <c r="BE113" s="180">
        <f>IF(N113="základní",J113,0)</f>
        <v>0</v>
      </c>
      <c r="BF113" s="180">
        <f>IF(N113="snížená",J113,0)</f>
        <v>0</v>
      </c>
      <c r="BG113" s="180">
        <f>IF(N113="zákl. přenesená",J113,0)</f>
        <v>0</v>
      </c>
      <c r="BH113" s="180">
        <f>IF(N113="sníž. přenesená",J113,0)</f>
        <v>0</v>
      </c>
      <c r="BI113" s="180">
        <f>IF(N113="nulová",J113,0)</f>
        <v>0</v>
      </c>
      <c r="BJ113" s="17" t="s">
        <v>81</v>
      </c>
      <c r="BK113" s="180">
        <f>ROUND(I113*H113,2)</f>
        <v>0</v>
      </c>
      <c r="BL113" s="17" t="s">
        <v>199</v>
      </c>
      <c r="BM113" s="179" t="s">
        <v>369</v>
      </c>
    </row>
    <row r="114" spans="1:65" s="2" customFormat="1" ht="48.75">
      <c r="A114" s="31"/>
      <c r="B114" s="32"/>
      <c r="C114" s="33"/>
      <c r="D114" s="187" t="s">
        <v>165</v>
      </c>
      <c r="E114" s="33"/>
      <c r="F114" s="196" t="s">
        <v>370</v>
      </c>
      <c r="G114" s="33"/>
      <c r="H114" s="33"/>
      <c r="I114" s="33"/>
      <c r="J114" s="33"/>
      <c r="K114" s="33"/>
      <c r="L114" s="36"/>
      <c r="M114" s="197"/>
      <c r="N114" s="198"/>
      <c r="O114" s="61"/>
      <c r="P114" s="61"/>
      <c r="Q114" s="61"/>
      <c r="R114" s="61"/>
      <c r="S114" s="61"/>
      <c r="T114" s="62"/>
      <c r="U114" s="31"/>
      <c r="V114" s="31"/>
      <c r="W114" s="31"/>
      <c r="X114" s="31"/>
      <c r="Y114" s="31"/>
      <c r="Z114" s="31"/>
      <c r="AA114" s="31"/>
      <c r="AB114" s="31"/>
      <c r="AC114" s="31"/>
      <c r="AD114" s="31"/>
      <c r="AE114" s="31"/>
      <c r="AT114" s="17" t="s">
        <v>165</v>
      </c>
      <c r="AU114" s="17" t="s">
        <v>83</v>
      </c>
    </row>
    <row r="115" spans="1:65" s="2" customFormat="1" ht="14.45" customHeight="1">
      <c r="A115" s="31"/>
      <c r="B115" s="32"/>
      <c r="C115" s="213" t="s">
        <v>268</v>
      </c>
      <c r="D115" s="213" t="s">
        <v>237</v>
      </c>
      <c r="E115" s="214" t="s">
        <v>371</v>
      </c>
      <c r="F115" s="215" t="s">
        <v>372</v>
      </c>
      <c r="G115" s="216" t="s">
        <v>198</v>
      </c>
      <c r="H115" s="217">
        <v>6.4</v>
      </c>
      <c r="I115" s="218"/>
      <c r="J115" s="218">
        <f>ROUND(I115*H115,2)</f>
        <v>0</v>
      </c>
      <c r="K115" s="215" t="s">
        <v>127</v>
      </c>
      <c r="L115" s="219"/>
      <c r="M115" s="220" t="s">
        <v>17</v>
      </c>
      <c r="N115" s="221" t="s">
        <v>44</v>
      </c>
      <c r="O115" s="177">
        <v>0</v>
      </c>
      <c r="P115" s="177">
        <f>O115*H115</f>
        <v>0</v>
      </c>
      <c r="Q115" s="177">
        <v>1E-3</v>
      </c>
      <c r="R115" s="177">
        <f>Q115*H115</f>
        <v>6.4000000000000003E-3</v>
      </c>
      <c r="S115" s="177">
        <v>0</v>
      </c>
      <c r="T115" s="178">
        <f>S115*H115</f>
        <v>0</v>
      </c>
      <c r="U115" s="31"/>
      <c r="V115" s="31"/>
      <c r="W115" s="31"/>
      <c r="X115" s="31"/>
      <c r="Y115" s="31"/>
      <c r="Z115" s="31"/>
      <c r="AA115" s="31"/>
      <c r="AB115" s="31"/>
      <c r="AC115" s="31"/>
      <c r="AD115" s="31"/>
      <c r="AE115" s="31"/>
      <c r="AR115" s="179" t="s">
        <v>330</v>
      </c>
      <c r="AT115" s="179" t="s">
        <v>237</v>
      </c>
      <c r="AU115" s="179" t="s">
        <v>83</v>
      </c>
      <c r="AY115" s="17" t="s">
        <v>121</v>
      </c>
      <c r="BE115" s="180">
        <f>IF(N115="základní",J115,0)</f>
        <v>0</v>
      </c>
      <c r="BF115" s="180">
        <f>IF(N115="snížená",J115,0)</f>
        <v>0</v>
      </c>
      <c r="BG115" s="180">
        <f>IF(N115="zákl. přenesená",J115,0)</f>
        <v>0</v>
      </c>
      <c r="BH115" s="180">
        <f>IF(N115="sníž. přenesená",J115,0)</f>
        <v>0</v>
      </c>
      <c r="BI115" s="180">
        <f>IF(N115="nulová",J115,0)</f>
        <v>0</v>
      </c>
      <c r="BJ115" s="17" t="s">
        <v>81</v>
      </c>
      <c r="BK115" s="180">
        <f>ROUND(I115*H115,2)</f>
        <v>0</v>
      </c>
      <c r="BL115" s="17" t="s">
        <v>199</v>
      </c>
      <c r="BM115" s="179" t="s">
        <v>373</v>
      </c>
    </row>
    <row r="116" spans="1:65" s="13" customFormat="1">
      <c r="B116" s="185"/>
      <c r="C116" s="186"/>
      <c r="D116" s="187" t="s">
        <v>155</v>
      </c>
      <c r="E116" s="188" t="s">
        <v>17</v>
      </c>
      <c r="F116" s="189" t="s">
        <v>374</v>
      </c>
      <c r="G116" s="186"/>
      <c r="H116" s="190">
        <v>6.4</v>
      </c>
      <c r="I116" s="186"/>
      <c r="J116" s="186"/>
      <c r="K116" s="186"/>
      <c r="L116" s="191"/>
      <c r="M116" s="192"/>
      <c r="N116" s="193"/>
      <c r="O116" s="193"/>
      <c r="P116" s="193"/>
      <c r="Q116" s="193"/>
      <c r="R116" s="193"/>
      <c r="S116" s="193"/>
      <c r="T116" s="194"/>
      <c r="AT116" s="195" t="s">
        <v>155</v>
      </c>
      <c r="AU116" s="195" t="s">
        <v>83</v>
      </c>
      <c r="AV116" s="13" t="s">
        <v>83</v>
      </c>
      <c r="AW116" s="13" t="s">
        <v>35</v>
      </c>
      <c r="AX116" s="13" t="s">
        <v>81</v>
      </c>
      <c r="AY116" s="195" t="s">
        <v>121</v>
      </c>
    </row>
    <row r="117" spans="1:65" s="2" customFormat="1" ht="14.45" customHeight="1">
      <c r="A117" s="31"/>
      <c r="B117" s="32"/>
      <c r="C117" s="169" t="s">
        <v>288</v>
      </c>
      <c r="D117" s="169" t="s">
        <v>124</v>
      </c>
      <c r="E117" s="170" t="s">
        <v>375</v>
      </c>
      <c r="F117" s="171" t="s">
        <v>376</v>
      </c>
      <c r="G117" s="172" t="s">
        <v>152</v>
      </c>
      <c r="H117" s="173">
        <v>32</v>
      </c>
      <c r="I117" s="174"/>
      <c r="J117" s="174">
        <f>ROUND(I117*H117,2)</f>
        <v>0</v>
      </c>
      <c r="K117" s="171" t="s">
        <v>127</v>
      </c>
      <c r="L117" s="36"/>
      <c r="M117" s="175" t="s">
        <v>17</v>
      </c>
      <c r="N117" s="176" t="s">
        <v>44</v>
      </c>
      <c r="O117" s="177">
        <v>0.14399999999999999</v>
      </c>
      <c r="P117" s="177">
        <f>O117*H117</f>
        <v>4.6079999999999997</v>
      </c>
      <c r="Q117" s="177">
        <v>0</v>
      </c>
      <c r="R117" s="177">
        <f>Q117*H117</f>
        <v>0</v>
      </c>
      <c r="S117" s="177">
        <v>0</v>
      </c>
      <c r="T117" s="178">
        <f>S117*H117</f>
        <v>0</v>
      </c>
      <c r="U117" s="31"/>
      <c r="V117" s="31"/>
      <c r="W117" s="31"/>
      <c r="X117" s="31"/>
      <c r="Y117" s="31"/>
      <c r="Z117" s="31"/>
      <c r="AA117" s="31"/>
      <c r="AB117" s="31"/>
      <c r="AC117" s="31"/>
      <c r="AD117" s="31"/>
      <c r="AE117" s="31"/>
      <c r="AR117" s="179" t="s">
        <v>199</v>
      </c>
      <c r="AT117" s="179" t="s">
        <v>124</v>
      </c>
      <c r="AU117" s="179" t="s">
        <v>83</v>
      </c>
      <c r="AY117" s="17" t="s">
        <v>121</v>
      </c>
      <c r="BE117" s="180">
        <f>IF(N117="základní",J117,0)</f>
        <v>0</v>
      </c>
      <c r="BF117" s="180">
        <f>IF(N117="snížená",J117,0)</f>
        <v>0</v>
      </c>
      <c r="BG117" s="180">
        <f>IF(N117="zákl. přenesená",J117,0)</f>
        <v>0</v>
      </c>
      <c r="BH117" s="180">
        <f>IF(N117="sníž. přenesená",J117,0)</f>
        <v>0</v>
      </c>
      <c r="BI117" s="180">
        <f>IF(N117="nulová",J117,0)</f>
        <v>0</v>
      </c>
      <c r="BJ117" s="17" t="s">
        <v>81</v>
      </c>
      <c r="BK117" s="180">
        <f>ROUND(I117*H117,2)</f>
        <v>0</v>
      </c>
      <c r="BL117" s="17" t="s">
        <v>199</v>
      </c>
      <c r="BM117" s="179" t="s">
        <v>377</v>
      </c>
    </row>
    <row r="118" spans="1:65" s="2" customFormat="1" ht="48.75">
      <c r="A118" s="31"/>
      <c r="B118" s="32"/>
      <c r="C118" s="33"/>
      <c r="D118" s="187" t="s">
        <v>165</v>
      </c>
      <c r="E118" s="33"/>
      <c r="F118" s="196" t="s">
        <v>370</v>
      </c>
      <c r="G118" s="33"/>
      <c r="H118" s="33"/>
      <c r="I118" s="33"/>
      <c r="J118" s="33"/>
      <c r="K118" s="33"/>
      <c r="L118" s="36"/>
      <c r="M118" s="197"/>
      <c r="N118" s="198"/>
      <c r="O118" s="61"/>
      <c r="P118" s="61"/>
      <c r="Q118" s="61"/>
      <c r="R118" s="61"/>
      <c r="S118" s="61"/>
      <c r="T118" s="62"/>
      <c r="U118" s="31"/>
      <c r="V118" s="31"/>
      <c r="W118" s="31"/>
      <c r="X118" s="31"/>
      <c r="Y118" s="31"/>
      <c r="Z118" s="31"/>
      <c r="AA118" s="31"/>
      <c r="AB118" s="31"/>
      <c r="AC118" s="31"/>
      <c r="AD118" s="31"/>
      <c r="AE118" s="31"/>
      <c r="AT118" s="17" t="s">
        <v>165</v>
      </c>
      <c r="AU118" s="17" t="s">
        <v>83</v>
      </c>
    </row>
    <row r="119" spans="1:65" s="2" customFormat="1" ht="24.2" customHeight="1">
      <c r="A119" s="31"/>
      <c r="B119" s="32"/>
      <c r="C119" s="213" t="s">
        <v>8</v>
      </c>
      <c r="D119" s="213" t="s">
        <v>237</v>
      </c>
      <c r="E119" s="214" t="s">
        <v>378</v>
      </c>
      <c r="F119" s="215" t="s">
        <v>379</v>
      </c>
      <c r="G119" s="216" t="s">
        <v>198</v>
      </c>
      <c r="H119" s="217">
        <v>6.4</v>
      </c>
      <c r="I119" s="218"/>
      <c r="J119" s="218">
        <f>ROUND(I119*H119,2)</f>
        <v>0</v>
      </c>
      <c r="K119" s="215" t="s">
        <v>17</v>
      </c>
      <c r="L119" s="219"/>
      <c r="M119" s="220" t="s">
        <v>17</v>
      </c>
      <c r="N119" s="221" t="s">
        <v>44</v>
      </c>
      <c r="O119" s="177">
        <v>0</v>
      </c>
      <c r="P119" s="177">
        <f>O119*H119</f>
        <v>0</v>
      </c>
      <c r="Q119" s="177">
        <v>1E-3</v>
      </c>
      <c r="R119" s="177">
        <f>Q119*H119</f>
        <v>6.4000000000000003E-3</v>
      </c>
      <c r="S119" s="177">
        <v>0</v>
      </c>
      <c r="T119" s="178">
        <f>S119*H119</f>
        <v>0</v>
      </c>
      <c r="U119" s="31"/>
      <c r="V119" s="31"/>
      <c r="W119" s="31"/>
      <c r="X119" s="31"/>
      <c r="Y119" s="31"/>
      <c r="Z119" s="31"/>
      <c r="AA119" s="31"/>
      <c r="AB119" s="31"/>
      <c r="AC119" s="31"/>
      <c r="AD119" s="31"/>
      <c r="AE119" s="31"/>
      <c r="AR119" s="179" t="s">
        <v>330</v>
      </c>
      <c r="AT119" s="179" t="s">
        <v>237</v>
      </c>
      <c r="AU119" s="179" t="s">
        <v>83</v>
      </c>
      <c r="AY119" s="17" t="s">
        <v>121</v>
      </c>
      <c r="BE119" s="180">
        <f>IF(N119="základní",J119,0)</f>
        <v>0</v>
      </c>
      <c r="BF119" s="180">
        <f>IF(N119="snížená",J119,0)</f>
        <v>0</v>
      </c>
      <c r="BG119" s="180">
        <f>IF(N119="zákl. přenesená",J119,0)</f>
        <v>0</v>
      </c>
      <c r="BH119" s="180">
        <f>IF(N119="sníž. přenesená",J119,0)</f>
        <v>0</v>
      </c>
      <c r="BI119" s="180">
        <f>IF(N119="nulová",J119,0)</f>
        <v>0</v>
      </c>
      <c r="BJ119" s="17" t="s">
        <v>81</v>
      </c>
      <c r="BK119" s="180">
        <f>ROUND(I119*H119,2)</f>
        <v>0</v>
      </c>
      <c r="BL119" s="17" t="s">
        <v>199</v>
      </c>
      <c r="BM119" s="179" t="s">
        <v>380</v>
      </c>
    </row>
    <row r="120" spans="1:65" s="13" customFormat="1">
      <c r="B120" s="185"/>
      <c r="C120" s="186"/>
      <c r="D120" s="187" t="s">
        <v>155</v>
      </c>
      <c r="E120" s="188" t="s">
        <v>17</v>
      </c>
      <c r="F120" s="189" t="s">
        <v>381</v>
      </c>
      <c r="G120" s="186"/>
      <c r="H120" s="190">
        <v>6.4</v>
      </c>
      <c r="I120" s="186"/>
      <c r="J120" s="186"/>
      <c r="K120" s="186"/>
      <c r="L120" s="191"/>
      <c r="M120" s="222"/>
      <c r="N120" s="223"/>
      <c r="O120" s="223"/>
      <c r="P120" s="223"/>
      <c r="Q120" s="223"/>
      <c r="R120" s="223"/>
      <c r="S120" s="223"/>
      <c r="T120" s="224"/>
      <c r="AT120" s="195" t="s">
        <v>155</v>
      </c>
      <c r="AU120" s="195" t="s">
        <v>83</v>
      </c>
      <c r="AV120" s="13" t="s">
        <v>83</v>
      </c>
      <c r="AW120" s="13" t="s">
        <v>35</v>
      </c>
      <c r="AX120" s="13" t="s">
        <v>81</v>
      </c>
      <c r="AY120" s="195" t="s">
        <v>121</v>
      </c>
    </row>
    <row r="121" spans="1:65" s="2" customFormat="1" ht="6.95" customHeight="1">
      <c r="A121" s="31"/>
      <c r="B121" s="44"/>
      <c r="C121" s="45"/>
      <c r="D121" s="45"/>
      <c r="E121" s="45"/>
      <c r="F121" s="45"/>
      <c r="G121" s="45"/>
      <c r="H121" s="45"/>
      <c r="I121" s="45"/>
      <c r="J121" s="45"/>
      <c r="K121" s="45"/>
      <c r="L121" s="36"/>
      <c r="M121" s="31"/>
      <c r="O121" s="31"/>
      <c r="P121" s="31"/>
      <c r="Q121" s="31"/>
      <c r="R121" s="31"/>
      <c r="S121" s="31"/>
      <c r="T121" s="31"/>
      <c r="U121" s="31"/>
      <c r="V121" s="31"/>
      <c r="W121" s="31"/>
      <c r="X121" s="31"/>
      <c r="Y121" s="31"/>
      <c r="Z121" s="31"/>
      <c r="AA121" s="31"/>
      <c r="AB121" s="31"/>
      <c r="AC121" s="31"/>
      <c r="AD121" s="31"/>
      <c r="AE121" s="31"/>
    </row>
  </sheetData>
  <sheetProtection formatColumns="0" formatRows="0" autoFilter="0"/>
  <autoFilter ref="C83:K12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scale="85"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sheetPr>
    <pageSetUpPr fitToPage="1"/>
  </sheetPr>
  <dimension ref="A1:K218"/>
  <sheetViews>
    <sheetView showGridLines="0" zoomScale="110" zoomScaleNormal="110" workbookViewId="0"/>
  </sheetViews>
  <sheetFormatPr defaultRowHeight="11.25"/>
  <cols>
    <col min="1" max="1" width="8.33203125" style="225" customWidth="1"/>
    <col min="2" max="2" width="1.6640625" style="225" customWidth="1"/>
    <col min="3" max="4" width="5" style="225" customWidth="1"/>
    <col min="5" max="5" width="11.6640625" style="225" customWidth="1"/>
    <col min="6" max="6" width="9.1640625" style="225" customWidth="1"/>
    <col min="7" max="7" width="5" style="225" customWidth="1"/>
    <col min="8" max="8" width="77.83203125" style="225" customWidth="1"/>
    <col min="9" max="10" width="20" style="225" customWidth="1"/>
    <col min="11" max="11" width="1.6640625" style="225" customWidth="1"/>
  </cols>
  <sheetData>
    <row r="1" spans="2:11" s="1" customFormat="1" ht="37.5" customHeight="1"/>
    <row r="2" spans="2:11" s="1" customFormat="1" ht="7.5" customHeight="1">
      <c r="B2" s="226"/>
      <c r="C2" s="227"/>
      <c r="D2" s="227"/>
      <c r="E2" s="227"/>
      <c r="F2" s="227"/>
      <c r="G2" s="227"/>
      <c r="H2" s="227"/>
      <c r="I2" s="227"/>
      <c r="J2" s="227"/>
      <c r="K2" s="228"/>
    </row>
    <row r="3" spans="2:11" s="15" customFormat="1" ht="45" customHeight="1">
      <c r="B3" s="229"/>
      <c r="C3" s="351" t="s">
        <v>382</v>
      </c>
      <c r="D3" s="351"/>
      <c r="E3" s="351"/>
      <c r="F3" s="351"/>
      <c r="G3" s="351"/>
      <c r="H3" s="351"/>
      <c r="I3" s="351"/>
      <c r="J3" s="351"/>
      <c r="K3" s="230"/>
    </row>
    <row r="4" spans="2:11" s="1" customFormat="1" ht="25.5" customHeight="1">
      <c r="B4" s="231"/>
      <c r="C4" s="352" t="s">
        <v>383</v>
      </c>
      <c r="D4" s="352"/>
      <c r="E4" s="352"/>
      <c r="F4" s="352"/>
      <c r="G4" s="352"/>
      <c r="H4" s="352"/>
      <c r="I4" s="352"/>
      <c r="J4" s="352"/>
      <c r="K4" s="232"/>
    </row>
    <row r="5" spans="2:11" s="1" customFormat="1" ht="5.25" customHeight="1">
      <c r="B5" s="231"/>
      <c r="C5" s="233"/>
      <c r="D5" s="233"/>
      <c r="E5" s="233"/>
      <c r="F5" s="233"/>
      <c r="G5" s="233"/>
      <c r="H5" s="233"/>
      <c r="I5" s="233"/>
      <c r="J5" s="233"/>
      <c r="K5" s="232"/>
    </row>
    <row r="6" spans="2:11" s="1" customFormat="1" ht="15" customHeight="1">
      <c r="B6" s="231"/>
      <c r="C6" s="350" t="s">
        <v>384</v>
      </c>
      <c r="D6" s="350"/>
      <c r="E6" s="350"/>
      <c r="F6" s="350"/>
      <c r="G6" s="350"/>
      <c r="H6" s="350"/>
      <c r="I6" s="350"/>
      <c r="J6" s="350"/>
      <c r="K6" s="232"/>
    </row>
    <row r="7" spans="2:11" s="1" customFormat="1" ht="15" customHeight="1">
      <c r="B7" s="235"/>
      <c r="C7" s="350" t="s">
        <v>385</v>
      </c>
      <c r="D7" s="350"/>
      <c r="E7" s="350"/>
      <c r="F7" s="350"/>
      <c r="G7" s="350"/>
      <c r="H7" s="350"/>
      <c r="I7" s="350"/>
      <c r="J7" s="350"/>
      <c r="K7" s="232"/>
    </row>
    <row r="8" spans="2:11" s="1" customFormat="1" ht="12.75" customHeight="1">
      <c r="B8" s="235"/>
      <c r="C8" s="234"/>
      <c r="D8" s="234"/>
      <c r="E8" s="234"/>
      <c r="F8" s="234"/>
      <c r="G8" s="234"/>
      <c r="H8" s="234"/>
      <c r="I8" s="234"/>
      <c r="J8" s="234"/>
      <c r="K8" s="232"/>
    </row>
    <row r="9" spans="2:11" s="1" customFormat="1" ht="15" customHeight="1">
      <c r="B9" s="235"/>
      <c r="C9" s="350" t="s">
        <v>386</v>
      </c>
      <c r="D9" s="350"/>
      <c r="E9" s="350"/>
      <c r="F9" s="350"/>
      <c r="G9" s="350"/>
      <c r="H9" s="350"/>
      <c r="I9" s="350"/>
      <c r="J9" s="350"/>
      <c r="K9" s="232"/>
    </row>
    <row r="10" spans="2:11" s="1" customFormat="1" ht="15" customHeight="1">
      <c r="B10" s="235"/>
      <c r="C10" s="234"/>
      <c r="D10" s="350" t="s">
        <v>387</v>
      </c>
      <c r="E10" s="350"/>
      <c r="F10" s="350"/>
      <c r="G10" s="350"/>
      <c r="H10" s="350"/>
      <c r="I10" s="350"/>
      <c r="J10" s="350"/>
      <c r="K10" s="232"/>
    </row>
    <row r="11" spans="2:11" s="1" customFormat="1" ht="15" customHeight="1">
      <c r="B11" s="235"/>
      <c r="C11" s="236"/>
      <c r="D11" s="350" t="s">
        <v>388</v>
      </c>
      <c r="E11" s="350"/>
      <c r="F11" s="350"/>
      <c r="G11" s="350"/>
      <c r="H11" s="350"/>
      <c r="I11" s="350"/>
      <c r="J11" s="350"/>
      <c r="K11" s="232"/>
    </row>
    <row r="12" spans="2:11" s="1" customFormat="1" ht="15" customHeight="1">
      <c r="B12" s="235"/>
      <c r="C12" s="236"/>
      <c r="D12" s="234"/>
      <c r="E12" s="234"/>
      <c r="F12" s="234"/>
      <c r="G12" s="234"/>
      <c r="H12" s="234"/>
      <c r="I12" s="234"/>
      <c r="J12" s="234"/>
      <c r="K12" s="232"/>
    </row>
    <row r="13" spans="2:11" s="1" customFormat="1" ht="15" customHeight="1">
      <c r="B13" s="235"/>
      <c r="C13" s="236"/>
      <c r="D13" s="237" t="s">
        <v>389</v>
      </c>
      <c r="E13" s="234"/>
      <c r="F13" s="234"/>
      <c r="G13" s="234"/>
      <c r="H13" s="234"/>
      <c r="I13" s="234"/>
      <c r="J13" s="234"/>
      <c r="K13" s="232"/>
    </row>
    <row r="14" spans="2:11" s="1" customFormat="1" ht="12.75" customHeight="1">
      <c r="B14" s="235"/>
      <c r="C14" s="236"/>
      <c r="D14" s="236"/>
      <c r="E14" s="236"/>
      <c r="F14" s="236"/>
      <c r="G14" s="236"/>
      <c r="H14" s="236"/>
      <c r="I14" s="236"/>
      <c r="J14" s="236"/>
      <c r="K14" s="232"/>
    </row>
    <row r="15" spans="2:11" s="1" customFormat="1" ht="15" customHeight="1">
      <c r="B15" s="235"/>
      <c r="C15" s="236"/>
      <c r="D15" s="350" t="s">
        <v>390</v>
      </c>
      <c r="E15" s="350"/>
      <c r="F15" s="350"/>
      <c r="G15" s="350"/>
      <c r="H15" s="350"/>
      <c r="I15" s="350"/>
      <c r="J15" s="350"/>
      <c r="K15" s="232"/>
    </row>
    <row r="16" spans="2:11" s="1" customFormat="1" ht="15" customHeight="1">
      <c r="B16" s="235"/>
      <c r="C16" s="236"/>
      <c r="D16" s="350" t="s">
        <v>391</v>
      </c>
      <c r="E16" s="350"/>
      <c r="F16" s="350"/>
      <c r="G16" s="350"/>
      <c r="H16" s="350"/>
      <c r="I16" s="350"/>
      <c r="J16" s="350"/>
      <c r="K16" s="232"/>
    </row>
    <row r="17" spans="2:11" s="1" customFormat="1" ht="15" customHeight="1">
      <c r="B17" s="235"/>
      <c r="C17" s="236"/>
      <c r="D17" s="350" t="s">
        <v>392</v>
      </c>
      <c r="E17" s="350"/>
      <c r="F17" s="350"/>
      <c r="G17" s="350"/>
      <c r="H17" s="350"/>
      <c r="I17" s="350"/>
      <c r="J17" s="350"/>
      <c r="K17" s="232"/>
    </row>
    <row r="18" spans="2:11" s="1" customFormat="1" ht="15" customHeight="1">
      <c r="B18" s="235"/>
      <c r="C18" s="236"/>
      <c r="D18" s="236"/>
      <c r="E18" s="238" t="s">
        <v>80</v>
      </c>
      <c r="F18" s="350" t="s">
        <v>393</v>
      </c>
      <c r="G18" s="350"/>
      <c r="H18" s="350"/>
      <c r="I18" s="350"/>
      <c r="J18" s="350"/>
      <c r="K18" s="232"/>
    </row>
    <row r="19" spans="2:11" s="1" customFormat="1" ht="15" customHeight="1">
      <c r="B19" s="235"/>
      <c r="C19" s="236"/>
      <c r="D19" s="236"/>
      <c r="E19" s="238" t="s">
        <v>394</v>
      </c>
      <c r="F19" s="350" t="s">
        <v>395</v>
      </c>
      <c r="G19" s="350"/>
      <c r="H19" s="350"/>
      <c r="I19" s="350"/>
      <c r="J19" s="350"/>
      <c r="K19" s="232"/>
    </row>
    <row r="20" spans="2:11" s="1" customFormat="1" ht="15" customHeight="1">
      <c r="B20" s="235"/>
      <c r="C20" s="236"/>
      <c r="D20" s="236"/>
      <c r="E20" s="238" t="s">
        <v>396</v>
      </c>
      <c r="F20" s="350" t="s">
        <v>397</v>
      </c>
      <c r="G20" s="350"/>
      <c r="H20" s="350"/>
      <c r="I20" s="350"/>
      <c r="J20" s="350"/>
      <c r="K20" s="232"/>
    </row>
    <row r="21" spans="2:11" s="1" customFormat="1" ht="15" customHeight="1">
      <c r="B21" s="235"/>
      <c r="C21" s="236"/>
      <c r="D21" s="236"/>
      <c r="E21" s="238" t="s">
        <v>398</v>
      </c>
      <c r="F21" s="350" t="s">
        <v>399</v>
      </c>
      <c r="G21" s="350"/>
      <c r="H21" s="350"/>
      <c r="I21" s="350"/>
      <c r="J21" s="350"/>
      <c r="K21" s="232"/>
    </row>
    <row r="22" spans="2:11" s="1" customFormat="1" ht="15" customHeight="1">
      <c r="B22" s="235"/>
      <c r="C22" s="236"/>
      <c r="D22" s="236"/>
      <c r="E22" s="238" t="s">
        <v>400</v>
      </c>
      <c r="F22" s="350" t="s">
        <v>401</v>
      </c>
      <c r="G22" s="350"/>
      <c r="H22" s="350"/>
      <c r="I22" s="350"/>
      <c r="J22" s="350"/>
      <c r="K22" s="232"/>
    </row>
    <row r="23" spans="2:11" s="1" customFormat="1" ht="15" customHeight="1">
      <c r="B23" s="235"/>
      <c r="C23" s="236"/>
      <c r="D23" s="236"/>
      <c r="E23" s="238" t="s">
        <v>402</v>
      </c>
      <c r="F23" s="350" t="s">
        <v>403</v>
      </c>
      <c r="G23" s="350"/>
      <c r="H23" s="350"/>
      <c r="I23" s="350"/>
      <c r="J23" s="350"/>
      <c r="K23" s="232"/>
    </row>
    <row r="24" spans="2:11" s="1" customFormat="1" ht="12.75" customHeight="1">
      <c r="B24" s="235"/>
      <c r="C24" s="236"/>
      <c r="D24" s="236"/>
      <c r="E24" s="236"/>
      <c r="F24" s="236"/>
      <c r="G24" s="236"/>
      <c r="H24" s="236"/>
      <c r="I24" s="236"/>
      <c r="J24" s="236"/>
      <c r="K24" s="232"/>
    </row>
    <row r="25" spans="2:11" s="1" customFormat="1" ht="15" customHeight="1">
      <c r="B25" s="235"/>
      <c r="C25" s="350" t="s">
        <v>404</v>
      </c>
      <c r="D25" s="350"/>
      <c r="E25" s="350"/>
      <c r="F25" s="350"/>
      <c r="G25" s="350"/>
      <c r="H25" s="350"/>
      <c r="I25" s="350"/>
      <c r="J25" s="350"/>
      <c r="K25" s="232"/>
    </row>
    <row r="26" spans="2:11" s="1" customFormat="1" ht="15" customHeight="1">
      <c r="B26" s="235"/>
      <c r="C26" s="350" t="s">
        <v>405</v>
      </c>
      <c r="D26" s="350"/>
      <c r="E26" s="350"/>
      <c r="F26" s="350"/>
      <c r="G26" s="350"/>
      <c r="H26" s="350"/>
      <c r="I26" s="350"/>
      <c r="J26" s="350"/>
      <c r="K26" s="232"/>
    </row>
    <row r="27" spans="2:11" s="1" customFormat="1" ht="15" customHeight="1">
      <c r="B27" s="235"/>
      <c r="C27" s="234"/>
      <c r="D27" s="350" t="s">
        <v>406</v>
      </c>
      <c r="E27" s="350"/>
      <c r="F27" s="350"/>
      <c r="G27" s="350"/>
      <c r="H27" s="350"/>
      <c r="I27" s="350"/>
      <c r="J27" s="350"/>
      <c r="K27" s="232"/>
    </row>
    <row r="28" spans="2:11" s="1" customFormat="1" ht="15" customHeight="1">
      <c r="B28" s="235"/>
      <c r="C28" s="236"/>
      <c r="D28" s="350" t="s">
        <v>407</v>
      </c>
      <c r="E28" s="350"/>
      <c r="F28" s="350"/>
      <c r="G28" s="350"/>
      <c r="H28" s="350"/>
      <c r="I28" s="350"/>
      <c r="J28" s="350"/>
      <c r="K28" s="232"/>
    </row>
    <row r="29" spans="2:11" s="1" customFormat="1" ht="12.75" customHeight="1">
      <c r="B29" s="235"/>
      <c r="C29" s="236"/>
      <c r="D29" s="236"/>
      <c r="E29" s="236"/>
      <c r="F29" s="236"/>
      <c r="G29" s="236"/>
      <c r="H29" s="236"/>
      <c r="I29" s="236"/>
      <c r="J29" s="236"/>
      <c r="K29" s="232"/>
    </row>
    <row r="30" spans="2:11" s="1" customFormat="1" ht="15" customHeight="1">
      <c r="B30" s="235"/>
      <c r="C30" s="236"/>
      <c r="D30" s="350" t="s">
        <v>408</v>
      </c>
      <c r="E30" s="350"/>
      <c r="F30" s="350"/>
      <c r="G30" s="350"/>
      <c r="H30" s="350"/>
      <c r="I30" s="350"/>
      <c r="J30" s="350"/>
      <c r="K30" s="232"/>
    </row>
    <row r="31" spans="2:11" s="1" customFormat="1" ht="15" customHeight="1">
      <c r="B31" s="235"/>
      <c r="C31" s="236"/>
      <c r="D31" s="350" t="s">
        <v>409</v>
      </c>
      <c r="E31" s="350"/>
      <c r="F31" s="350"/>
      <c r="G31" s="350"/>
      <c r="H31" s="350"/>
      <c r="I31" s="350"/>
      <c r="J31" s="350"/>
      <c r="K31" s="232"/>
    </row>
    <row r="32" spans="2:11" s="1" customFormat="1" ht="12.75" customHeight="1">
      <c r="B32" s="235"/>
      <c r="C32" s="236"/>
      <c r="D32" s="236"/>
      <c r="E32" s="236"/>
      <c r="F32" s="236"/>
      <c r="G32" s="236"/>
      <c r="H32" s="236"/>
      <c r="I32" s="236"/>
      <c r="J32" s="236"/>
      <c r="K32" s="232"/>
    </row>
    <row r="33" spans="2:11" s="1" customFormat="1" ht="15" customHeight="1">
      <c r="B33" s="235"/>
      <c r="C33" s="236"/>
      <c r="D33" s="350" t="s">
        <v>410</v>
      </c>
      <c r="E33" s="350"/>
      <c r="F33" s="350"/>
      <c r="G33" s="350"/>
      <c r="H33" s="350"/>
      <c r="I33" s="350"/>
      <c r="J33" s="350"/>
      <c r="K33" s="232"/>
    </row>
    <row r="34" spans="2:11" s="1" customFormat="1" ht="15" customHeight="1">
      <c r="B34" s="235"/>
      <c r="C34" s="236"/>
      <c r="D34" s="350" t="s">
        <v>411</v>
      </c>
      <c r="E34" s="350"/>
      <c r="F34" s="350"/>
      <c r="G34" s="350"/>
      <c r="H34" s="350"/>
      <c r="I34" s="350"/>
      <c r="J34" s="350"/>
      <c r="K34" s="232"/>
    </row>
    <row r="35" spans="2:11" s="1" customFormat="1" ht="15" customHeight="1">
      <c r="B35" s="235"/>
      <c r="C35" s="236"/>
      <c r="D35" s="350" t="s">
        <v>412</v>
      </c>
      <c r="E35" s="350"/>
      <c r="F35" s="350"/>
      <c r="G35" s="350"/>
      <c r="H35" s="350"/>
      <c r="I35" s="350"/>
      <c r="J35" s="350"/>
      <c r="K35" s="232"/>
    </row>
    <row r="36" spans="2:11" s="1" customFormat="1" ht="15" customHeight="1">
      <c r="B36" s="235"/>
      <c r="C36" s="236"/>
      <c r="D36" s="234"/>
      <c r="E36" s="237" t="s">
        <v>106</v>
      </c>
      <c r="F36" s="234"/>
      <c r="G36" s="350" t="s">
        <v>413</v>
      </c>
      <c r="H36" s="350"/>
      <c r="I36" s="350"/>
      <c r="J36" s="350"/>
      <c r="K36" s="232"/>
    </row>
    <row r="37" spans="2:11" s="1" customFormat="1" ht="30.75" customHeight="1">
      <c r="B37" s="235"/>
      <c r="C37" s="236"/>
      <c r="D37" s="234"/>
      <c r="E37" s="237" t="s">
        <v>414</v>
      </c>
      <c r="F37" s="234"/>
      <c r="G37" s="350" t="s">
        <v>415</v>
      </c>
      <c r="H37" s="350"/>
      <c r="I37" s="350"/>
      <c r="J37" s="350"/>
      <c r="K37" s="232"/>
    </row>
    <row r="38" spans="2:11" s="1" customFormat="1" ht="15" customHeight="1">
      <c r="B38" s="235"/>
      <c r="C38" s="236"/>
      <c r="D38" s="234"/>
      <c r="E38" s="237" t="s">
        <v>54</v>
      </c>
      <c r="F38" s="234"/>
      <c r="G38" s="350" t="s">
        <v>416</v>
      </c>
      <c r="H38" s="350"/>
      <c r="I38" s="350"/>
      <c r="J38" s="350"/>
      <c r="K38" s="232"/>
    </row>
    <row r="39" spans="2:11" s="1" customFormat="1" ht="15" customHeight="1">
      <c r="B39" s="235"/>
      <c r="C39" s="236"/>
      <c r="D39" s="234"/>
      <c r="E39" s="237" t="s">
        <v>55</v>
      </c>
      <c r="F39" s="234"/>
      <c r="G39" s="350" t="s">
        <v>417</v>
      </c>
      <c r="H39" s="350"/>
      <c r="I39" s="350"/>
      <c r="J39" s="350"/>
      <c r="K39" s="232"/>
    </row>
    <row r="40" spans="2:11" s="1" customFormat="1" ht="15" customHeight="1">
      <c r="B40" s="235"/>
      <c r="C40" s="236"/>
      <c r="D40" s="234"/>
      <c r="E40" s="237" t="s">
        <v>107</v>
      </c>
      <c r="F40" s="234"/>
      <c r="G40" s="350" t="s">
        <v>418</v>
      </c>
      <c r="H40" s="350"/>
      <c r="I40" s="350"/>
      <c r="J40" s="350"/>
      <c r="K40" s="232"/>
    </row>
    <row r="41" spans="2:11" s="1" customFormat="1" ht="15" customHeight="1">
      <c r="B41" s="235"/>
      <c r="C41" s="236"/>
      <c r="D41" s="234"/>
      <c r="E41" s="237" t="s">
        <v>108</v>
      </c>
      <c r="F41" s="234"/>
      <c r="G41" s="350" t="s">
        <v>419</v>
      </c>
      <c r="H41" s="350"/>
      <c r="I41" s="350"/>
      <c r="J41" s="350"/>
      <c r="K41" s="232"/>
    </row>
    <row r="42" spans="2:11" s="1" customFormat="1" ht="15" customHeight="1">
      <c r="B42" s="235"/>
      <c r="C42" s="236"/>
      <c r="D42" s="234"/>
      <c r="E42" s="237" t="s">
        <v>420</v>
      </c>
      <c r="F42" s="234"/>
      <c r="G42" s="350" t="s">
        <v>421</v>
      </c>
      <c r="H42" s="350"/>
      <c r="I42" s="350"/>
      <c r="J42" s="350"/>
      <c r="K42" s="232"/>
    </row>
    <row r="43" spans="2:11" s="1" customFormat="1" ht="15" customHeight="1">
      <c r="B43" s="235"/>
      <c r="C43" s="236"/>
      <c r="D43" s="234"/>
      <c r="E43" s="237"/>
      <c r="F43" s="234"/>
      <c r="G43" s="350" t="s">
        <v>422</v>
      </c>
      <c r="H43" s="350"/>
      <c r="I43" s="350"/>
      <c r="J43" s="350"/>
      <c r="K43" s="232"/>
    </row>
    <row r="44" spans="2:11" s="1" customFormat="1" ht="15" customHeight="1">
      <c r="B44" s="235"/>
      <c r="C44" s="236"/>
      <c r="D44" s="234"/>
      <c r="E44" s="237" t="s">
        <v>423</v>
      </c>
      <c r="F44" s="234"/>
      <c r="G44" s="350" t="s">
        <v>424</v>
      </c>
      <c r="H44" s="350"/>
      <c r="I44" s="350"/>
      <c r="J44" s="350"/>
      <c r="K44" s="232"/>
    </row>
    <row r="45" spans="2:11" s="1" customFormat="1" ht="15" customHeight="1">
      <c r="B45" s="235"/>
      <c r="C45" s="236"/>
      <c r="D45" s="234"/>
      <c r="E45" s="237" t="s">
        <v>110</v>
      </c>
      <c r="F45" s="234"/>
      <c r="G45" s="350" t="s">
        <v>425</v>
      </c>
      <c r="H45" s="350"/>
      <c r="I45" s="350"/>
      <c r="J45" s="350"/>
      <c r="K45" s="232"/>
    </row>
    <row r="46" spans="2:11" s="1" customFormat="1" ht="12.75" customHeight="1">
      <c r="B46" s="235"/>
      <c r="C46" s="236"/>
      <c r="D46" s="234"/>
      <c r="E46" s="234"/>
      <c r="F46" s="234"/>
      <c r="G46" s="234"/>
      <c r="H46" s="234"/>
      <c r="I46" s="234"/>
      <c r="J46" s="234"/>
      <c r="K46" s="232"/>
    </row>
    <row r="47" spans="2:11" s="1" customFormat="1" ht="15" customHeight="1">
      <c r="B47" s="235"/>
      <c r="C47" s="236"/>
      <c r="D47" s="350" t="s">
        <v>426</v>
      </c>
      <c r="E47" s="350"/>
      <c r="F47" s="350"/>
      <c r="G47" s="350"/>
      <c r="H47" s="350"/>
      <c r="I47" s="350"/>
      <c r="J47" s="350"/>
      <c r="K47" s="232"/>
    </row>
    <row r="48" spans="2:11" s="1" customFormat="1" ht="15" customHeight="1">
      <c r="B48" s="235"/>
      <c r="C48" s="236"/>
      <c r="D48" s="236"/>
      <c r="E48" s="350" t="s">
        <v>427</v>
      </c>
      <c r="F48" s="350"/>
      <c r="G48" s="350"/>
      <c r="H48" s="350"/>
      <c r="I48" s="350"/>
      <c r="J48" s="350"/>
      <c r="K48" s="232"/>
    </row>
    <row r="49" spans="2:11" s="1" customFormat="1" ht="15" customHeight="1">
      <c r="B49" s="235"/>
      <c r="C49" s="236"/>
      <c r="D49" s="236"/>
      <c r="E49" s="350" t="s">
        <v>428</v>
      </c>
      <c r="F49" s="350"/>
      <c r="G49" s="350"/>
      <c r="H49" s="350"/>
      <c r="I49" s="350"/>
      <c r="J49" s="350"/>
      <c r="K49" s="232"/>
    </row>
    <row r="50" spans="2:11" s="1" customFormat="1" ht="15" customHeight="1">
      <c r="B50" s="235"/>
      <c r="C50" s="236"/>
      <c r="D50" s="236"/>
      <c r="E50" s="350" t="s">
        <v>429</v>
      </c>
      <c r="F50" s="350"/>
      <c r="G50" s="350"/>
      <c r="H50" s="350"/>
      <c r="I50" s="350"/>
      <c r="J50" s="350"/>
      <c r="K50" s="232"/>
    </row>
    <row r="51" spans="2:11" s="1" customFormat="1" ht="15" customHeight="1">
      <c r="B51" s="235"/>
      <c r="C51" s="236"/>
      <c r="D51" s="350" t="s">
        <v>430</v>
      </c>
      <c r="E51" s="350"/>
      <c r="F51" s="350"/>
      <c r="G51" s="350"/>
      <c r="H51" s="350"/>
      <c r="I51" s="350"/>
      <c r="J51" s="350"/>
      <c r="K51" s="232"/>
    </row>
    <row r="52" spans="2:11" s="1" customFormat="1" ht="25.5" customHeight="1">
      <c r="B52" s="231"/>
      <c r="C52" s="352" t="s">
        <v>431</v>
      </c>
      <c r="D52" s="352"/>
      <c r="E52" s="352"/>
      <c r="F52" s="352"/>
      <c r="G52" s="352"/>
      <c r="H52" s="352"/>
      <c r="I52" s="352"/>
      <c r="J52" s="352"/>
      <c r="K52" s="232"/>
    </row>
    <row r="53" spans="2:11" s="1" customFormat="1" ht="5.25" customHeight="1">
      <c r="B53" s="231"/>
      <c r="C53" s="233"/>
      <c r="D53" s="233"/>
      <c r="E53" s="233"/>
      <c r="F53" s="233"/>
      <c r="G53" s="233"/>
      <c r="H53" s="233"/>
      <c r="I53" s="233"/>
      <c r="J53" s="233"/>
      <c r="K53" s="232"/>
    </row>
    <row r="54" spans="2:11" s="1" customFormat="1" ht="15" customHeight="1">
      <c r="B54" s="231"/>
      <c r="C54" s="350" t="s">
        <v>432</v>
      </c>
      <c r="D54" s="350"/>
      <c r="E54" s="350"/>
      <c r="F54" s="350"/>
      <c r="G54" s="350"/>
      <c r="H54" s="350"/>
      <c r="I54" s="350"/>
      <c r="J54" s="350"/>
      <c r="K54" s="232"/>
    </row>
    <row r="55" spans="2:11" s="1" customFormat="1" ht="15" customHeight="1">
      <c r="B55" s="231"/>
      <c r="C55" s="350" t="s">
        <v>433</v>
      </c>
      <c r="D55" s="350"/>
      <c r="E55" s="350"/>
      <c r="F55" s="350"/>
      <c r="G55" s="350"/>
      <c r="H55" s="350"/>
      <c r="I55" s="350"/>
      <c r="J55" s="350"/>
      <c r="K55" s="232"/>
    </row>
    <row r="56" spans="2:11" s="1" customFormat="1" ht="12.75" customHeight="1">
      <c r="B56" s="231"/>
      <c r="C56" s="234"/>
      <c r="D56" s="234"/>
      <c r="E56" s="234"/>
      <c r="F56" s="234"/>
      <c r="G56" s="234"/>
      <c r="H56" s="234"/>
      <c r="I56" s="234"/>
      <c r="J56" s="234"/>
      <c r="K56" s="232"/>
    </row>
    <row r="57" spans="2:11" s="1" customFormat="1" ht="15" customHeight="1">
      <c r="B57" s="231"/>
      <c r="C57" s="350" t="s">
        <v>434</v>
      </c>
      <c r="D57" s="350"/>
      <c r="E57" s="350"/>
      <c r="F57" s="350"/>
      <c r="G57" s="350"/>
      <c r="H57" s="350"/>
      <c r="I57" s="350"/>
      <c r="J57" s="350"/>
      <c r="K57" s="232"/>
    </row>
    <row r="58" spans="2:11" s="1" customFormat="1" ht="15" customHeight="1">
      <c r="B58" s="231"/>
      <c r="C58" s="236"/>
      <c r="D58" s="350" t="s">
        <v>435</v>
      </c>
      <c r="E58" s="350"/>
      <c r="F58" s="350"/>
      <c r="G58" s="350"/>
      <c r="H58" s="350"/>
      <c r="I58" s="350"/>
      <c r="J58" s="350"/>
      <c r="K58" s="232"/>
    </row>
    <row r="59" spans="2:11" s="1" customFormat="1" ht="15" customHeight="1">
      <c r="B59" s="231"/>
      <c r="C59" s="236"/>
      <c r="D59" s="350" t="s">
        <v>436</v>
      </c>
      <c r="E59" s="350"/>
      <c r="F59" s="350"/>
      <c r="G59" s="350"/>
      <c r="H59" s="350"/>
      <c r="I59" s="350"/>
      <c r="J59" s="350"/>
      <c r="K59" s="232"/>
    </row>
    <row r="60" spans="2:11" s="1" customFormat="1" ht="15" customHeight="1">
      <c r="B60" s="231"/>
      <c r="C60" s="236"/>
      <c r="D60" s="350" t="s">
        <v>437</v>
      </c>
      <c r="E60" s="350"/>
      <c r="F60" s="350"/>
      <c r="G60" s="350"/>
      <c r="H60" s="350"/>
      <c r="I60" s="350"/>
      <c r="J60" s="350"/>
      <c r="K60" s="232"/>
    </row>
    <row r="61" spans="2:11" s="1" customFormat="1" ht="15" customHeight="1">
      <c r="B61" s="231"/>
      <c r="C61" s="236"/>
      <c r="D61" s="350" t="s">
        <v>438</v>
      </c>
      <c r="E61" s="350"/>
      <c r="F61" s="350"/>
      <c r="G61" s="350"/>
      <c r="H61" s="350"/>
      <c r="I61" s="350"/>
      <c r="J61" s="350"/>
      <c r="K61" s="232"/>
    </row>
    <row r="62" spans="2:11" s="1" customFormat="1" ht="15" customHeight="1">
      <c r="B62" s="231"/>
      <c r="C62" s="236"/>
      <c r="D62" s="354" t="s">
        <v>439</v>
      </c>
      <c r="E62" s="354"/>
      <c r="F62" s="354"/>
      <c r="G62" s="354"/>
      <c r="H62" s="354"/>
      <c r="I62" s="354"/>
      <c r="J62" s="354"/>
      <c r="K62" s="232"/>
    </row>
    <row r="63" spans="2:11" s="1" customFormat="1" ht="15" customHeight="1">
      <c r="B63" s="231"/>
      <c r="C63" s="236"/>
      <c r="D63" s="350" t="s">
        <v>440</v>
      </c>
      <c r="E63" s="350"/>
      <c r="F63" s="350"/>
      <c r="G63" s="350"/>
      <c r="H63" s="350"/>
      <c r="I63" s="350"/>
      <c r="J63" s="350"/>
      <c r="K63" s="232"/>
    </row>
    <row r="64" spans="2:11" s="1" customFormat="1" ht="12.75" customHeight="1">
      <c r="B64" s="231"/>
      <c r="C64" s="236"/>
      <c r="D64" s="236"/>
      <c r="E64" s="239"/>
      <c r="F64" s="236"/>
      <c r="G64" s="236"/>
      <c r="H64" s="236"/>
      <c r="I64" s="236"/>
      <c r="J64" s="236"/>
      <c r="K64" s="232"/>
    </row>
    <row r="65" spans="2:11" s="1" customFormat="1" ht="15" customHeight="1">
      <c r="B65" s="231"/>
      <c r="C65" s="236"/>
      <c r="D65" s="350" t="s">
        <v>441</v>
      </c>
      <c r="E65" s="350"/>
      <c r="F65" s="350"/>
      <c r="G65" s="350"/>
      <c r="H65" s="350"/>
      <c r="I65" s="350"/>
      <c r="J65" s="350"/>
      <c r="K65" s="232"/>
    </row>
    <row r="66" spans="2:11" s="1" customFormat="1" ht="15" customHeight="1">
      <c r="B66" s="231"/>
      <c r="C66" s="236"/>
      <c r="D66" s="354" t="s">
        <v>442</v>
      </c>
      <c r="E66" s="354"/>
      <c r="F66" s="354"/>
      <c r="G66" s="354"/>
      <c r="H66" s="354"/>
      <c r="I66" s="354"/>
      <c r="J66" s="354"/>
      <c r="K66" s="232"/>
    </row>
    <row r="67" spans="2:11" s="1" customFormat="1" ht="15" customHeight="1">
      <c r="B67" s="231"/>
      <c r="C67" s="236"/>
      <c r="D67" s="350" t="s">
        <v>443</v>
      </c>
      <c r="E67" s="350"/>
      <c r="F67" s="350"/>
      <c r="G67" s="350"/>
      <c r="H67" s="350"/>
      <c r="I67" s="350"/>
      <c r="J67" s="350"/>
      <c r="K67" s="232"/>
    </row>
    <row r="68" spans="2:11" s="1" customFormat="1" ht="15" customHeight="1">
      <c r="B68" s="231"/>
      <c r="C68" s="236"/>
      <c r="D68" s="350" t="s">
        <v>444</v>
      </c>
      <c r="E68" s="350"/>
      <c r="F68" s="350"/>
      <c r="G68" s="350"/>
      <c r="H68" s="350"/>
      <c r="I68" s="350"/>
      <c r="J68" s="350"/>
      <c r="K68" s="232"/>
    </row>
    <row r="69" spans="2:11" s="1" customFormat="1" ht="15" customHeight="1">
      <c r="B69" s="231"/>
      <c r="C69" s="236"/>
      <c r="D69" s="350" t="s">
        <v>445</v>
      </c>
      <c r="E69" s="350"/>
      <c r="F69" s="350"/>
      <c r="G69" s="350"/>
      <c r="H69" s="350"/>
      <c r="I69" s="350"/>
      <c r="J69" s="350"/>
      <c r="K69" s="232"/>
    </row>
    <row r="70" spans="2:11" s="1" customFormat="1" ht="15" customHeight="1">
      <c r="B70" s="231"/>
      <c r="C70" s="236"/>
      <c r="D70" s="350" t="s">
        <v>446</v>
      </c>
      <c r="E70" s="350"/>
      <c r="F70" s="350"/>
      <c r="G70" s="350"/>
      <c r="H70" s="350"/>
      <c r="I70" s="350"/>
      <c r="J70" s="350"/>
      <c r="K70" s="232"/>
    </row>
    <row r="71" spans="2:11" s="1" customFormat="1" ht="12.75" customHeight="1">
      <c r="B71" s="240"/>
      <c r="C71" s="241"/>
      <c r="D71" s="241"/>
      <c r="E71" s="241"/>
      <c r="F71" s="241"/>
      <c r="G71" s="241"/>
      <c r="H71" s="241"/>
      <c r="I71" s="241"/>
      <c r="J71" s="241"/>
      <c r="K71" s="242"/>
    </row>
    <row r="72" spans="2:11" s="1" customFormat="1" ht="18.75" customHeight="1">
      <c r="B72" s="243"/>
      <c r="C72" s="243"/>
      <c r="D72" s="243"/>
      <c r="E72" s="243"/>
      <c r="F72" s="243"/>
      <c r="G72" s="243"/>
      <c r="H72" s="243"/>
      <c r="I72" s="243"/>
      <c r="J72" s="243"/>
      <c r="K72" s="244"/>
    </row>
    <row r="73" spans="2:11" s="1" customFormat="1" ht="18.75" customHeight="1">
      <c r="B73" s="244"/>
      <c r="C73" s="244"/>
      <c r="D73" s="244"/>
      <c r="E73" s="244"/>
      <c r="F73" s="244"/>
      <c r="G73" s="244"/>
      <c r="H73" s="244"/>
      <c r="I73" s="244"/>
      <c r="J73" s="244"/>
      <c r="K73" s="244"/>
    </row>
    <row r="74" spans="2:11" s="1" customFormat="1" ht="7.5" customHeight="1">
      <c r="B74" s="245"/>
      <c r="C74" s="246"/>
      <c r="D74" s="246"/>
      <c r="E74" s="246"/>
      <c r="F74" s="246"/>
      <c r="G74" s="246"/>
      <c r="H74" s="246"/>
      <c r="I74" s="246"/>
      <c r="J74" s="246"/>
      <c r="K74" s="247"/>
    </row>
    <row r="75" spans="2:11" s="1" customFormat="1" ht="45" customHeight="1">
      <c r="B75" s="248"/>
      <c r="C75" s="353" t="s">
        <v>447</v>
      </c>
      <c r="D75" s="353"/>
      <c r="E75" s="353"/>
      <c r="F75" s="353"/>
      <c r="G75" s="353"/>
      <c r="H75" s="353"/>
      <c r="I75" s="353"/>
      <c r="J75" s="353"/>
      <c r="K75" s="249"/>
    </row>
    <row r="76" spans="2:11" s="1" customFormat="1" ht="17.25" customHeight="1">
      <c r="B76" s="248"/>
      <c r="C76" s="250" t="s">
        <v>448</v>
      </c>
      <c r="D76" s="250"/>
      <c r="E76" s="250"/>
      <c r="F76" s="250" t="s">
        <v>449</v>
      </c>
      <c r="G76" s="251"/>
      <c r="H76" s="250" t="s">
        <v>55</v>
      </c>
      <c r="I76" s="250" t="s">
        <v>58</v>
      </c>
      <c r="J76" s="250" t="s">
        <v>450</v>
      </c>
      <c r="K76" s="249"/>
    </row>
    <row r="77" spans="2:11" s="1" customFormat="1" ht="17.25" customHeight="1">
      <c r="B77" s="248"/>
      <c r="C77" s="252" t="s">
        <v>451</v>
      </c>
      <c r="D77" s="252"/>
      <c r="E77" s="252"/>
      <c r="F77" s="253" t="s">
        <v>452</v>
      </c>
      <c r="G77" s="254"/>
      <c r="H77" s="252"/>
      <c r="I77" s="252"/>
      <c r="J77" s="252" t="s">
        <v>453</v>
      </c>
      <c r="K77" s="249"/>
    </row>
    <row r="78" spans="2:11" s="1" customFormat="1" ht="5.25" customHeight="1">
      <c r="B78" s="248"/>
      <c r="C78" s="255"/>
      <c r="D78" s="255"/>
      <c r="E78" s="255"/>
      <c r="F78" s="255"/>
      <c r="G78" s="256"/>
      <c r="H78" s="255"/>
      <c r="I78" s="255"/>
      <c r="J78" s="255"/>
      <c r="K78" s="249"/>
    </row>
    <row r="79" spans="2:11" s="1" customFormat="1" ht="15" customHeight="1">
      <c r="B79" s="248"/>
      <c r="C79" s="237" t="s">
        <v>54</v>
      </c>
      <c r="D79" s="257"/>
      <c r="E79" s="257"/>
      <c r="F79" s="258" t="s">
        <v>454</v>
      </c>
      <c r="G79" s="259"/>
      <c r="H79" s="237" t="s">
        <v>455</v>
      </c>
      <c r="I79" s="237" t="s">
        <v>456</v>
      </c>
      <c r="J79" s="237">
        <v>20</v>
      </c>
      <c r="K79" s="249"/>
    </row>
    <row r="80" spans="2:11" s="1" customFormat="1" ht="15" customHeight="1">
      <c r="B80" s="248"/>
      <c r="C80" s="237" t="s">
        <v>457</v>
      </c>
      <c r="D80" s="237"/>
      <c r="E80" s="237"/>
      <c r="F80" s="258" t="s">
        <v>454</v>
      </c>
      <c r="G80" s="259"/>
      <c r="H80" s="237" t="s">
        <v>458</v>
      </c>
      <c r="I80" s="237" t="s">
        <v>456</v>
      </c>
      <c r="J80" s="237">
        <v>120</v>
      </c>
      <c r="K80" s="249"/>
    </row>
    <row r="81" spans="2:11" s="1" customFormat="1" ht="15" customHeight="1">
      <c r="B81" s="260"/>
      <c r="C81" s="237" t="s">
        <v>459</v>
      </c>
      <c r="D81" s="237"/>
      <c r="E81" s="237"/>
      <c r="F81" s="258" t="s">
        <v>460</v>
      </c>
      <c r="G81" s="259"/>
      <c r="H81" s="237" t="s">
        <v>461</v>
      </c>
      <c r="I81" s="237" t="s">
        <v>456</v>
      </c>
      <c r="J81" s="237">
        <v>50</v>
      </c>
      <c r="K81" s="249"/>
    </row>
    <row r="82" spans="2:11" s="1" customFormat="1" ht="15" customHeight="1">
      <c r="B82" s="260"/>
      <c r="C82" s="237" t="s">
        <v>462</v>
      </c>
      <c r="D82" s="237"/>
      <c r="E82" s="237"/>
      <c r="F82" s="258" t="s">
        <v>454</v>
      </c>
      <c r="G82" s="259"/>
      <c r="H82" s="237" t="s">
        <v>463</v>
      </c>
      <c r="I82" s="237" t="s">
        <v>464</v>
      </c>
      <c r="J82" s="237"/>
      <c r="K82" s="249"/>
    </row>
    <row r="83" spans="2:11" s="1" customFormat="1" ht="15" customHeight="1">
      <c r="B83" s="260"/>
      <c r="C83" s="261" t="s">
        <v>465</v>
      </c>
      <c r="D83" s="261"/>
      <c r="E83" s="261"/>
      <c r="F83" s="262" t="s">
        <v>460</v>
      </c>
      <c r="G83" s="261"/>
      <c r="H83" s="261" t="s">
        <v>466</v>
      </c>
      <c r="I83" s="261" t="s">
        <v>456</v>
      </c>
      <c r="J83" s="261">
        <v>15</v>
      </c>
      <c r="K83" s="249"/>
    </row>
    <row r="84" spans="2:11" s="1" customFormat="1" ht="15" customHeight="1">
      <c r="B84" s="260"/>
      <c r="C84" s="261" t="s">
        <v>467</v>
      </c>
      <c r="D84" s="261"/>
      <c r="E84" s="261"/>
      <c r="F84" s="262" t="s">
        <v>460</v>
      </c>
      <c r="G84" s="261"/>
      <c r="H84" s="261" t="s">
        <v>468</v>
      </c>
      <c r="I84" s="261" t="s">
        <v>456</v>
      </c>
      <c r="J84" s="261">
        <v>15</v>
      </c>
      <c r="K84" s="249"/>
    </row>
    <row r="85" spans="2:11" s="1" customFormat="1" ht="15" customHeight="1">
      <c r="B85" s="260"/>
      <c r="C85" s="261" t="s">
        <v>469</v>
      </c>
      <c r="D85" s="261"/>
      <c r="E85" s="261"/>
      <c r="F85" s="262" t="s">
        <v>460</v>
      </c>
      <c r="G85" s="261"/>
      <c r="H85" s="261" t="s">
        <v>470</v>
      </c>
      <c r="I85" s="261" t="s">
        <v>456</v>
      </c>
      <c r="J85" s="261">
        <v>20</v>
      </c>
      <c r="K85" s="249"/>
    </row>
    <row r="86" spans="2:11" s="1" customFormat="1" ht="15" customHeight="1">
      <c r="B86" s="260"/>
      <c r="C86" s="261" t="s">
        <v>471</v>
      </c>
      <c r="D86" s="261"/>
      <c r="E86" s="261"/>
      <c r="F86" s="262" t="s">
        <v>460</v>
      </c>
      <c r="G86" s="261"/>
      <c r="H86" s="261" t="s">
        <v>472</v>
      </c>
      <c r="I86" s="261" t="s">
        <v>456</v>
      </c>
      <c r="J86" s="261">
        <v>20</v>
      </c>
      <c r="K86" s="249"/>
    </row>
    <row r="87" spans="2:11" s="1" customFormat="1" ht="15" customHeight="1">
      <c r="B87" s="260"/>
      <c r="C87" s="237" t="s">
        <v>473</v>
      </c>
      <c r="D87" s="237"/>
      <c r="E87" s="237"/>
      <c r="F87" s="258" t="s">
        <v>460</v>
      </c>
      <c r="G87" s="259"/>
      <c r="H87" s="237" t="s">
        <v>474</v>
      </c>
      <c r="I87" s="237" t="s">
        <v>456</v>
      </c>
      <c r="J87" s="237">
        <v>50</v>
      </c>
      <c r="K87" s="249"/>
    </row>
    <row r="88" spans="2:11" s="1" customFormat="1" ht="15" customHeight="1">
      <c r="B88" s="260"/>
      <c r="C88" s="237" t="s">
        <v>475</v>
      </c>
      <c r="D88" s="237"/>
      <c r="E88" s="237"/>
      <c r="F88" s="258" t="s">
        <v>460</v>
      </c>
      <c r="G88" s="259"/>
      <c r="H88" s="237" t="s">
        <v>476</v>
      </c>
      <c r="I88" s="237" t="s">
        <v>456</v>
      </c>
      <c r="J88" s="237">
        <v>20</v>
      </c>
      <c r="K88" s="249"/>
    </row>
    <row r="89" spans="2:11" s="1" customFormat="1" ht="15" customHeight="1">
      <c r="B89" s="260"/>
      <c r="C89" s="237" t="s">
        <v>477</v>
      </c>
      <c r="D89" s="237"/>
      <c r="E89" s="237"/>
      <c r="F89" s="258" t="s">
        <v>460</v>
      </c>
      <c r="G89" s="259"/>
      <c r="H89" s="237" t="s">
        <v>478</v>
      </c>
      <c r="I89" s="237" t="s">
        <v>456</v>
      </c>
      <c r="J89" s="237">
        <v>20</v>
      </c>
      <c r="K89" s="249"/>
    </row>
    <row r="90" spans="2:11" s="1" customFormat="1" ht="15" customHeight="1">
      <c r="B90" s="260"/>
      <c r="C90" s="237" t="s">
        <v>479</v>
      </c>
      <c r="D90" s="237"/>
      <c r="E90" s="237"/>
      <c r="F90" s="258" t="s">
        <v>460</v>
      </c>
      <c r="G90" s="259"/>
      <c r="H90" s="237" t="s">
        <v>480</v>
      </c>
      <c r="I90" s="237" t="s">
        <v>456</v>
      </c>
      <c r="J90" s="237">
        <v>50</v>
      </c>
      <c r="K90" s="249"/>
    </row>
    <row r="91" spans="2:11" s="1" customFormat="1" ht="15" customHeight="1">
      <c r="B91" s="260"/>
      <c r="C91" s="237" t="s">
        <v>481</v>
      </c>
      <c r="D91" s="237"/>
      <c r="E91" s="237"/>
      <c r="F91" s="258" t="s">
        <v>460</v>
      </c>
      <c r="G91" s="259"/>
      <c r="H91" s="237" t="s">
        <v>481</v>
      </c>
      <c r="I91" s="237" t="s">
        <v>456</v>
      </c>
      <c r="J91" s="237">
        <v>50</v>
      </c>
      <c r="K91" s="249"/>
    </row>
    <row r="92" spans="2:11" s="1" customFormat="1" ht="15" customHeight="1">
      <c r="B92" s="260"/>
      <c r="C92" s="237" t="s">
        <v>482</v>
      </c>
      <c r="D92" s="237"/>
      <c r="E92" s="237"/>
      <c r="F92" s="258" t="s">
        <v>460</v>
      </c>
      <c r="G92" s="259"/>
      <c r="H92" s="237" t="s">
        <v>483</v>
      </c>
      <c r="I92" s="237" t="s">
        <v>456</v>
      </c>
      <c r="J92" s="237">
        <v>255</v>
      </c>
      <c r="K92" s="249"/>
    </row>
    <row r="93" spans="2:11" s="1" customFormat="1" ht="15" customHeight="1">
      <c r="B93" s="260"/>
      <c r="C93" s="237" t="s">
        <v>484</v>
      </c>
      <c r="D93" s="237"/>
      <c r="E93" s="237"/>
      <c r="F93" s="258" t="s">
        <v>454</v>
      </c>
      <c r="G93" s="259"/>
      <c r="H93" s="237" t="s">
        <v>485</v>
      </c>
      <c r="I93" s="237" t="s">
        <v>486</v>
      </c>
      <c r="J93" s="237"/>
      <c r="K93" s="249"/>
    </row>
    <row r="94" spans="2:11" s="1" customFormat="1" ht="15" customHeight="1">
      <c r="B94" s="260"/>
      <c r="C94" s="237" t="s">
        <v>487</v>
      </c>
      <c r="D94" s="237"/>
      <c r="E94" s="237"/>
      <c r="F94" s="258" t="s">
        <v>454</v>
      </c>
      <c r="G94" s="259"/>
      <c r="H94" s="237" t="s">
        <v>488</v>
      </c>
      <c r="I94" s="237" t="s">
        <v>489</v>
      </c>
      <c r="J94" s="237"/>
      <c r="K94" s="249"/>
    </row>
    <row r="95" spans="2:11" s="1" customFormat="1" ht="15" customHeight="1">
      <c r="B95" s="260"/>
      <c r="C95" s="237" t="s">
        <v>490</v>
      </c>
      <c r="D95" s="237"/>
      <c r="E95" s="237"/>
      <c r="F95" s="258" t="s">
        <v>454</v>
      </c>
      <c r="G95" s="259"/>
      <c r="H95" s="237" t="s">
        <v>490</v>
      </c>
      <c r="I95" s="237" t="s">
        <v>489</v>
      </c>
      <c r="J95" s="237"/>
      <c r="K95" s="249"/>
    </row>
    <row r="96" spans="2:11" s="1" customFormat="1" ht="15" customHeight="1">
      <c r="B96" s="260"/>
      <c r="C96" s="237" t="s">
        <v>39</v>
      </c>
      <c r="D96" s="237"/>
      <c r="E96" s="237"/>
      <c r="F96" s="258" t="s">
        <v>454</v>
      </c>
      <c r="G96" s="259"/>
      <c r="H96" s="237" t="s">
        <v>491</v>
      </c>
      <c r="I96" s="237" t="s">
        <v>489</v>
      </c>
      <c r="J96" s="237"/>
      <c r="K96" s="249"/>
    </row>
    <row r="97" spans="2:11" s="1" customFormat="1" ht="15" customHeight="1">
      <c r="B97" s="260"/>
      <c r="C97" s="237" t="s">
        <v>49</v>
      </c>
      <c r="D97" s="237"/>
      <c r="E97" s="237"/>
      <c r="F97" s="258" t="s">
        <v>454</v>
      </c>
      <c r="G97" s="259"/>
      <c r="H97" s="237" t="s">
        <v>492</v>
      </c>
      <c r="I97" s="237" t="s">
        <v>489</v>
      </c>
      <c r="J97" s="237"/>
      <c r="K97" s="249"/>
    </row>
    <row r="98" spans="2:11" s="1" customFormat="1" ht="15" customHeight="1">
      <c r="B98" s="263"/>
      <c r="C98" s="264"/>
      <c r="D98" s="264"/>
      <c r="E98" s="264"/>
      <c r="F98" s="264"/>
      <c r="G98" s="264"/>
      <c r="H98" s="264"/>
      <c r="I98" s="264"/>
      <c r="J98" s="264"/>
      <c r="K98" s="265"/>
    </row>
    <row r="99" spans="2:11" s="1" customFormat="1" ht="18.75" customHeight="1">
      <c r="B99" s="266"/>
      <c r="C99" s="267"/>
      <c r="D99" s="267"/>
      <c r="E99" s="267"/>
      <c r="F99" s="267"/>
      <c r="G99" s="267"/>
      <c r="H99" s="267"/>
      <c r="I99" s="267"/>
      <c r="J99" s="267"/>
      <c r="K99" s="266"/>
    </row>
    <row r="100" spans="2:11" s="1" customFormat="1" ht="18.75" customHeight="1">
      <c r="B100" s="244"/>
      <c r="C100" s="244"/>
      <c r="D100" s="244"/>
      <c r="E100" s="244"/>
      <c r="F100" s="244"/>
      <c r="G100" s="244"/>
      <c r="H100" s="244"/>
      <c r="I100" s="244"/>
      <c r="J100" s="244"/>
      <c r="K100" s="244"/>
    </row>
    <row r="101" spans="2:11" s="1" customFormat="1" ht="7.5" customHeight="1">
      <c r="B101" s="245"/>
      <c r="C101" s="246"/>
      <c r="D101" s="246"/>
      <c r="E101" s="246"/>
      <c r="F101" s="246"/>
      <c r="G101" s="246"/>
      <c r="H101" s="246"/>
      <c r="I101" s="246"/>
      <c r="J101" s="246"/>
      <c r="K101" s="247"/>
    </row>
    <row r="102" spans="2:11" s="1" customFormat="1" ht="45" customHeight="1">
      <c r="B102" s="248"/>
      <c r="C102" s="353" t="s">
        <v>493</v>
      </c>
      <c r="D102" s="353"/>
      <c r="E102" s="353"/>
      <c r="F102" s="353"/>
      <c r="G102" s="353"/>
      <c r="H102" s="353"/>
      <c r="I102" s="353"/>
      <c r="J102" s="353"/>
      <c r="K102" s="249"/>
    </row>
    <row r="103" spans="2:11" s="1" customFormat="1" ht="17.25" customHeight="1">
      <c r="B103" s="248"/>
      <c r="C103" s="250" t="s">
        <v>448</v>
      </c>
      <c r="D103" s="250"/>
      <c r="E103" s="250"/>
      <c r="F103" s="250" t="s">
        <v>449</v>
      </c>
      <c r="G103" s="251"/>
      <c r="H103" s="250" t="s">
        <v>55</v>
      </c>
      <c r="I103" s="250" t="s">
        <v>58</v>
      </c>
      <c r="J103" s="250" t="s">
        <v>450</v>
      </c>
      <c r="K103" s="249"/>
    </row>
    <row r="104" spans="2:11" s="1" customFormat="1" ht="17.25" customHeight="1">
      <c r="B104" s="248"/>
      <c r="C104" s="252" t="s">
        <v>451</v>
      </c>
      <c r="D104" s="252"/>
      <c r="E104" s="252"/>
      <c r="F104" s="253" t="s">
        <v>452</v>
      </c>
      <c r="G104" s="254"/>
      <c r="H104" s="252"/>
      <c r="I104" s="252"/>
      <c r="J104" s="252" t="s">
        <v>453</v>
      </c>
      <c r="K104" s="249"/>
    </row>
    <row r="105" spans="2:11" s="1" customFormat="1" ht="5.25" customHeight="1">
      <c r="B105" s="248"/>
      <c r="C105" s="250"/>
      <c r="D105" s="250"/>
      <c r="E105" s="250"/>
      <c r="F105" s="250"/>
      <c r="G105" s="268"/>
      <c r="H105" s="250"/>
      <c r="I105" s="250"/>
      <c r="J105" s="250"/>
      <c r="K105" s="249"/>
    </row>
    <row r="106" spans="2:11" s="1" customFormat="1" ht="15" customHeight="1">
      <c r="B106" s="248"/>
      <c r="C106" s="237" t="s">
        <v>54</v>
      </c>
      <c r="D106" s="257"/>
      <c r="E106" s="257"/>
      <c r="F106" s="258" t="s">
        <v>454</v>
      </c>
      <c r="G106" s="237"/>
      <c r="H106" s="237" t="s">
        <v>494</v>
      </c>
      <c r="I106" s="237" t="s">
        <v>456</v>
      </c>
      <c r="J106" s="237">
        <v>20</v>
      </c>
      <c r="K106" s="249"/>
    </row>
    <row r="107" spans="2:11" s="1" customFormat="1" ht="15" customHeight="1">
      <c r="B107" s="248"/>
      <c r="C107" s="237" t="s">
        <v>457</v>
      </c>
      <c r="D107" s="237"/>
      <c r="E107" s="237"/>
      <c r="F107" s="258" t="s">
        <v>454</v>
      </c>
      <c r="G107" s="237"/>
      <c r="H107" s="237" t="s">
        <v>494</v>
      </c>
      <c r="I107" s="237" t="s">
        <v>456</v>
      </c>
      <c r="J107" s="237">
        <v>120</v>
      </c>
      <c r="K107" s="249"/>
    </row>
    <row r="108" spans="2:11" s="1" customFormat="1" ht="15" customHeight="1">
      <c r="B108" s="260"/>
      <c r="C108" s="237" t="s">
        <v>459</v>
      </c>
      <c r="D108" s="237"/>
      <c r="E108" s="237"/>
      <c r="F108" s="258" t="s">
        <v>460</v>
      </c>
      <c r="G108" s="237"/>
      <c r="H108" s="237" t="s">
        <v>494</v>
      </c>
      <c r="I108" s="237" t="s">
        <v>456</v>
      </c>
      <c r="J108" s="237">
        <v>50</v>
      </c>
      <c r="K108" s="249"/>
    </row>
    <row r="109" spans="2:11" s="1" customFormat="1" ht="15" customHeight="1">
      <c r="B109" s="260"/>
      <c r="C109" s="237" t="s">
        <v>462</v>
      </c>
      <c r="D109" s="237"/>
      <c r="E109" s="237"/>
      <c r="F109" s="258" t="s">
        <v>454</v>
      </c>
      <c r="G109" s="237"/>
      <c r="H109" s="237" t="s">
        <v>494</v>
      </c>
      <c r="I109" s="237" t="s">
        <v>464</v>
      </c>
      <c r="J109" s="237"/>
      <c r="K109" s="249"/>
    </row>
    <row r="110" spans="2:11" s="1" customFormat="1" ht="15" customHeight="1">
      <c r="B110" s="260"/>
      <c r="C110" s="237" t="s">
        <v>473</v>
      </c>
      <c r="D110" s="237"/>
      <c r="E110" s="237"/>
      <c r="F110" s="258" t="s">
        <v>460</v>
      </c>
      <c r="G110" s="237"/>
      <c r="H110" s="237" t="s">
        <v>494</v>
      </c>
      <c r="I110" s="237" t="s">
        <v>456</v>
      </c>
      <c r="J110" s="237">
        <v>50</v>
      </c>
      <c r="K110" s="249"/>
    </row>
    <row r="111" spans="2:11" s="1" customFormat="1" ht="15" customHeight="1">
      <c r="B111" s="260"/>
      <c r="C111" s="237" t="s">
        <v>481</v>
      </c>
      <c r="D111" s="237"/>
      <c r="E111" s="237"/>
      <c r="F111" s="258" t="s">
        <v>460</v>
      </c>
      <c r="G111" s="237"/>
      <c r="H111" s="237" t="s">
        <v>494</v>
      </c>
      <c r="I111" s="237" t="s">
        <v>456</v>
      </c>
      <c r="J111" s="237">
        <v>50</v>
      </c>
      <c r="K111" s="249"/>
    </row>
    <row r="112" spans="2:11" s="1" customFormat="1" ht="15" customHeight="1">
      <c r="B112" s="260"/>
      <c r="C112" s="237" t="s">
        <v>479</v>
      </c>
      <c r="D112" s="237"/>
      <c r="E112" s="237"/>
      <c r="F112" s="258" t="s">
        <v>460</v>
      </c>
      <c r="G112" s="237"/>
      <c r="H112" s="237" t="s">
        <v>494</v>
      </c>
      <c r="I112" s="237" t="s">
        <v>456</v>
      </c>
      <c r="J112" s="237">
        <v>50</v>
      </c>
      <c r="K112" s="249"/>
    </row>
    <row r="113" spans="2:11" s="1" customFormat="1" ht="15" customHeight="1">
      <c r="B113" s="260"/>
      <c r="C113" s="237" t="s">
        <v>54</v>
      </c>
      <c r="D113" s="237"/>
      <c r="E113" s="237"/>
      <c r="F113" s="258" t="s">
        <v>454</v>
      </c>
      <c r="G113" s="237"/>
      <c r="H113" s="237" t="s">
        <v>495</v>
      </c>
      <c r="I113" s="237" t="s">
        <v>456</v>
      </c>
      <c r="J113" s="237">
        <v>20</v>
      </c>
      <c r="K113" s="249"/>
    </row>
    <row r="114" spans="2:11" s="1" customFormat="1" ht="15" customHeight="1">
      <c r="B114" s="260"/>
      <c r="C114" s="237" t="s">
        <v>496</v>
      </c>
      <c r="D114" s="237"/>
      <c r="E114" s="237"/>
      <c r="F114" s="258" t="s">
        <v>454</v>
      </c>
      <c r="G114" s="237"/>
      <c r="H114" s="237" t="s">
        <v>497</v>
      </c>
      <c r="I114" s="237" t="s">
        <v>456</v>
      </c>
      <c r="J114" s="237">
        <v>120</v>
      </c>
      <c r="K114" s="249"/>
    </row>
    <row r="115" spans="2:11" s="1" customFormat="1" ht="15" customHeight="1">
      <c r="B115" s="260"/>
      <c r="C115" s="237" t="s">
        <v>39</v>
      </c>
      <c r="D115" s="237"/>
      <c r="E115" s="237"/>
      <c r="F115" s="258" t="s">
        <v>454</v>
      </c>
      <c r="G115" s="237"/>
      <c r="H115" s="237" t="s">
        <v>498</v>
      </c>
      <c r="I115" s="237" t="s">
        <v>489</v>
      </c>
      <c r="J115" s="237"/>
      <c r="K115" s="249"/>
    </row>
    <row r="116" spans="2:11" s="1" customFormat="1" ht="15" customHeight="1">
      <c r="B116" s="260"/>
      <c r="C116" s="237" t="s">
        <v>49</v>
      </c>
      <c r="D116" s="237"/>
      <c r="E116" s="237"/>
      <c r="F116" s="258" t="s">
        <v>454</v>
      </c>
      <c r="G116" s="237"/>
      <c r="H116" s="237" t="s">
        <v>499</v>
      </c>
      <c r="I116" s="237" t="s">
        <v>489</v>
      </c>
      <c r="J116" s="237"/>
      <c r="K116" s="249"/>
    </row>
    <row r="117" spans="2:11" s="1" customFormat="1" ht="15" customHeight="1">
      <c r="B117" s="260"/>
      <c r="C117" s="237" t="s">
        <v>58</v>
      </c>
      <c r="D117" s="237"/>
      <c r="E117" s="237"/>
      <c r="F117" s="258" t="s">
        <v>454</v>
      </c>
      <c r="G117" s="237"/>
      <c r="H117" s="237" t="s">
        <v>500</v>
      </c>
      <c r="I117" s="237" t="s">
        <v>501</v>
      </c>
      <c r="J117" s="237"/>
      <c r="K117" s="249"/>
    </row>
    <row r="118" spans="2:11" s="1" customFormat="1" ht="15" customHeight="1">
      <c r="B118" s="263"/>
      <c r="C118" s="269"/>
      <c r="D118" s="269"/>
      <c r="E118" s="269"/>
      <c r="F118" s="269"/>
      <c r="G118" s="269"/>
      <c r="H118" s="269"/>
      <c r="I118" s="269"/>
      <c r="J118" s="269"/>
      <c r="K118" s="265"/>
    </row>
    <row r="119" spans="2:11" s="1" customFormat="1" ht="18.75" customHeight="1">
      <c r="B119" s="270"/>
      <c r="C119" s="271"/>
      <c r="D119" s="271"/>
      <c r="E119" s="271"/>
      <c r="F119" s="272"/>
      <c r="G119" s="271"/>
      <c r="H119" s="271"/>
      <c r="I119" s="271"/>
      <c r="J119" s="271"/>
      <c r="K119" s="270"/>
    </row>
    <row r="120" spans="2:11" s="1" customFormat="1" ht="18.75" customHeight="1">
      <c r="B120" s="244"/>
      <c r="C120" s="244"/>
      <c r="D120" s="244"/>
      <c r="E120" s="244"/>
      <c r="F120" s="244"/>
      <c r="G120" s="244"/>
      <c r="H120" s="244"/>
      <c r="I120" s="244"/>
      <c r="J120" s="244"/>
      <c r="K120" s="244"/>
    </row>
    <row r="121" spans="2:11" s="1" customFormat="1" ht="7.5" customHeight="1">
      <c r="B121" s="273"/>
      <c r="C121" s="274"/>
      <c r="D121" s="274"/>
      <c r="E121" s="274"/>
      <c r="F121" s="274"/>
      <c r="G121" s="274"/>
      <c r="H121" s="274"/>
      <c r="I121" s="274"/>
      <c r="J121" s="274"/>
      <c r="K121" s="275"/>
    </row>
    <row r="122" spans="2:11" s="1" customFormat="1" ht="45" customHeight="1">
      <c r="B122" s="276"/>
      <c r="C122" s="351" t="s">
        <v>502</v>
      </c>
      <c r="D122" s="351"/>
      <c r="E122" s="351"/>
      <c r="F122" s="351"/>
      <c r="G122" s="351"/>
      <c r="H122" s="351"/>
      <c r="I122" s="351"/>
      <c r="J122" s="351"/>
      <c r="K122" s="277"/>
    </row>
    <row r="123" spans="2:11" s="1" customFormat="1" ht="17.25" customHeight="1">
      <c r="B123" s="278"/>
      <c r="C123" s="250" t="s">
        <v>448</v>
      </c>
      <c r="D123" s="250"/>
      <c r="E123" s="250"/>
      <c r="F123" s="250" t="s">
        <v>449</v>
      </c>
      <c r="G123" s="251"/>
      <c r="H123" s="250" t="s">
        <v>55</v>
      </c>
      <c r="I123" s="250" t="s">
        <v>58</v>
      </c>
      <c r="J123" s="250" t="s">
        <v>450</v>
      </c>
      <c r="K123" s="279"/>
    </row>
    <row r="124" spans="2:11" s="1" customFormat="1" ht="17.25" customHeight="1">
      <c r="B124" s="278"/>
      <c r="C124" s="252" t="s">
        <v>451</v>
      </c>
      <c r="D124" s="252"/>
      <c r="E124" s="252"/>
      <c r="F124" s="253" t="s">
        <v>452</v>
      </c>
      <c r="G124" s="254"/>
      <c r="H124" s="252"/>
      <c r="I124" s="252"/>
      <c r="J124" s="252" t="s">
        <v>453</v>
      </c>
      <c r="K124" s="279"/>
    </row>
    <row r="125" spans="2:11" s="1" customFormat="1" ht="5.25" customHeight="1">
      <c r="B125" s="280"/>
      <c r="C125" s="255"/>
      <c r="D125" s="255"/>
      <c r="E125" s="255"/>
      <c r="F125" s="255"/>
      <c r="G125" s="281"/>
      <c r="H125" s="255"/>
      <c r="I125" s="255"/>
      <c r="J125" s="255"/>
      <c r="K125" s="282"/>
    </row>
    <row r="126" spans="2:11" s="1" customFormat="1" ht="15" customHeight="1">
      <c r="B126" s="280"/>
      <c r="C126" s="237" t="s">
        <v>457</v>
      </c>
      <c r="D126" s="257"/>
      <c r="E126" s="257"/>
      <c r="F126" s="258" t="s">
        <v>454</v>
      </c>
      <c r="G126" s="237"/>
      <c r="H126" s="237" t="s">
        <v>494</v>
      </c>
      <c r="I126" s="237" t="s">
        <v>456</v>
      </c>
      <c r="J126" s="237">
        <v>120</v>
      </c>
      <c r="K126" s="283"/>
    </row>
    <row r="127" spans="2:11" s="1" customFormat="1" ht="15" customHeight="1">
      <c r="B127" s="280"/>
      <c r="C127" s="237" t="s">
        <v>503</v>
      </c>
      <c r="D127" s="237"/>
      <c r="E127" s="237"/>
      <c r="F127" s="258" t="s">
        <v>454</v>
      </c>
      <c r="G127" s="237"/>
      <c r="H127" s="237" t="s">
        <v>504</v>
      </c>
      <c r="I127" s="237" t="s">
        <v>456</v>
      </c>
      <c r="J127" s="237" t="s">
        <v>505</v>
      </c>
      <c r="K127" s="283"/>
    </row>
    <row r="128" spans="2:11" s="1" customFormat="1" ht="15" customHeight="1">
      <c r="B128" s="280"/>
      <c r="C128" s="237" t="s">
        <v>402</v>
      </c>
      <c r="D128" s="237"/>
      <c r="E128" s="237"/>
      <c r="F128" s="258" t="s">
        <v>454</v>
      </c>
      <c r="G128" s="237"/>
      <c r="H128" s="237" t="s">
        <v>506</v>
      </c>
      <c r="I128" s="237" t="s">
        <v>456</v>
      </c>
      <c r="J128" s="237" t="s">
        <v>505</v>
      </c>
      <c r="K128" s="283"/>
    </row>
    <row r="129" spans="2:11" s="1" customFormat="1" ht="15" customHeight="1">
      <c r="B129" s="280"/>
      <c r="C129" s="237" t="s">
        <v>465</v>
      </c>
      <c r="D129" s="237"/>
      <c r="E129" s="237"/>
      <c r="F129" s="258" t="s">
        <v>460</v>
      </c>
      <c r="G129" s="237"/>
      <c r="H129" s="237" t="s">
        <v>466</v>
      </c>
      <c r="I129" s="237" t="s">
        <v>456</v>
      </c>
      <c r="J129" s="237">
        <v>15</v>
      </c>
      <c r="K129" s="283"/>
    </row>
    <row r="130" spans="2:11" s="1" customFormat="1" ht="15" customHeight="1">
      <c r="B130" s="280"/>
      <c r="C130" s="261" t="s">
        <v>467</v>
      </c>
      <c r="D130" s="261"/>
      <c r="E130" s="261"/>
      <c r="F130" s="262" t="s">
        <v>460</v>
      </c>
      <c r="G130" s="261"/>
      <c r="H130" s="261" t="s">
        <v>468</v>
      </c>
      <c r="I130" s="261" t="s">
        <v>456</v>
      </c>
      <c r="J130" s="261">
        <v>15</v>
      </c>
      <c r="K130" s="283"/>
    </row>
    <row r="131" spans="2:11" s="1" customFormat="1" ht="15" customHeight="1">
      <c r="B131" s="280"/>
      <c r="C131" s="261" t="s">
        <v>469</v>
      </c>
      <c r="D131" s="261"/>
      <c r="E131" s="261"/>
      <c r="F131" s="262" t="s">
        <v>460</v>
      </c>
      <c r="G131" s="261"/>
      <c r="H131" s="261" t="s">
        <v>470</v>
      </c>
      <c r="I131" s="261" t="s">
        <v>456</v>
      </c>
      <c r="J131" s="261">
        <v>20</v>
      </c>
      <c r="K131" s="283"/>
    </row>
    <row r="132" spans="2:11" s="1" customFormat="1" ht="15" customHeight="1">
      <c r="B132" s="280"/>
      <c r="C132" s="261" t="s">
        <v>471</v>
      </c>
      <c r="D132" s="261"/>
      <c r="E132" s="261"/>
      <c r="F132" s="262" t="s">
        <v>460</v>
      </c>
      <c r="G132" s="261"/>
      <c r="H132" s="261" t="s">
        <v>472</v>
      </c>
      <c r="I132" s="261" t="s">
        <v>456</v>
      </c>
      <c r="J132" s="261">
        <v>20</v>
      </c>
      <c r="K132" s="283"/>
    </row>
    <row r="133" spans="2:11" s="1" customFormat="1" ht="15" customHeight="1">
      <c r="B133" s="280"/>
      <c r="C133" s="237" t="s">
        <v>459</v>
      </c>
      <c r="D133" s="237"/>
      <c r="E133" s="237"/>
      <c r="F133" s="258" t="s">
        <v>460</v>
      </c>
      <c r="G133" s="237"/>
      <c r="H133" s="237" t="s">
        <v>494</v>
      </c>
      <c r="I133" s="237" t="s">
        <v>456</v>
      </c>
      <c r="J133" s="237">
        <v>50</v>
      </c>
      <c r="K133" s="283"/>
    </row>
    <row r="134" spans="2:11" s="1" customFormat="1" ht="15" customHeight="1">
      <c r="B134" s="280"/>
      <c r="C134" s="237" t="s">
        <v>473</v>
      </c>
      <c r="D134" s="237"/>
      <c r="E134" s="237"/>
      <c r="F134" s="258" t="s">
        <v>460</v>
      </c>
      <c r="G134" s="237"/>
      <c r="H134" s="237" t="s">
        <v>494</v>
      </c>
      <c r="I134" s="237" t="s">
        <v>456</v>
      </c>
      <c r="J134" s="237">
        <v>50</v>
      </c>
      <c r="K134" s="283"/>
    </row>
    <row r="135" spans="2:11" s="1" customFormat="1" ht="15" customHeight="1">
      <c r="B135" s="280"/>
      <c r="C135" s="237" t="s">
        <v>479</v>
      </c>
      <c r="D135" s="237"/>
      <c r="E135" s="237"/>
      <c r="F135" s="258" t="s">
        <v>460</v>
      </c>
      <c r="G135" s="237"/>
      <c r="H135" s="237" t="s">
        <v>494</v>
      </c>
      <c r="I135" s="237" t="s">
        <v>456</v>
      </c>
      <c r="J135" s="237">
        <v>50</v>
      </c>
      <c r="K135" s="283"/>
    </row>
    <row r="136" spans="2:11" s="1" customFormat="1" ht="15" customHeight="1">
      <c r="B136" s="280"/>
      <c r="C136" s="237" t="s">
        <v>481</v>
      </c>
      <c r="D136" s="237"/>
      <c r="E136" s="237"/>
      <c r="F136" s="258" t="s">
        <v>460</v>
      </c>
      <c r="G136" s="237"/>
      <c r="H136" s="237" t="s">
        <v>494</v>
      </c>
      <c r="I136" s="237" t="s">
        <v>456</v>
      </c>
      <c r="J136" s="237">
        <v>50</v>
      </c>
      <c r="K136" s="283"/>
    </row>
    <row r="137" spans="2:11" s="1" customFormat="1" ht="15" customHeight="1">
      <c r="B137" s="280"/>
      <c r="C137" s="237" t="s">
        <v>482</v>
      </c>
      <c r="D137" s="237"/>
      <c r="E137" s="237"/>
      <c r="F137" s="258" t="s">
        <v>460</v>
      </c>
      <c r="G137" s="237"/>
      <c r="H137" s="237" t="s">
        <v>507</v>
      </c>
      <c r="I137" s="237" t="s">
        <v>456</v>
      </c>
      <c r="J137" s="237">
        <v>255</v>
      </c>
      <c r="K137" s="283"/>
    </row>
    <row r="138" spans="2:11" s="1" customFormat="1" ht="15" customHeight="1">
      <c r="B138" s="280"/>
      <c r="C138" s="237" t="s">
        <v>484</v>
      </c>
      <c r="D138" s="237"/>
      <c r="E138" s="237"/>
      <c r="F138" s="258" t="s">
        <v>454</v>
      </c>
      <c r="G138" s="237"/>
      <c r="H138" s="237" t="s">
        <v>508</v>
      </c>
      <c r="I138" s="237" t="s">
        <v>486</v>
      </c>
      <c r="J138" s="237"/>
      <c r="K138" s="283"/>
    </row>
    <row r="139" spans="2:11" s="1" customFormat="1" ht="15" customHeight="1">
      <c r="B139" s="280"/>
      <c r="C139" s="237" t="s">
        <v>487</v>
      </c>
      <c r="D139" s="237"/>
      <c r="E139" s="237"/>
      <c r="F139" s="258" t="s">
        <v>454</v>
      </c>
      <c r="G139" s="237"/>
      <c r="H139" s="237" t="s">
        <v>509</v>
      </c>
      <c r="I139" s="237" t="s">
        <v>489</v>
      </c>
      <c r="J139" s="237"/>
      <c r="K139" s="283"/>
    </row>
    <row r="140" spans="2:11" s="1" customFormat="1" ht="15" customHeight="1">
      <c r="B140" s="280"/>
      <c r="C140" s="237" t="s">
        <v>490</v>
      </c>
      <c r="D140" s="237"/>
      <c r="E140" s="237"/>
      <c r="F140" s="258" t="s">
        <v>454</v>
      </c>
      <c r="G140" s="237"/>
      <c r="H140" s="237" t="s">
        <v>490</v>
      </c>
      <c r="I140" s="237" t="s">
        <v>489</v>
      </c>
      <c r="J140" s="237"/>
      <c r="K140" s="283"/>
    </row>
    <row r="141" spans="2:11" s="1" customFormat="1" ht="15" customHeight="1">
      <c r="B141" s="280"/>
      <c r="C141" s="237" t="s">
        <v>39</v>
      </c>
      <c r="D141" s="237"/>
      <c r="E141" s="237"/>
      <c r="F141" s="258" t="s">
        <v>454</v>
      </c>
      <c r="G141" s="237"/>
      <c r="H141" s="237" t="s">
        <v>510</v>
      </c>
      <c r="I141" s="237" t="s">
        <v>489</v>
      </c>
      <c r="J141" s="237"/>
      <c r="K141" s="283"/>
    </row>
    <row r="142" spans="2:11" s="1" customFormat="1" ht="15" customHeight="1">
      <c r="B142" s="280"/>
      <c r="C142" s="237" t="s">
        <v>511</v>
      </c>
      <c r="D142" s="237"/>
      <c r="E142" s="237"/>
      <c r="F142" s="258" t="s">
        <v>454</v>
      </c>
      <c r="G142" s="237"/>
      <c r="H142" s="237" t="s">
        <v>512</v>
      </c>
      <c r="I142" s="237" t="s">
        <v>489</v>
      </c>
      <c r="J142" s="237"/>
      <c r="K142" s="283"/>
    </row>
    <row r="143" spans="2:11" s="1" customFormat="1" ht="15" customHeight="1">
      <c r="B143" s="284"/>
      <c r="C143" s="285"/>
      <c r="D143" s="285"/>
      <c r="E143" s="285"/>
      <c r="F143" s="285"/>
      <c r="G143" s="285"/>
      <c r="H143" s="285"/>
      <c r="I143" s="285"/>
      <c r="J143" s="285"/>
      <c r="K143" s="286"/>
    </row>
    <row r="144" spans="2:11" s="1" customFormat="1" ht="18.75" customHeight="1">
      <c r="B144" s="271"/>
      <c r="C144" s="271"/>
      <c r="D144" s="271"/>
      <c r="E144" s="271"/>
      <c r="F144" s="272"/>
      <c r="G144" s="271"/>
      <c r="H144" s="271"/>
      <c r="I144" s="271"/>
      <c r="J144" s="271"/>
      <c r="K144" s="271"/>
    </row>
    <row r="145" spans="2:11" s="1" customFormat="1" ht="18.75" customHeight="1">
      <c r="B145" s="244"/>
      <c r="C145" s="244"/>
      <c r="D145" s="244"/>
      <c r="E145" s="244"/>
      <c r="F145" s="244"/>
      <c r="G145" s="244"/>
      <c r="H145" s="244"/>
      <c r="I145" s="244"/>
      <c r="J145" s="244"/>
      <c r="K145" s="244"/>
    </row>
    <row r="146" spans="2:11" s="1" customFormat="1" ht="7.5" customHeight="1">
      <c r="B146" s="245"/>
      <c r="C146" s="246"/>
      <c r="D146" s="246"/>
      <c r="E146" s="246"/>
      <c r="F146" s="246"/>
      <c r="G146" s="246"/>
      <c r="H146" s="246"/>
      <c r="I146" s="246"/>
      <c r="J146" s="246"/>
      <c r="K146" s="247"/>
    </row>
    <row r="147" spans="2:11" s="1" customFormat="1" ht="45" customHeight="1">
      <c r="B147" s="248"/>
      <c r="C147" s="353" t="s">
        <v>513</v>
      </c>
      <c r="D147" s="353"/>
      <c r="E147" s="353"/>
      <c r="F147" s="353"/>
      <c r="G147" s="353"/>
      <c r="H147" s="353"/>
      <c r="I147" s="353"/>
      <c r="J147" s="353"/>
      <c r="K147" s="249"/>
    </row>
    <row r="148" spans="2:11" s="1" customFormat="1" ht="17.25" customHeight="1">
      <c r="B148" s="248"/>
      <c r="C148" s="250" t="s">
        <v>448</v>
      </c>
      <c r="D148" s="250"/>
      <c r="E148" s="250"/>
      <c r="F148" s="250" t="s">
        <v>449</v>
      </c>
      <c r="G148" s="251"/>
      <c r="H148" s="250" t="s">
        <v>55</v>
      </c>
      <c r="I148" s="250" t="s">
        <v>58</v>
      </c>
      <c r="J148" s="250" t="s">
        <v>450</v>
      </c>
      <c r="K148" s="249"/>
    </row>
    <row r="149" spans="2:11" s="1" customFormat="1" ht="17.25" customHeight="1">
      <c r="B149" s="248"/>
      <c r="C149" s="252" t="s">
        <v>451</v>
      </c>
      <c r="D149" s="252"/>
      <c r="E149" s="252"/>
      <c r="F149" s="253" t="s">
        <v>452</v>
      </c>
      <c r="G149" s="254"/>
      <c r="H149" s="252"/>
      <c r="I149" s="252"/>
      <c r="J149" s="252" t="s">
        <v>453</v>
      </c>
      <c r="K149" s="249"/>
    </row>
    <row r="150" spans="2:11" s="1" customFormat="1" ht="5.25" customHeight="1">
      <c r="B150" s="260"/>
      <c r="C150" s="255"/>
      <c r="D150" s="255"/>
      <c r="E150" s="255"/>
      <c r="F150" s="255"/>
      <c r="G150" s="256"/>
      <c r="H150" s="255"/>
      <c r="I150" s="255"/>
      <c r="J150" s="255"/>
      <c r="K150" s="283"/>
    </row>
    <row r="151" spans="2:11" s="1" customFormat="1" ht="15" customHeight="1">
      <c r="B151" s="260"/>
      <c r="C151" s="287" t="s">
        <v>457</v>
      </c>
      <c r="D151" s="237"/>
      <c r="E151" s="237"/>
      <c r="F151" s="288" t="s">
        <v>454</v>
      </c>
      <c r="G151" s="237"/>
      <c r="H151" s="287" t="s">
        <v>494</v>
      </c>
      <c r="I151" s="287" t="s">
        <v>456</v>
      </c>
      <c r="J151" s="287">
        <v>120</v>
      </c>
      <c r="K151" s="283"/>
    </row>
    <row r="152" spans="2:11" s="1" customFormat="1" ht="15" customHeight="1">
      <c r="B152" s="260"/>
      <c r="C152" s="287" t="s">
        <v>503</v>
      </c>
      <c r="D152" s="237"/>
      <c r="E152" s="237"/>
      <c r="F152" s="288" t="s">
        <v>454</v>
      </c>
      <c r="G152" s="237"/>
      <c r="H152" s="287" t="s">
        <v>514</v>
      </c>
      <c r="I152" s="287" t="s">
        <v>456</v>
      </c>
      <c r="J152" s="287" t="s">
        <v>505</v>
      </c>
      <c r="K152" s="283"/>
    </row>
    <row r="153" spans="2:11" s="1" customFormat="1" ht="15" customHeight="1">
      <c r="B153" s="260"/>
      <c r="C153" s="287" t="s">
        <v>402</v>
      </c>
      <c r="D153" s="237"/>
      <c r="E153" s="237"/>
      <c r="F153" s="288" t="s">
        <v>454</v>
      </c>
      <c r="G153" s="237"/>
      <c r="H153" s="287" t="s">
        <v>515</v>
      </c>
      <c r="I153" s="287" t="s">
        <v>456</v>
      </c>
      <c r="J153" s="287" t="s">
        <v>505</v>
      </c>
      <c r="K153" s="283"/>
    </row>
    <row r="154" spans="2:11" s="1" customFormat="1" ht="15" customHeight="1">
      <c r="B154" s="260"/>
      <c r="C154" s="287" t="s">
        <v>459</v>
      </c>
      <c r="D154" s="237"/>
      <c r="E154" s="237"/>
      <c r="F154" s="288" t="s">
        <v>460</v>
      </c>
      <c r="G154" s="237"/>
      <c r="H154" s="287" t="s">
        <v>494</v>
      </c>
      <c r="I154" s="287" t="s">
        <v>456</v>
      </c>
      <c r="J154" s="287">
        <v>50</v>
      </c>
      <c r="K154" s="283"/>
    </row>
    <row r="155" spans="2:11" s="1" customFormat="1" ht="15" customHeight="1">
      <c r="B155" s="260"/>
      <c r="C155" s="287" t="s">
        <v>462</v>
      </c>
      <c r="D155" s="237"/>
      <c r="E155" s="237"/>
      <c r="F155" s="288" t="s">
        <v>454</v>
      </c>
      <c r="G155" s="237"/>
      <c r="H155" s="287" t="s">
        <v>494</v>
      </c>
      <c r="I155" s="287" t="s">
        <v>464</v>
      </c>
      <c r="J155" s="287"/>
      <c r="K155" s="283"/>
    </row>
    <row r="156" spans="2:11" s="1" customFormat="1" ht="15" customHeight="1">
      <c r="B156" s="260"/>
      <c r="C156" s="287" t="s">
        <v>473</v>
      </c>
      <c r="D156" s="237"/>
      <c r="E156" s="237"/>
      <c r="F156" s="288" t="s">
        <v>460</v>
      </c>
      <c r="G156" s="237"/>
      <c r="H156" s="287" t="s">
        <v>494</v>
      </c>
      <c r="I156" s="287" t="s">
        <v>456</v>
      </c>
      <c r="J156" s="287">
        <v>50</v>
      </c>
      <c r="K156" s="283"/>
    </row>
    <row r="157" spans="2:11" s="1" customFormat="1" ht="15" customHeight="1">
      <c r="B157" s="260"/>
      <c r="C157" s="287" t="s">
        <v>481</v>
      </c>
      <c r="D157" s="237"/>
      <c r="E157" s="237"/>
      <c r="F157" s="288" t="s">
        <v>460</v>
      </c>
      <c r="G157" s="237"/>
      <c r="H157" s="287" t="s">
        <v>494</v>
      </c>
      <c r="I157" s="287" t="s">
        <v>456</v>
      </c>
      <c r="J157" s="287">
        <v>50</v>
      </c>
      <c r="K157" s="283"/>
    </row>
    <row r="158" spans="2:11" s="1" customFormat="1" ht="15" customHeight="1">
      <c r="B158" s="260"/>
      <c r="C158" s="287" t="s">
        <v>479</v>
      </c>
      <c r="D158" s="237"/>
      <c r="E158" s="237"/>
      <c r="F158" s="288" t="s">
        <v>460</v>
      </c>
      <c r="G158" s="237"/>
      <c r="H158" s="287" t="s">
        <v>494</v>
      </c>
      <c r="I158" s="287" t="s">
        <v>456</v>
      </c>
      <c r="J158" s="287">
        <v>50</v>
      </c>
      <c r="K158" s="283"/>
    </row>
    <row r="159" spans="2:11" s="1" customFormat="1" ht="15" customHeight="1">
      <c r="B159" s="260"/>
      <c r="C159" s="287" t="s">
        <v>98</v>
      </c>
      <c r="D159" s="237"/>
      <c r="E159" s="237"/>
      <c r="F159" s="288" t="s">
        <v>454</v>
      </c>
      <c r="G159" s="237"/>
      <c r="H159" s="287" t="s">
        <v>516</v>
      </c>
      <c r="I159" s="287" t="s">
        <v>456</v>
      </c>
      <c r="J159" s="287" t="s">
        <v>517</v>
      </c>
      <c r="K159" s="283"/>
    </row>
    <row r="160" spans="2:11" s="1" customFormat="1" ht="15" customHeight="1">
      <c r="B160" s="260"/>
      <c r="C160" s="287" t="s">
        <v>518</v>
      </c>
      <c r="D160" s="237"/>
      <c r="E160" s="237"/>
      <c r="F160" s="288" t="s">
        <v>454</v>
      </c>
      <c r="G160" s="237"/>
      <c r="H160" s="287" t="s">
        <v>519</v>
      </c>
      <c r="I160" s="287" t="s">
        <v>489</v>
      </c>
      <c r="J160" s="287"/>
      <c r="K160" s="283"/>
    </row>
    <row r="161" spans="2:11" s="1" customFormat="1" ht="15" customHeight="1">
      <c r="B161" s="289"/>
      <c r="C161" s="269"/>
      <c r="D161" s="269"/>
      <c r="E161" s="269"/>
      <c r="F161" s="269"/>
      <c r="G161" s="269"/>
      <c r="H161" s="269"/>
      <c r="I161" s="269"/>
      <c r="J161" s="269"/>
      <c r="K161" s="290"/>
    </row>
    <row r="162" spans="2:11" s="1" customFormat="1" ht="18.75" customHeight="1">
      <c r="B162" s="271"/>
      <c r="C162" s="281"/>
      <c r="D162" s="281"/>
      <c r="E162" s="281"/>
      <c r="F162" s="291"/>
      <c r="G162" s="281"/>
      <c r="H162" s="281"/>
      <c r="I162" s="281"/>
      <c r="J162" s="281"/>
      <c r="K162" s="271"/>
    </row>
    <row r="163" spans="2:11" s="1" customFormat="1" ht="18.75" customHeight="1">
      <c r="B163" s="244"/>
      <c r="C163" s="244"/>
      <c r="D163" s="244"/>
      <c r="E163" s="244"/>
      <c r="F163" s="244"/>
      <c r="G163" s="244"/>
      <c r="H163" s="244"/>
      <c r="I163" s="244"/>
      <c r="J163" s="244"/>
      <c r="K163" s="244"/>
    </row>
    <row r="164" spans="2:11" s="1" customFormat="1" ht="7.5" customHeight="1">
      <c r="B164" s="226"/>
      <c r="C164" s="227"/>
      <c r="D164" s="227"/>
      <c r="E164" s="227"/>
      <c r="F164" s="227"/>
      <c r="G164" s="227"/>
      <c r="H164" s="227"/>
      <c r="I164" s="227"/>
      <c r="J164" s="227"/>
      <c r="K164" s="228"/>
    </row>
    <row r="165" spans="2:11" s="1" customFormat="1" ht="45" customHeight="1">
      <c r="B165" s="229"/>
      <c r="C165" s="351" t="s">
        <v>520</v>
      </c>
      <c r="D165" s="351"/>
      <c r="E165" s="351"/>
      <c r="F165" s="351"/>
      <c r="G165" s="351"/>
      <c r="H165" s="351"/>
      <c r="I165" s="351"/>
      <c r="J165" s="351"/>
      <c r="K165" s="230"/>
    </row>
    <row r="166" spans="2:11" s="1" customFormat="1" ht="17.25" customHeight="1">
      <c r="B166" s="229"/>
      <c r="C166" s="250" t="s">
        <v>448</v>
      </c>
      <c r="D166" s="250"/>
      <c r="E166" s="250"/>
      <c r="F166" s="250" t="s">
        <v>449</v>
      </c>
      <c r="G166" s="292"/>
      <c r="H166" s="293" t="s">
        <v>55</v>
      </c>
      <c r="I166" s="293" t="s">
        <v>58</v>
      </c>
      <c r="J166" s="250" t="s">
        <v>450</v>
      </c>
      <c r="K166" s="230"/>
    </row>
    <row r="167" spans="2:11" s="1" customFormat="1" ht="17.25" customHeight="1">
      <c r="B167" s="231"/>
      <c r="C167" s="252" t="s">
        <v>451</v>
      </c>
      <c r="D167" s="252"/>
      <c r="E167" s="252"/>
      <c r="F167" s="253" t="s">
        <v>452</v>
      </c>
      <c r="G167" s="294"/>
      <c r="H167" s="295"/>
      <c r="I167" s="295"/>
      <c r="J167" s="252" t="s">
        <v>453</v>
      </c>
      <c r="K167" s="232"/>
    </row>
    <row r="168" spans="2:11" s="1" customFormat="1" ht="5.25" customHeight="1">
      <c r="B168" s="260"/>
      <c r="C168" s="255"/>
      <c r="D168" s="255"/>
      <c r="E168" s="255"/>
      <c r="F168" s="255"/>
      <c r="G168" s="256"/>
      <c r="H168" s="255"/>
      <c r="I168" s="255"/>
      <c r="J168" s="255"/>
      <c r="K168" s="283"/>
    </row>
    <row r="169" spans="2:11" s="1" customFormat="1" ht="15" customHeight="1">
      <c r="B169" s="260"/>
      <c r="C169" s="237" t="s">
        <v>457</v>
      </c>
      <c r="D169" s="237"/>
      <c r="E169" s="237"/>
      <c r="F169" s="258" t="s">
        <v>454</v>
      </c>
      <c r="G169" s="237"/>
      <c r="H169" s="237" t="s">
        <v>494</v>
      </c>
      <c r="I169" s="237" t="s">
        <v>456</v>
      </c>
      <c r="J169" s="237">
        <v>120</v>
      </c>
      <c r="K169" s="283"/>
    </row>
    <row r="170" spans="2:11" s="1" customFormat="1" ht="15" customHeight="1">
      <c r="B170" s="260"/>
      <c r="C170" s="237" t="s">
        <v>503</v>
      </c>
      <c r="D170" s="237"/>
      <c r="E170" s="237"/>
      <c r="F170" s="258" t="s">
        <v>454</v>
      </c>
      <c r="G170" s="237"/>
      <c r="H170" s="237" t="s">
        <v>504</v>
      </c>
      <c r="I170" s="237" t="s">
        <v>456</v>
      </c>
      <c r="J170" s="237" t="s">
        <v>505</v>
      </c>
      <c r="K170" s="283"/>
    </row>
    <row r="171" spans="2:11" s="1" customFormat="1" ht="15" customHeight="1">
      <c r="B171" s="260"/>
      <c r="C171" s="237" t="s">
        <v>402</v>
      </c>
      <c r="D171" s="237"/>
      <c r="E171" s="237"/>
      <c r="F171" s="258" t="s">
        <v>454</v>
      </c>
      <c r="G171" s="237"/>
      <c r="H171" s="237" t="s">
        <v>521</v>
      </c>
      <c r="I171" s="237" t="s">
        <v>456</v>
      </c>
      <c r="J171" s="237" t="s">
        <v>505</v>
      </c>
      <c r="K171" s="283"/>
    </row>
    <row r="172" spans="2:11" s="1" customFormat="1" ht="15" customHeight="1">
      <c r="B172" s="260"/>
      <c r="C172" s="237" t="s">
        <v>459</v>
      </c>
      <c r="D172" s="237"/>
      <c r="E172" s="237"/>
      <c r="F172" s="258" t="s">
        <v>460</v>
      </c>
      <c r="G172" s="237"/>
      <c r="H172" s="237" t="s">
        <v>521</v>
      </c>
      <c r="I172" s="237" t="s">
        <v>456</v>
      </c>
      <c r="J172" s="237">
        <v>50</v>
      </c>
      <c r="K172" s="283"/>
    </row>
    <row r="173" spans="2:11" s="1" customFormat="1" ht="15" customHeight="1">
      <c r="B173" s="260"/>
      <c r="C173" s="237" t="s">
        <v>462</v>
      </c>
      <c r="D173" s="237"/>
      <c r="E173" s="237"/>
      <c r="F173" s="258" t="s">
        <v>454</v>
      </c>
      <c r="G173" s="237"/>
      <c r="H173" s="237" t="s">
        <v>521</v>
      </c>
      <c r="I173" s="237" t="s">
        <v>464</v>
      </c>
      <c r="J173" s="237"/>
      <c r="K173" s="283"/>
    </row>
    <row r="174" spans="2:11" s="1" customFormat="1" ht="15" customHeight="1">
      <c r="B174" s="260"/>
      <c r="C174" s="237" t="s">
        <v>473</v>
      </c>
      <c r="D174" s="237"/>
      <c r="E174" s="237"/>
      <c r="F174" s="258" t="s">
        <v>460</v>
      </c>
      <c r="G174" s="237"/>
      <c r="H174" s="237" t="s">
        <v>521</v>
      </c>
      <c r="I174" s="237" t="s">
        <v>456</v>
      </c>
      <c r="J174" s="237">
        <v>50</v>
      </c>
      <c r="K174" s="283"/>
    </row>
    <row r="175" spans="2:11" s="1" customFormat="1" ht="15" customHeight="1">
      <c r="B175" s="260"/>
      <c r="C175" s="237" t="s">
        <v>481</v>
      </c>
      <c r="D175" s="237"/>
      <c r="E175" s="237"/>
      <c r="F175" s="258" t="s">
        <v>460</v>
      </c>
      <c r="G175" s="237"/>
      <c r="H175" s="237" t="s">
        <v>521</v>
      </c>
      <c r="I175" s="237" t="s">
        <v>456</v>
      </c>
      <c r="J175" s="237">
        <v>50</v>
      </c>
      <c r="K175" s="283"/>
    </row>
    <row r="176" spans="2:11" s="1" customFormat="1" ht="15" customHeight="1">
      <c r="B176" s="260"/>
      <c r="C176" s="237" t="s">
        <v>479</v>
      </c>
      <c r="D176" s="237"/>
      <c r="E176" s="237"/>
      <c r="F176" s="258" t="s">
        <v>460</v>
      </c>
      <c r="G176" s="237"/>
      <c r="H176" s="237" t="s">
        <v>521</v>
      </c>
      <c r="I176" s="237" t="s">
        <v>456</v>
      </c>
      <c r="J176" s="237">
        <v>50</v>
      </c>
      <c r="K176" s="283"/>
    </row>
    <row r="177" spans="2:11" s="1" customFormat="1" ht="15" customHeight="1">
      <c r="B177" s="260"/>
      <c r="C177" s="237" t="s">
        <v>106</v>
      </c>
      <c r="D177" s="237"/>
      <c r="E177" s="237"/>
      <c r="F177" s="258" t="s">
        <v>454</v>
      </c>
      <c r="G177" s="237"/>
      <c r="H177" s="237" t="s">
        <v>522</v>
      </c>
      <c r="I177" s="237" t="s">
        <v>523</v>
      </c>
      <c r="J177" s="237"/>
      <c r="K177" s="283"/>
    </row>
    <row r="178" spans="2:11" s="1" customFormat="1" ht="15" customHeight="1">
      <c r="B178" s="260"/>
      <c r="C178" s="237" t="s">
        <v>58</v>
      </c>
      <c r="D178" s="237"/>
      <c r="E178" s="237"/>
      <c r="F178" s="258" t="s">
        <v>454</v>
      </c>
      <c r="G178" s="237"/>
      <c r="H178" s="237" t="s">
        <v>524</v>
      </c>
      <c r="I178" s="237" t="s">
        <v>525</v>
      </c>
      <c r="J178" s="237">
        <v>1</v>
      </c>
      <c r="K178" s="283"/>
    </row>
    <row r="179" spans="2:11" s="1" customFormat="1" ht="15" customHeight="1">
      <c r="B179" s="260"/>
      <c r="C179" s="237" t="s">
        <v>54</v>
      </c>
      <c r="D179" s="237"/>
      <c r="E179" s="237"/>
      <c r="F179" s="258" t="s">
        <v>454</v>
      </c>
      <c r="G179" s="237"/>
      <c r="H179" s="237" t="s">
        <v>526</v>
      </c>
      <c r="I179" s="237" t="s">
        <v>456</v>
      </c>
      <c r="J179" s="237">
        <v>20</v>
      </c>
      <c r="K179" s="283"/>
    </row>
    <row r="180" spans="2:11" s="1" customFormat="1" ht="15" customHeight="1">
      <c r="B180" s="260"/>
      <c r="C180" s="237" t="s">
        <v>55</v>
      </c>
      <c r="D180" s="237"/>
      <c r="E180" s="237"/>
      <c r="F180" s="258" t="s">
        <v>454</v>
      </c>
      <c r="G180" s="237"/>
      <c r="H180" s="237" t="s">
        <v>527</v>
      </c>
      <c r="I180" s="237" t="s">
        <v>456</v>
      </c>
      <c r="J180" s="237">
        <v>255</v>
      </c>
      <c r="K180" s="283"/>
    </row>
    <row r="181" spans="2:11" s="1" customFormat="1" ht="15" customHeight="1">
      <c r="B181" s="260"/>
      <c r="C181" s="237" t="s">
        <v>107</v>
      </c>
      <c r="D181" s="237"/>
      <c r="E181" s="237"/>
      <c r="F181" s="258" t="s">
        <v>454</v>
      </c>
      <c r="G181" s="237"/>
      <c r="H181" s="237" t="s">
        <v>418</v>
      </c>
      <c r="I181" s="237" t="s">
        <v>456</v>
      </c>
      <c r="J181" s="237">
        <v>10</v>
      </c>
      <c r="K181" s="283"/>
    </row>
    <row r="182" spans="2:11" s="1" customFormat="1" ht="15" customHeight="1">
      <c r="B182" s="260"/>
      <c r="C182" s="237" t="s">
        <v>108</v>
      </c>
      <c r="D182" s="237"/>
      <c r="E182" s="237"/>
      <c r="F182" s="258" t="s">
        <v>454</v>
      </c>
      <c r="G182" s="237"/>
      <c r="H182" s="237" t="s">
        <v>528</v>
      </c>
      <c r="I182" s="237" t="s">
        <v>489</v>
      </c>
      <c r="J182" s="237"/>
      <c r="K182" s="283"/>
    </row>
    <row r="183" spans="2:11" s="1" customFormat="1" ht="15" customHeight="1">
      <c r="B183" s="260"/>
      <c r="C183" s="237" t="s">
        <v>529</v>
      </c>
      <c r="D183" s="237"/>
      <c r="E183" s="237"/>
      <c r="F183" s="258" t="s">
        <v>454</v>
      </c>
      <c r="G183" s="237"/>
      <c r="H183" s="237" t="s">
        <v>530</v>
      </c>
      <c r="I183" s="237" t="s">
        <v>489</v>
      </c>
      <c r="J183" s="237"/>
      <c r="K183" s="283"/>
    </row>
    <row r="184" spans="2:11" s="1" customFormat="1" ht="15" customHeight="1">
      <c r="B184" s="260"/>
      <c r="C184" s="237" t="s">
        <v>518</v>
      </c>
      <c r="D184" s="237"/>
      <c r="E184" s="237"/>
      <c r="F184" s="258" t="s">
        <v>454</v>
      </c>
      <c r="G184" s="237"/>
      <c r="H184" s="237" t="s">
        <v>531</v>
      </c>
      <c r="I184" s="237" t="s">
        <v>489</v>
      </c>
      <c r="J184" s="237"/>
      <c r="K184" s="283"/>
    </row>
    <row r="185" spans="2:11" s="1" customFormat="1" ht="15" customHeight="1">
      <c r="B185" s="260"/>
      <c r="C185" s="237" t="s">
        <v>110</v>
      </c>
      <c r="D185" s="237"/>
      <c r="E185" s="237"/>
      <c r="F185" s="258" t="s">
        <v>460</v>
      </c>
      <c r="G185" s="237"/>
      <c r="H185" s="237" t="s">
        <v>532</v>
      </c>
      <c r="I185" s="237" t="s">
        <v>456</v>
      </c>
      <c r="J185" s="237">
        <v>50</v>
      </c>
      <c r="K185" s="283"/>
    </row>
    <row r="186" spans="2:11" s="1" customFormat="1" ht="15" customHeight="1">
      <c r="B186" s="260"/>
      <c r="C186" s="237" t="s">
        <v>533</v>
      </c>
      <c r="D186" s="237"/>
      <c r="E186" s="237"/>
      <c r="F186" s="258" t="s">
        <v>460</v>
      </c>
      <c r="G186" s="237"/>
      <c r="H186" s="237" t="s">
        <v>534</v>
      </c>
      <c r="I186" s="237" t="s">
        <v>535</v>
      </c>
      <c r="J186" s="237"/>
      <c r="K186" s="283"/>
    </row>
    <row r="187" spans="2:11" s="1" customFormat="1" ht="15" customHeight="1">
      <c r="B187" s="260"/>
      <c r="C187" s="237" t="s">
        <v>536</v>
      </c>
      <c r="D187" s="237"/>
      <c r="E187" s="237"/>
      <c r="F187" s="258" t="s">
        <v>460</v>
      </c>
      <c r="G187" s="237"/>
      <c r="H187" s="237" t="s">
        <v>537</v>
      </c>
      <c r="I187" s="237" t="s">
        <v>535</v>
      </c>
      <c r="J187" s="237"/>
      <c r="K187" s="283"/>
    </row>
    <row r="188" spans="2:11" s="1" customFormat="1" ht="15" customHeight="1">
      <c r="B188" s="260"/>
      <c r="C188" s="237" t="s">
        <v>538</v>
      </c>
      <c r="D188" s="237"/>
      <c r="E188" s="237"/>
      <c r="F188" s="258" t="s">
        <v>460</v>
      </c>
      <c r="G188" s="237"/>
      <c r="H188" s="237" t="s">
        <v>539</v>
      </c>
      <c r="I188" s="237" t="s">
        <v>535</v>
      </c>
      <c r="J188" s="237"/>
      <c r="K188" s="283"/>
    </row>
    <row r="189" spans="2:11" s="1" customFormat="1" ht="15" customHeight="1">
      <c r="B189" s="260"/>
      <c r="C189" s="296" t="s">
        <v>540</v>
      </c>
      <c r="D189" s="237"/>
      <c r="E189" s="237"/>
      <c r="F189" s="258" t="s">
        <v>460</v>
      </c>
      <c r="G189" s="237"/>
      <c r="H189" s="237" t="s">
        <v>541</v>
      </c>
      <c r="I189" s="237" t="s">
        <v>542</v>
      </c>
      <c r="J189" s="297" t="s">
        <v>543</v>
      </c>
      <c r="K189" s="283"/>
    </row>
    <row r="190" spans="2:11" s="1" customFormat="1" ht="15" customHeight="1">
      <c r="B190" s="260"/>
      <c r="C190" s="296" t="s">
        <v>43</v>
      </c>
      <c r="D190" s="237"/>
      <c r="E190" s="237"/>
      <c r="F190" s="258" t="s">
        <v>454</v>
      </c>
      <c r="G190" s="237"/>
      <c r="H190" s="234" t="s">
        <v>544</v>
      </c>
      <c r="I190" s="237" t="s">
        <v>545</v>
      </c>
      <c r="J190" s="237"/>
      <c r="K190" s="283"/>
    </row>
    <row r="191" spans="2:11" s="1" customFormat="1" ht="15" customHeight="1">
      <c r="B191" s="260"/>
      <c r="C191" s="296" t="s">
        <v>546</v>
      </c>
      <c r="D191" s="237"/>
      <c r="E191" s="237"/>
      <c r="F191" s="258" t="s">
        <v>454</v>
      </c>
      <c r="G191" s="237"/>
      <c r="H191" s="237" t="s">
        <v>547</v>
      </c>
      <c r="I191" s="237" t="s">
        <v>489</v>
      </c>
      <c r="J191" s="237"/>
      <c r="K191" s="283"/>
    </row>
    <row r="192" spans="2:11" s="1" customFormat="1" ht="15" customHeight="1">
      <c r="B192" s="260"/>
      <c r="C192" s="296" t="s">
        <v>548</v>
      </c>
      <c r="D192" s="237"/>
      <c r="E192" s="237"/>
      <c r="F192" s="258" t="s">
        <v>454</v>
      </c>
      <c r="G192" s="237"/>
      <c r="H192" s="237" t="s">
        <v>549</v>
      </c>
      <c r="I192" s="237" t="s">
        <v>489</v>
      </c>
      <c r="J192" s="237"/>
      <c r="K192" s="283"/>
    </row>
    <row r="193" spans="2:11" s="1" customFormat="1" ht="15" customHeight="1">
      <c r="B193" s="260"/>
      <c r="C193" s="296" t="s">
        <v>550</v>
      </c>
      <c r="D193" s="237"/>
      <c r="E193" s="237"/>
      <c r="F193" s="258" t="s">
        <v>460</v>
      </c>
      <c r="G193" s="237"/>
      <c r="H193" s="237" t="s">
        <v>551</v>
      </c>
      <c r="I193" s="237" t="s">
        <v>489</v>
      </c>
      <c r="J193" s="237"/>
      <c r="K193" s="283"/>
    </row>
    <row r="194" spans="2:11" s="1" customFormat="1" ht="15" customHeight="1">
      <c r="B194" s="289"/>
      <c r="C194" s="298"/>
      <c r="D194" s="269"/>
      <c r="E194" s="269"/>
      <c r="F194" s="269"/>
      <c r="G194" s="269"/>
      <c r="H194" s="269"/>
      <c r="I194" s="269"/>
      <c r="J194" s="269"/>
      <c r="K194" s="290"/>
    </row>
    <row r="195" spans="2:11" s="1" customFormat="1" ht="18.75" customHeight="1">
      <c r="B195" s="271"/>
      <c r="C195" s="281"/>
      <c r="D195" s="281"/>
      <c r="E195" s="281"/>
      <c r="F195" s="291"/>
      <c r="G195" s="281"/>
      <c r="H195" s="281"/>
      <c r="I195" s="281"/>
      <c r="J195" s="281"/>
      <c r="K195" s="271"/>
    </row>
    <row r="196" spans="2:11" s="1" customFormat="1" ht="18.75" customHeight="1">
      <c r="B196" s="271"/>
      <c r="C196" s="281"/>
      <c r="D196" s="281"/>
      <c r="E196" s="281"/>
      <c r="F196" s="291"/>
      <c r="G196" s="281"/>
      <c r="H196" s="281"/>
      <c r="I196" s="281"/>
      <c r="J196" s="281"/>
      <c r="K196" s="271"/>
    </row>
    <row r="197" spans="2:11" s="1" customFormat="1" ht="18.75" customHeight="1">
      <c r="B197" s="244"/>
      <c r="C197" s="244"/>
      <c r="D197" s="244"/>
      <c r="E197" s="244"/>
      <c r="F197" s="244"/>
      <c r="G197" s="244"/>
      <c r="H197" s="244"/>
      <c r="I197" s="244"/>
      <c r="J197" s="244"/>
      <c r="K197" s="244"/>
    </row>
    <row r="198" spans="2:11" s="1" customFormat="1" ht="13.5">
      <c r="B198" s="226"/>
      <c r="C198" s="227"/>
      <c r="D198" s="227"/>
      <c r="E198" s="227"/>
      <c r="F198" s="227"/>
      <c r="G198" s="227"/>
      <c r="H198" s="227"/>
      <c r="I198" s="227"/>
      <c r="J198" s="227"/>
      <c r="K198" s="228"/>
    </row>
    <row r="199" spans="2:11" s="1" customFormat="1" ht="21">
      <c r="B199" s="229"/>
      <c r="C199" s="351" t="s">
        <v>552</v>
      </c>
      <c r="D199" s="351"/>
      <c r="E199" s="351"/>
      <c r="F199" s="351"/>
      <c r="G199" s="351"/>
      <c r="H199" s="351"/>
      <c r="I199" s="351"/>
      <c r="J199" s="351"/>
      <c r="K199" s="230"/>
    </row>
    <row r="200" spans="2:11" s="1" customFormat="1" ht="25.5" customHeight="1">
      <c r="B200" s="229"/>
      <c r="C200" s="299" t="s">
        <v>553</v>
      </c>
      <c r="D200" s="299"/>
      <c r="E200" s="299"/>
      <c r="F200" s="299" t="s">
        <v>554</v>
      </c>
      <c r="G200" s="300"/>
      <c r="H200" s="357" t="s">
        <v>555</v>
      </c>
      <c r="I200" s="357"/>
      <c r="J200" s="357"/>
      <c r="K200" s="230"/>
    </row>
    <row r="201" spans="2:11" s="1" customFormat="1" ht="5.25" customHeight="1">
      <c r="B201" s="260"/>
      <c r="C201" s="255"/>
      <c r="D201" s="255"/>
      <c r="E201" s="255"/>
      <c r="F201" s="255"/>
      <c r="G201" s="281"/>
      <c r="H201" s="255"/>
      <c r="I201" s="255"/>
      <c r="J201" s="255"/>
      <c r="K201" s="283"/>
    </row>
    <row r="202" spans="2:11" s="1" customFormat="1" ht="15" customHeight="1">
      <c r="B202" s="260"/>
      <c r="C202" s="237" t="s">
        <v>545</v>
      </c>
      <c r="D202" s="237"/>
      <c r="E202" s="237"/>
      <c r="F202" s="258" t="s">
        <v>44</v>
      </c>
      <c r="G202" s="237"/>
      <c r="H202" s="356" t="s">
        <v>556</v>
      </c>
      <c r="I202" s="356"/>
      <c r="J202" s="356"/>
      <c r="K202" s="283"/>
    </row>
    <row r="203" spans="2:11" s="1" customFormat="1" ht="15" customHeight="1">
      <c r="B203" s="260"/>
      <c r="C203" s="237"/>
      <c r="D203" s="237"/>
      <c r="E203" s="237"/>
      <c r="F203" s="258" t="s">
        <v>45</v>
      </c>
      <c r="G203" s="237"/>
      <c r="H203" s="356" t="s">
        <v>557</v>
      </c>
      <c r="I203" s="356"/>
      <c r="J203" s="356"/>
      <c r="K203" s="283"/>
    </row>
    <row r="204" spans="2:11" s="1" customFormat="1" ht="15" customHeight="1">
      <c r="B204" s="260"/>
      <c r="C204" s="237"/>
      <c r="D204" s="237"/>
      <c r="E204" s="237"/>
      <c r="F204" s="258" t="s">
        <v>48</v>
      </c>
      <c r="G204" s="237"/>
      <c r="H204" s="356" t="s">
        <v>558</v>
      </c>
      <c r="I204" s="356"/>
      <c r="J204" s="356"/>
      <c r="K204" s="283"/>
    </row>
    <row r="205" spans="2:11" s="1" customFormat="1" ht="15" customHeight="1">
      <c r="B205" s="260"/>
      <c r="C205" s="237"/>
      <c r="D205" s="237"/>
      <c r="E205" s="237"/>
      <c r="F205" s="258" t="s">
        <v>46</v>
      </c>
      <c r="G205" s="237"/>
      <c r="H205" s="356" t="s">
        <v>559</v>
      </c>
      <c r="I205" s="356"/>
      <c r="J205" s="356"/>
      <c r="K205" s="283"/>
    </row>
    <row r="206" spans="2:11" s="1" customFormat="1" ht="15" customHeight="1">
      <c r="B206" s="260"/>
      <c r="C206" s="237"/>
      <c r="D206" s="237"/>
      <c r="E206" s="237"/>
      <c r="F206" s="258" t="s">
        <v>47</v>
      </c>
      <c r="G206" s="237"/>
      <c r="H206" s="356" t="s">
        <v>560</v>
      </c>
      <c r="I206" s="356"/>
      <c r="J206" s="356"/>
      <c r="K206" s="283"/>
    </row>
    <row r="207" spans="2:11" s="1" customFormat="1" ht="15" customHeight="1">
      <c r="B207" s="260"/>
      <c r="C207" s="237"/>
      <c r="D207" s="237"/>
      <c r="E207" s="237"/>
      <c r="F207" s="258"/>
      <c r="G207" s="237"/>
      <c r="H207" s="237"/>
      <c r="I207" s="237"/>
      <c r="J207" s="237"/>
      <c r="K207" s="283"/>
    </row>
    <row r="208" spans="2:11" s="1" customFormat="1" ht="15" customHeight="1">
      <c r="B208" s="260"/>
      <c r="C208" s="237" t="s">
        <v>501</v>
      </c>
      <c r="D208" s="237"/>
      <c r="E208" s="237"/>
      <c r="F208" s="258" t="s">
        <v>80</v>
      </c>
      <c r="G208" s="237"/>
      <c r="H208" s="356" t="s">
        <v>561</v>
      </c>
      <c r="I208" s="356"/>
      <c r="J208" s="356"/>
      <c r="K208" s="283"/>
    </row>
    <row r="209" spans="2:11" s="1" customFormat="1" ht="15" customHeight="1">
      <c r="B209" s="260"/>
      <c r="C209" s="237"/>
      <c r="D209" s="237"/>
      <c r="E209" s="237"/>
      <c r="F209" s="258" t="s">
        <v>396</v>
      </c>
      <c r="G209" s="237"/>
      <c r="H209" s="356" t="s">
        <v>397</v>
      </c>
      <c r="I209" s="356"/>
      <c r="J209" s="356"/>
      <c r="K209" s="283"/>
    </row>
    <row r="210" spans="2:11" s="1" customFormat="1" ht="15" customHeight="1">
      <c r="B210" s="260"/>
      <c r="C210" s="237"/>
      <c r="D210" s="237"/>
      <c r="E210" s="237"/>
      <c r="F210" s="258" t="s">
        <v>394</v>
      </c>
      <c r="G210" s="237"/>
      <c r="H210" s="356" t="s">
        <v>562</v>
      </c>
      <c r="I210" s="356"/>
      <c r="J210" s="356"/>
      <c r="K210" s="283"/>
    </row>
    <row r="211" spans="2:11" s="1" customFormat="1" ht="15" customHeight="1">
      <c r="B211" s="301"/>
      <c r="C211" s="237"/>
      <c r="D211" s="237"/>
      <c r="E211" s="237"/>
      <c r="F211" s="258" t="s">
        <v>398</v>
      </c>
      <c r="G211" s="296"/>
      <c r="H211" s="355" t="s">
        <v>399</v>
      </c>
      <c r="I211" s="355"/>
      <c r="J211" s="355"/>
      <c r="K211" s="302"/>
    </row>
    <row r="212" spans="2:11" s="1" customFormat="1" ht="15" customHeight="1">
      <c r="B212" s="301"/>
      <c r="C212" s="237"/>
      <c r="D212" s="237"/>
      <c r="E212" s="237"/>
      <c r="F212" s="258" t="s">
        <v>400</v>
      </c>
      <c r="G212" s="296"/>
      <c r="H212" s="355" t="s">
        <v>563</v>
      </c>
      <c r="I212" s="355"/>
      <c r="J212" s="355"/>
      <c r="K212" s="302"/>
    </row>
    <row r="213" spans="2:11" s="1" customFormat="1" ht="15" customHeight="1">
      <c r="B213" s="301"/>
      <c r="C213" s="237"/>
      <c r="D213" s="237"/>
      <c r="E213" s="237"/>
      <c r="F213" s="258"/>
      <c r="G213" s="296"/>
      <c r="H213" s="287"/>
      <c r="I213" s="287"/>
      <c r="J213" s="287"/>
      <c r="K213" s="302"/>
    </row>
    <row r="214" spans="2:11" s="1" customFormat="1" ht="15" customHeight="1">
      <c r="B214" s="301"/>
      <c r="C214" s="237" t="s">
        <v>525</v>
      </c>
      <c r="D214" s="237"/>
      <c r="E214" s="237"/>
      <c r="F214" s="258">
        <v>1</v>
      </c>
      <c r="G214" s="296"/>
      <c r="H214" s="355" t="s">
        <v>564</v>
      </c>
      <c r="I214" s="355"/>
      <c r="J214" s="355"/>
      <c r="K214" s="302"/>
    </row>
    <row r="215" spans="2:11" s="1" customFormat="1" ht="15" customHeight="1">
      <c r="B215" s="301"/>
      <c r="C215" s="237"/>
      <c r="D215" s="237"/>
      <c r="E215" s="237"/>
      <c r="F215" s="258">
        <v>2</v>
      </c>
      <c r="G215" s="296"/>
      <c r="H215" s="355" t="s">
        <v>565</v>
      </c>
      <c r="I215" s="355"/>
      <c r="J215" s="355"/>
      <c r="K215" s="302"/>
    </row>
    <row r="216" spans="2:11" s="1" customFormat="1" ht="15" customHeight="1">
      <c r="B216" s="301"/>
      <c r="C216" s="237"/>
      <c r="D216" s="237"/>
      <c r="E216" s="237"/>
      <c r="F216" s="258">
        <v>3</v>
      </c>
      <c r="G216" s="296"/>
      <c r="H216" s="355" t="s">
        <v>566</v>
      </c>
      <c r="I216" s="355"/>
      <c r="J216" s="355"/>
      <c r="K216" s="302"/>
    </row>
    <row r="217" spans="2:11" s="1" customFormat="1" ht="15" customHeight="1">
      <c r="B217" s="301"/>
      <c r="C217" s="237"/>
      <c r="D217" s="237"/>
      <c r="E217" s="237"/>
      <c r="F217" s="258">
        <v>4</v>
      </c>
      <c r="G217" s="296"/>
      <c r="H217" s="355" t="s">
        <v>567</v>
      </c>
      <c r="I217" s="355"/>
      <c r="J217" s="355"/>
      <c r="K217" s="302"/>
    </row>
    <row r="218" spans="2:11" s="1" customFormat="1" ht="12.75" customHeight="1">
      <c r="B218" s="303"/>
      <c r="C218" s="304"/>
      <c r="D218" s="304"/>
      <c r="E218" s="304"/>
      <c r="F218" s="304"/>
      <c r="G218" s="304"/>
      <c r="H218" s="304"/>
      <c r="I218" s="304"/>
      <c r="J218" s="304"/>
      <c r="K218" s="305"/>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11</vt:i4>
      </vt:variant>
    </vt:vector>
  </HeadingPairs>
  <TitlesOfParts>
    <vt:vector size="17" baseType="lpstr">
      <vt:lpstr>Rekapitulace stavby</vt:lpstr>
      <vt:lpstr>2021-1-0 - 00 - VRN</vt:lpstr>
      <vt:lpstr>2021-1-1 - 01 - BOURACÍ P...</vt:lpstr>
      <vt:lpstr>2021-1-2 - 02 - STÁNÍ ZEM...</vt:lpstr>
      <vt:lpstr>2021-1-3 - 03 - ZÁMEČNICK...</vt:lpstr>
      <vt:lpstr>Pokyny pro vyplnění</vt:lpstr>
      <vt:lpstr>'2021-1-0 - 00 - VRN'!Názvy_tisku</vt:lpstr>
      <vt:lpstr>'2021-1-1 - 01 - BOURACÍ P...'!Názvy_tisku</vt:lpstr>
      <vt:lpstr>'2021-1-2 - 02 - STÁNÍ ZEM...'!Názvy_tisku</vt:lpstr>
      <vt:lpstr>'2021-1-3 - 03 - ZÁMEČNICK...'!Názvy_tisku</vt:lpstr>
      <vt:lpstr>'Rekapitulace stavby'!Názvy_tisku</vt:lpstr>
      <vt:lpstr>'2021-1-0 - 00 - VRN'!Oblast_tisku</vt:lpstr>
      <vt:lpstr>'2021-1-1 - 01 - BOURACÍ P...'!Oblast_tisku</vt:lpstr>
      <vt:lpstr>'2021-1-2 - 02 - STÁNÍ ZEM...'!Oblast_tisku</vt:lpstr>
      <vt:lpstr>'2021-1-3 - 03 - ZÁMEČNICK...'!Oblast_tisku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Otakar Berdych</dc:creator>
  <cp:lastModifiedBy>ota</cp:lastModifiedBy>
  <cp:lastPrinted>2021-01-26T09:15:12Z</cp:lastPrinted>
  <dcterms:created xsi:type="dcterms:W3CDTF">2021-01-19T14:59:17Z</dcterms:created>
  <dcterms:modified xsi:type="dcterms:W3CDTF">2021-01-26T09:17:31Z</dcterms:modified>
</cp:coreProperties>
</file>