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9 OSBN\08 OŠKS\2.1_Výběrová řízení\nad 250 000,-\2020\8434.Pr.Š výměna parket ve třídách 1M\1.Návrh usnesení RN v E-jednání\"/>
    </mc:Choice>
  </mc:AlternateContent>
  <bookViews>
    <workbookView xWindow="480" yWindow="105" windowWidth="22995" windowHeight="9975"/>
  </bookViews>
  <sheets>
    <sheet name="Stavba" sheetId="7" r:id="rId1"/>
    <sheet name="II.NP. 203" sheetId="1" r:id="rId2"/>
    <sheet name="II.NP. 204" sheetId="11" r:id="rId3"/>
    <sheet name="I.NP. 104" sheetId="13" r:id="rId4"/>
    <sheet name="Přízemí 004" sheetId="14" r:id="rId5"/>
    <sheet name="Přízemí 005" sheetId="4" r:id="rId6"/>
    <sheet name="Přízemí 005a" sheetId="15" r:id="rId7"/>
    <sheet name="Přízemí 012a" sheetId="16" r:id="rId8"/>
    <sheet name="Rekapitulace" sheetId="8" r:id="rId9"/>
    <sheet name="Př.2_l.1-3" sheetId="9" r:id="rId10"/>
    <sheet name="Př.3_l.1" sheetId="17" r:id="rId11"/>
  </sheets>
  <externalReferences>
    <externalReference r:id="rId12"/>
    <externalReference r:id="rId13"/>
  </externalReferences>
  <definedNames>
    <definedName name="CelkemDPHVypocet" localSheetId="0">Stavba!#REF!</definedName>
    <definedName name="CenaCelkem">Stavba!$G$27</definedName>
    <definedName name="CenaCelkemBezDPH" localSheetId="3">Stavba!#REF!</definedName>
    <definedName name="CenaCelkemBezDPH" localSheetId="2">Stavba!#REF!</definedName>
    <definedName name="CenaCelkemBezDPH" localSheetId="10">Stavba!#REF!</definedName>
    <definedName name="CenaCelkemBezDPH" localSheetId="4">Stavba!#REF!</definedName>
    <definedName name="CenaCelkemBezDPH" localSheetId="6">Stavba!#REF!</definedName>
    <definedName name="CenaCelkemBezDPH" localSheetId="7">Stavba!#REF!</definedName>
    <definedName name="CenaCelkemBezDPH">Stavba!#REF!</definedName>
    <definedName name="CenaCelkemVypocet" localSheetId="8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 localSheetId="3">Stavba!#REF!</definedName>
    <definedName name="CisloStavebnihoRozpoctu" localSheetId="2">Stavba!#REF!</definedName>
    <definedName name="CisloStavebnihoRozpoctu" localSheetId="10">Stavba!#REF!</definedName>
    <definedName name="CisloStavebnihoRozpoctu" localSheetId="4">Stavba!#REF!</definedName>
    <definedName name="CisloStavebnihoRozpoctu" localSheetId="6">Stavba!#REF!</definedName>
    <definedName name="CisloStavebnihoRozpoctu" localSheetId="7">Stavba!#REF!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 localSheetId="3">Stavba!#REF!</definedName>
    <definedName name="MistoStavby" localSheetId="2">Stavba!#REF!</definedName>
    <definedName name="MistoStavby" localSheetId="10">Stavba!#REF!</definedName>
    <definedName name="MistoStavby" localSheetId="4">Stavba!#REF!</definedName>
    <definedName name="MistoStavby" localSheetId="6">Stavba!#REF!</definedName>
    <definedName name="MistoStavby" localSheetId="7">Stavba!#REF!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 localSheetId="3">Stavba!#REF!</definedName>
    <definedName name="NazevStavebnihoRozpoctu" localSheetId="2">Stavba!#REF!</definedName>
    <definedName name="NazevStavebnihoRozpoctu" localSheetId="10">Stavba!#REF!</definedName>
    <definedName name="NazevStavebnihoRozpoctu" localSheetId="4">Stavba!#REF!</definedName>
    <definedName name="NazevStavebnihoRozpoctu" localSheetId="6">Stavba!#REF!</definedName>
    <definedName name="NazevStavebnihoRozpoctu" localSheetId="7">Stavba!#REF!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3">'I.NP. 104'!$A$1:$G$26</definedName>
    <definedName name="_xlnm.Print_Area" localSheetId="1">'II.NP. 203'!$A$1:$G$26</definedName>
    <definedName name="_xlnm.Print_Area" localSheetId="2">'II.NP. 204'!$A$1:$G$26</definedName>
    <definedName name="_xlnm.Print_Area" localSheetId="9">'Př.2_l.1-3'!$A$1:$G$5,'Př.2_l.1-3'!$A$7:$G$11,'Př.2_l.1-3'!$A$13:$G$17</definedName>
    <definedName name="_xlnm.Print_Area" localSheetId="10">Př.3_l.1!$A$1:$G$5</definedName>
    <definedName name="_xlnm.Print_Area" localSheetId="4">'Přízemí 004'!$A$1:$G$26</definedName>
    <definedName name="_xlnm.Print_Area" localSheetId="5">'Přízemí 005'!$A$1:$G$27</definedName>
    <definedName name="_xlnm.Print_Area" localSheetId="6">'Přízemí 005a'!$A$1:$G$27</definedName>
    <definedName name="_xlnm.Print_Area" localSheetId="7">'Přízemí 012a'!$A$1:$G$24</definedName>
    <definedName name="_xlnm.Print_Area" localSheetId="8">Rekapitulace!$A$1:$G$23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3">#REF!</definedName>
    <definedName name="PocetMJ" localSheetId="2">#REF!</definedName>
    <definedName name="PocetMJ" localSheetId="10">#REF!</definedName>
    <definedName name="PocetMJ" localSheetId="4">#REF!</definedName>
    <definedName name="PocetMJ" localSheetId="6">#REF!</definedName>
    <definedName name="PocetMJ" localSheetId="7">#REF!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 localSheetId="3">#REF!</definedName>
    <definedName name="SloupecCC" localSheetId="2">#REF!</definedName>
    <definedName name="SloupecCC" localSheetId="10">#REF!</definedName>
    <definedName name="SloupecCC" localSheetId="4">#REF!</definedName>
    <definedName name="SloupecCC" localSheetId="6">#REF!</definedName>
    <definedName name="SloupecCC" localSheetId="7">#REF!</definedName>
    <definedName name="SloupecCC">#REF!</definedName>
    <definedName name="SloupecCisloPol" localSheetId="3">#REF!</definedName>
    <definedName name="SloupecCisloPol" localSheetId="2">#REF!</definedName>
    <definedName name="SloupecCisloPol" localSheetId="10">#REF!</definedName>
    <definedName name="SloupecCisloPol" localSheetId="4">#REF!</definedName>
    <definedName name="SloupecCisloPol" localSheetId="6">#REF!</definedName>
    <definedName name="SloupecCisloPol" localSheetId="7">#REF!</definedName>
    <definedName name="SloupecCisloPol">#REF!</definedName>
    <definedName name="SloupecJC" localSheetId="3">#REF!</definedName>
    <definedName name="SloupecJC" localSheetId="2">#REF!</definedName>
    <definedName name="SloupecJC" localSheetId="10">#REF!</definedName>
    <definedName name="SloupecJC" localSheetId="4">#REF!</definedName>
    <definedName name="SloupecJC" localSheetId="6">#REF!</definedName>
    <definedName name="SloupecJC" localSheetId="7">#REF!</definedName>
    <definedName name="SloupecJC">#REF!</definedName>
    <definedName name="SloupecMJ" localSheetId="3">#REF!</definedName>
    <definedName name="SloupecMJ" localSheetId="2">#REF!</definedName>
    <definedName name="SloupecMJ" localSheetId="10">#REF!</definedName>
    <definedName name="SloupecMJ" localSheetId="4">#REF!</definedName>
    <definedName name="SloupecMJ" localSheetId="6">#REF!</definedName>
    <definedName name="SloupecMJ" localSheetId="7">#REF!</definedName>
    <definedName name="SloupecMJ">#REF!</definedName>
    <definedName name="SloupecMnozstvi" localSheetId="3">#REF!</definedName>
    <definedName name="SloupecMnozstvi" localSheetId="2">#REF!</definedName>
    <definedName name="SloupecMnozstvi" localSheetId="10">#REF!</definedName>
    <definedName name="SloupecMnozstvi" localSheetId="4">#REF!</definedName>
    <definedName name="SloupecMnozstvi" localSheetId="6">#REF!</definedName>
    <definedName name="SloupecMnozstvi" localSheetId="7">#REF!</definedName>
    <definedName name="SloupecMnozstvi">#REF!</definedName>
    <definedName name="SloupecNazPol" localSheetId="3">#REF!</definedName>
    <definedName name="SloupecNazPol" localSheetId="2">#REF!</definedName>
    <definedName name="SloupecNazPol" localSheetId="10">#REF!</definedName>
    <definedName name="SloupecNazPol" localSheetId="4">#REF!</definedName>
    <definedName name="SloupecNazPol" localSheetId="6">#REF!</definedName>
    <definedName name="SloupecNazPol" localSheetId="7">#REF!</definedName>
    <definedName name="SloupecNazPol">#REF!</definedName>
    <definedName name="SloupecPC" localSheetId="3">#REF!</definedName>
    <definedName name="SloupecPC" localSheetId="2">#REF!</definedName>
    <definedName name="SloupecPC" localSheetId="10">#REF!</definedName>
    <definedName name="SloupecPC" localSheetId="4">#REF!</definedName>
    <definedName name="SloupecPC" localSheetId="6">#REF!</definedName>
    <definedName name="SloupecPC" localSheetId="7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8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8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G8" i="16" l="1"/>
  <c r="G7" i="16"/>
  <c r="G22" i="16" l="1"/>
  <c r="G21" i="16"/>
  <c r="E20" i="16"/>
  <c r="G20" i="16" s="1"/>
  <c r="G18" i="16"/>
  <c r="G17" i="16"/>
  <c r="G16" i="16"/>
  <c r="G15" i="16"/>
  <c r="G14" i="16"/>
  <c r="G13" i="16"/>
  <c r="G12" i="16"/>
  <c r="G11" i="16"/>
  <c r="G10" i="16"/>
  <c r="G9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7" i="16"/>
  <c r="G8" i="15" l="1"/>
  <c r="G7" i="15"/>
  <c r="G8" i="14"/>
  <c r="G7" i="14"/>
  <c r="G8" i="13"/>
  <c r="G7" i="13"/>
  <c r="G8" i="11"/>
  <c r="G7" i="11"/>
  <c r="G6" i="16" l="1"/>
  <c r="G25" i="15"/>
  <c r="G24" i="15"/>
  <c r="G23" i="15"/>
  <c r="E22" i="15"/>
  <c r="G22" i="15" s="1"/>
  <c r="G15" i="15"/>
  <c r="G14" i="15"/>
  <c r="G11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G6" i="15"/>
  <c r="E21" i="15" s="1"/>
  <c r="G21" i="15" s="1"/>
  <c r="G25" i="4"/>
  <c r="G24" i="4"/>
  <c r="G23" i="4"/>
  <c r="G22" i="4"/>
  <c r="E22" i="4"/>
  <c r="G15" i="4"/>
  <c r="G14" i="4"/>
  <c r="G11" i="4"/>
  <c r="G8" i="4"/>
  <c r="G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G25" i="14"/>
  <c r="G24" i="14"/>
  <c r="G23" i="14"/>
  <c r="E22" i="14"/>
  <c r="G22" i="14" s="1"/>
  <c r="G15" i="14"/>
  <c r="G14" i="14"/>
  <c r="G11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G6" i="14"/>
  <c r="E18" i="14" s="1"/>
  <c r="G18" i="14" s="1"/>
  <c r="G25" i="13"/>
  <c r="G24" i="13"/>
  <c r="G23" i="13"/>
  <c r="E22" i="13"/>
  <c r="G22" i="13" s="1"/>
  <c r="G15" i="13"/>
  <c r="G14" i="13"/>
  <c r="G11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7" i="13"/>
  <c r="G6" i="13"/>
  <c r="E18" i="13" s="1"/>
  <c r="G18" i="13" s="1"/>
  <c r="G25" i="11"/>
  <c r="G24" i="11"/>
  <c r="G23" i="11"/>
  <c r="E22" i="11"/>
  <c r="G22" i="11" s="1"/>
  <c r="G15" i="11"/>
  <c r="G14" i="11"/>
  <c r="G11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7" i="11"/>
  <c r="G6" i="11"/>
  <c r="E18" i="11" s="1"/>
  <c r="G18" i="11" s="1"/>
  <c r="A25" i="1"/>
  <c r="A17" i="1"/>
  <c r="A18" i="1" s="1"/>
  <c r="A19" i="1" s="1"/>
  <c r="A20" i="1" s="1"/>
  <c r="A21" i="1" s="1"/>
  <c r="A22" i="1" s="1"/>
  <c r="A23" i="1" s="1"/>
  <c r="A24" i="1" s="1"/>
  <c r="A16" i="1"/>
  <c r="E22" i="1"/>
  <c r="E21" i="1"/>
  <c r="G21" i="1" s="1"/>
  <c r="E20" i="1"/>
  <c r="G20" i="1" s="1"/>
  <c r="G22" i="1"/>
  <c r="E19" i="1"/>
  <c r="G19" i="1" s="1"/>
  <c r="E13" i="1"/>
  <c r="E19" i="16" l="1"/>
  <c r="G19" i="16" s="1"/>
  <c r="E12" i="15"/>
  <c r="G12" i="15" s="1"/>
  <c r="E9" i="15"/>
  <c r="G9" i="15" s="1"/>
  <c r="E13" i="15"/>
  <c r="G13" i="15" s="1"/>
  <c r="E19" i="15"/>
  <c r="G19" i="15" s="1"/>
  <c r="E10" i="15"/>
  <c r="G10" i="15" s="1"/>
  <c r="E20" i="15"/>
  <c r="G20" i="15" s="1"/>
  <c r="E18" i="15"/>
  <c r="G18" i="15" s="1"/>
  <c r="E16" i="15"/>
  <c r="G16" i="15" s="1"/>
  <c r="E17" i="15"/>
  <c r="G17" i="15" s="1"/>
  <c r="E9" i="14"/>
  <c r="G9" i="14" s="1"/>
  <c r="E21" i="14"/>
  <c r="G21" i="14" s="1"/>
  <c r="E10" i="14"/>
  <c r="G10" i="14" s="1"/>
  <c r="E19" i="14"/>
  <c r="G19" i="14" s="1"/>
  <c r="E12" i="14"/>
  <c r="E16" i="14"/>
  <c r="G16" i="14" s="1"/>
  <c r="E20" i="14"/>
  <c r="G20" i="14" s="1"/>
  <c r="E17" i="14"/>
  <c r="G17" i="14" s="1"/>
  <c r="E16" i="13"/>
  <c r="G16" i="13" s="1"/>
  <c r="E17" i="13"/>
  <c r="G17" i="13" s="1"/>
  <c r="E21" i="13"/>
  <c r="G21" i="13" s="1"/>
  <c r="E10" i="13"/>
  <c r="G10" i="13" s="1"/>
  <c r="E20" i="13"/>
  <c r="G20" i="13" s="1"/>
  <c r="E9" i="13"/>
  <c r="G9" i="13" s="1"/>
  <c r="E12" i="13"/>
  <c r="E19" i="13"/>
  <c r="G19" i="13" s="1"/>
  <c r="E16" i="11"/>
  <c r="G16" i="11" s="1"/>
  <c r="E17" i="11"/>
  <c r="G17" i="11" s="1"/>
  <c r="E21" i="11"/>
  <c r="G21" i="11" s="1"/>
  <c r="E10" i="11"/>
  <c r="G10" i="11" s="1"/>
  <c r="E20" i="11"/>
  <c r="G20" i="11" s="1"/>
  <c r="E9" i="11"/>
  <c r="G9" i="11" s="1"/>
  <c r="E12" i="11"/>
  <c r="E19" i="11"/>
  <c r="G19" i="11" s="1"/>
  <c r="G7" i="1"/>
  <c r="E9" i="1"/>
  <c r="A7" i="1"/>
  <c r="A8" i="1" s="1"/>
  <c r="A9" i="1" s="1"/>
  <c r="A10" i="1" s="1"/>
  <c r="A11" i="1" s="1"/>
  <c r="A12" i="1" s="1"/>
  <c r="A13" i="1" s="1"/>
  <c r="A14" i="1" s="1"/>
  <c r="A15" i="1" s="1"/>
  <c r="G8" i="1"/>
  <c r="G26" i="15" l="1"/>
  <c r="F12" i="8" s="1"/>
  <c r="G26" i="14"/>
  <c r="F10" i="8" s="1"/>
  <c r="G23" i="16"/>
  <c r="F13" i="8" s="1"/>
  <c r="G12" i="14"/>
  <c r="E13" i="14"/>
  <c r="G13" i="14" s="1"/>
  <c r="G12" i="13"/>
  <c r="G26" i="13" s="1"/>
  <c r="F9" i="8" s="1"/>
  <c r="E13" i="13"/>
  <c r="G13" i="13" s="1"/>
  <c r="G12" i="11"/>
  <c r="G26" i="11" s="1"/>
  <c r="F8" i="8" s="1"/>
  <c r="E13" i="11"/>
  <c r="G13" i="11" s="1"/>
  <c r="G6" i="4" l="1"/>
  <c r="G6" i="1"/>
  <c r="E12" i="1" s="1"/>
  <c r="E19" i="4" l="1"/>
  <c r="G19" i="4" s="1"/>
  <c r="E10" i="4"/>
  <c r="G10" i="4" s="1"/>
  <c r="E21" i="4"/>
  <c r="G21" i="4" s="1"/>
  <c r="E16" i="4"/>
  <c r="G16" i="4" s="1"/>
  <c r="E20" i="4"/>
  <c r="G20" i="4" s="1"/>
  <c r="E18" i="4"/>
  <c r="G18" i="4" s="1"/>
  <c r="E12" i="4"/>
  <c r="E9" i="4"/>
  <c r="G9" i="4" s="1"/>
  <c r="E17" i="4"/>
  <c r="G17" i="4" s="1"/>
  <c r="E13" i="4" l="1"/>
  <c r="G13" i="4" s="1"/>
  <c r="G12" i="4"/>
  <c r="G26" i="4" s="1"/>
  <c r="F11" i="8" s="1"/>
  <c r="G24" i="1"/>
  <c r="E18" i="1"/>
  <c r="G18" i="1" s="1"/>
  <c r="E17" i="1"/>
  <c r="G17" i="1" s="1"/>
  <c r="G25" i="1"/>
  <c r="G15" i="1"/>
  <c r="G14" i="1"/>
  <c r="G11" i="1"/>
  <c r="G9" i="1" l="1"/>
  <c r="E10" i="1"/>
  <c r="G10" i="1" s="1"/>
  <c r="G13" i="1"/>
  <c r="E16" i="1"/>
  <c r="G16" i="1" s="1"/>
  <c r="G23" i="1"/>
  <c r="G12" i="1" l="1"/>
  <c r="G26" i="1" s="1"/>
  <c r="F7" i="8" s="1"/>
  <c r="F14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I16" i="7" l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<sst xmlns="http://schemas.openxmlformats.org/spreadsheetml/2006/main" count="486" uniqueCount="132">
  <si>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</si>
  <si>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</si>
  <si>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</si>
  <si>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</si>
  <si>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</si>
  <si>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</si>
  <si>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</si>
  <si>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</si>
  <si>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</si>
  <si>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</si>
  <si>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</si>
  <si>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</si>
  <si>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</si>
  <si>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</si>
  <si>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</si>
  <si>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</si>
  <si>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</si>
  <si>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</si>
  <si>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</si>
  <si>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</si>
  <si>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</si>
  <si>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</si>
  <si>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</si>
  <si>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</si>
  <si>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</si>
  <si>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</si>
  <si>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</si>
  <si>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</si>
  <si>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</si>
  <si>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</si>
  <si>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</si>
  <si>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</si>
  <si>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</si>
  <si>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</si>
  <si>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</si>
  <si>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</si>
  <si>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</si>
  <si>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</si>
  <si>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</si>
  <si>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</si>
  <si>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</si>
  <si>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</si>
  <si>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</si>
  <si>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</si>
  <si>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</si>
  <si>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</si>
  <si>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</si>
  <si>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</si>
  <si>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</si>
  <si>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</si>
  <si>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</si>
  <si>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</si>
  <si>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</si>
  <si>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</si>
  <si>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</si>
  <si>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</si>
  <si>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list č. 5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</si>
  <si>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</si>
  <si>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</si>
  <si>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</si>
  <si>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</si>
  <si>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</si>
  <si>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</si>
  <si>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</si>
  <si>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</si>
  <si>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</si>
  <si>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</si>
  <si>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Demontáž starých vlysů (parket)</t>
  </si>
  <si>
    <t>Demontáž starých záklopových prken s trámkovými polštáři</t>
  </si>
  <si>
    <t>m3</t>
  </si>
  <si>
    <t xml:space="preserve">Odebrání cca 4,5 cm podsypu (stavební suti - pod záklop. prkny) </t>
  </si>
  <si>
    <t>Likvidace a odvoz stavební suti</t>
  </si>
  <si>
    <t xml:space="preserve">Hrubý úklid </t>
  </si>
  <si>
    <t>D+M - 2*OSB desek tl. min. 22 mm, šroubované+lepené, vč. nových trámkových polštářů min. 80/80 mm; spojovací materiál</t>
  </si>
  <si>
    <t>Dopravné</t>
  </si>
  <si>
    <t>Další náklady neuvedené ve výkazu výměr</t>
  </si>
  <si>
    <t>firma</t>
  </si>
  <si>
    <t>zast.: jednatel,</t>
  </si>
  <si>
    <t>číslo</t>
  </si>
  <si>
    <t>CZ číslo</t>
  </si>
  <si>
    <t>Příloha č.2 Smlouvy o dílo - výkresová část</t>
  </si>
  <si>
    <t>list č. 1</t>
  </si>
  <si>
    <t>list č. 6</t>
  </si>
  <si>
    <t>list 5</t>
  </si>
  <si>
    <t>zast. Michalem Najbrtem,</t>
  </si>
  <si>
    <t>místostarostou města Kolín</t>
  </si>
  <si>
    <t>Kutnohorská 179 – speciální škola - výměna parket ve třídách</t>
  </si>
  <si>
    <t>Základní škola, Mateřská škola a Praktická škola Kolín, příspěvková organizace,                                                        ul. Kutnohorská čp. 179, Kolín IV</t>
  </si>
  <si>
    <t>Základní škola, Mateřská škola a Praktická škola Kolín, příspěvková organizace, ul. Kutnohorská čp. 179, Kolín IV</t>
  </si>
  <si>
    <t>Přízemí / 1.NP</t>
  </si>
  <si>
    <t>1.Patro / 2.NP</t>
  </si>
  <si>
    <t>2.Patro / 3.NP</t>
  </si>
  <si>
    <t>z vlysů do teplého PVC</t>
  </si>
  <si>
    <t>Likvidace a odvoz starých koberců</t>
  </si>
  <si>
    <t>Demontáž stávajícího koberce na vlysech</t>
  </si>
  <si>
    <t>Vynesení podsypu do kontejneru (cca do 100 m + 2 podlaží)</t>
  </si>
  <si>
    <t>Penetrace podkladu</t>
  </si>
  <si>
    <t>Vyrovnání podkladu samonivelační stěrkou do 6 mm</t>
  </si>
  <si>
    <t>Broušení stěrky + vysátí podkladu</t>
  </si>
  <si>
    <t>Pokládka a lepení PVC vč. lepidla</t>
  </si>
  <si>
    <t>Dodání - PVC (typově AMBIENT), prořez cca 10%</t>
  </si>
  <si>
    <t>D+M lepené PVC lišty vč. lepidla, prořez cca 10%</t>
  </si>
  <si>
    <t>D+M lepené prahové přechodové lišty vč. lepidla, dl. 1,10 m</t>
  </si>
  <si>
    <t>Likvidace a odvoz starých vlysů a záklopových prken</t>
  </si>
  <si>
    <t>z vlysů do tvrdého PVC</t>
  </si>
  <si>
    <t>list č. 7</t>
  </si>
  <si>
    <t>list č. 8</t>
  </si>
  <si>
    <t>list č. 9</t>
  </si>
  <si>
    <t>list 6</t>
  </si>
  <si>
    <t>list 7</t>
  </si>
  <si>
    <t>list 8</t>
  </si>
  <si>
    <t>zajistí škola</t>
  </si>
  <si>
    <t>Lokální oprava "vyštíplých" a "proražených" vlysů vývrtem a zátkou</t>
  </si>
  <si>
    <t>D+M - dubových vlysů 70/400/min.24 mm, I. až II. tř., lepené, vč. lepidla a prořezu cca 5%</t>
  </si>
  <si>
    <t>Broušení, tmelení a lakování (min. kvalita Bona Trafic)</t>
  </si>
  <si>
    <t>D+M - obvodová lišta plochá masivní dubová, přibíjená; prořez cca 10%</t>
  </si>
  <si>
    <t>vlysy - lokální opravy a přebroušení</t>
  </si>
  <si>
    <t>ZŠ, MŠ a PŠ Kutnohorská - výměna parket ve třídách</t>
  </si>
  <si>
    <t>Základní škola, Mateřská škola a Praktická škola Kolín, ul. Kutnohorská čp. 179, Kolín IV</t>
  </si>
  <si>
    <t>učebna č. 203 (štítek na dveřích)</t>
  </si>
  <si>
    <t>ZŠ Kutnohorská, 2.NP učebna č. 203 (štítek na dveřích)</t>
  </si>
  <si>
    <t>učebna č. 204 (štítek na dveřích)</t>
  </si>
  <si>
    <t>ZŠ Kutnohorská, 2.NP učebna č. 204 (štítek na dveřích)</t>
  </si>
  <si>
    <t>učebna č. 104 (štítek na dveřích)</t>
  </si>
  <si>
    <t>ZŠ Kutnohorská, 1.NP učebna č. 104 (štítek na dveřích)</t>
  </si>
  <si>
    <t>učebna č. 004 (štítek na dveřích)</t>
  </si>
  <si>
    <t>ZŠ Kutnohorská, Přízemí učebna č. 004 (štítek na dveřích)</t>
  </si>
  <si>
    <t>učebna č. 005 (štítek na dveřích)</t>
  </si>
  <si>
    <t>ZŠ Kutnohorská, Přízemí učebna č. 005 (štítek na dveřích)</t>
  </si>
  <si>
    <t>učebna č. --- (štítek na dveřích)</t>
  </si>
  <si>
    <t>ZŠ Kutnohorská, Přízemí učebna č. --- (štítek na dveřích)</t>
  </si>
  <si>
    <t>Příloha č.3 Smlouvy o dílo - grafický návrh podlah ve třídách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</si>
</sst>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164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horizontal="left" vertical="center" inden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66" fontId="16" fillId="3" borderId="0" xfId="0" applyNumberFormat="1" applyFont="1" applyFill="1" applyAlignment="1">
      <alignment horizontal="justify" vertical="center"/>
    </xf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0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left" vertical="center" indent="1"/>
    </xf>
    <xf numFmtId="166" fontId="16" fillId="0" borderId="8" xfId="0" applyNumberFormat="1" applyFont="1" applyBorder="1" applyAlignment="1">
      <alignment vertical="center"/>
    </xf>
    <xf numFmtId="0" fontId="2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49" fontId="15" fillId="4" borderId="21" xfId="0" applyNumberFormat="1" applyFont="1" applyFill="1" applyBorder="1" applyAlignment="1">
      <alignment horizontal="right" vertical="center" indent="1"/>
    </xf>
    <xf numFmtId="49" fontId="1" fillId="4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4" borderId="18" xfId="0" applyNumberFormat="1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left" vertical="center"/>
    </xf>
    <xf numFmtId="49" fontId="15" fillId="4" borderId="22" xfId="0" applyNumberFormat="1" applyFont="1" applyFill="1" applyBorder="1" applyAlignment="1">
      <alignment horizontal="lef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3" borderId="0" xfId="0" applyNumberFormat="1" applyFont="1" applyFill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 inden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" fontId="12" fillId="0" borderId="34" xfId="0" applyNumberFormat="1" applyFont="1" applyBorder="1" applyAlignment="1">
      <alignment horizontal="right" vertical="center" indent="1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 indent="1"/>
    </xf>
    <xf numFmtId="0" fontId="16" fillId="0" borderId="11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right" vertical="center" indent="3"/>
    </xf>
    <xf numFmtId="0" fontId="14" fillId="0" borderId="1" xfId="0" applyFont="1" applyBorder="1" applyAlignment="1">
      <alignment horizontal="right" vertical="center" indent="3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38099</xdr:rowOff>
    </xdr:from>
    <xdr:to>
      <xdr:col>6</xdr:col>
      <xdr:colOff>827588</xdr:colOff>
      <xdr:row>3</xdr:row>
      <xdr:rowOff>3762374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0549"/>
          <a:ext cx="6266363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6</xdr:col>
      <xdr:colOff>841033</xdr:colOff>
      <xdr:row>9</xdr:row>
      <xdr:rowOff>3590925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1125"/>
          <a:ext cx="6270283" cy="355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19050</xdr:rowOff>
    </xdr:from>
    <xdr:to>
      <xdr:col>6</xdr:col>
      <xdr:colOff>837989</xdr:colOff>
      <xdr:row>15</xdr:row>
      <xdr:rowOff>2990850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91675"/>
          <a:ext cx="6248189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180754</xdr:colOff>
      <xdr:row>3</xdr:row>
      <xdr:rowOff>101298</xdr:rowOff>
    </xdr:from>
    <xdr:to>
      <xdr:col>6</xdr:col>
      <xdr:colOff>722088</xdr:colOff>
      <xdr:row>4</xdr:row>
      <xdr:rowOff>3973286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54" y="659191"/>
          <a:ext cx="6011405" cy="796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abSelected="1" view="pageBreakPreview" topLeftCell="B1" zoomScale="75" zoomScaleNormal="80" zoomScaleSheetLayoutView="75" workbookViewId="0">
      <selection activeCell="B39" sqref="A39:XFD4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07" t="s">
        <v>44</v>
      </c>
      <c r="C1" s="108"/>
      <c r="D1" s="108"/>
      <c r="E1" s="108"/>
      <c r="F1" s="108"/>
      <c r="G1" s="108"/>
      <c r="H1" s="108"/>
      <c r="I1" s="108"/>
      <c r="J1" s="109"/>
    </row>
    <row r="2" spans="1:15" ht="23.25" customHeight="1" x14ac:dyDescent="0.2">
      <c r="A2" s="7"/>
      <c r="B2" s="8" t="s">
        <v>12</v>
      </c>
      <c r="C2" s="9"/>
      <c r="D2" s="110" t="s">
        <v>86</v>
      </c>
      <c r="E2" s="111"/>
      <c r="F2" s="111"/>
      <c r="G2" s="111"/>
      <c r="H2" s="111"/>
      <c r="I2" s="111"/>
      <c r="J2" s="112"/>
      <c r="O2" s="10"/>
    </row>
    <row r="3" spans="1:15" ht="30.75" customHeight="1" x14ac:dyDescent="0.2">
      <c r="A3" s="7"/>
      <c r="B3" s="11" t="s">
        <v>13</v>
      </c>
      <c r="C3" s="12"/>
      <c r="D3" s="113" t="s">
        <v>87</v>
      </c>
      <c r="E3" s="114"/>
      <c r="F3" s="114"/>
      <c r="G3" s="114"/>
      <c r="H3" s="114"/>
      <c r="I3" s="114"/>
      <c r="J3" s="115"/>
    </row>
    <row r="4" spans="1:15" ht="18" customHeight="1" x14ac:dyDescent="0.2">
      <c r="A4" s="7"/>
      <c r="B4" s="13" t="s">
        <v>14</v>
      </c>
      <c r="C4" s="14"/>
      <c r="D4" s="15" t="s">
        <v>15</v>
      </c>
      <c r="E4" s="79"/>
      <c r="F4" s="79"/>
      <c r="G4" s="79"/>
      <c r="H4" s="17" t="s">
        <v>16</v>
      </c>
      <c r="I4" s="15" t="s">
        <v>57</v>
      </c>
      <c r="J4" s="18"/>
    </row>
    <row r="5" spans="1:15" ht="15" customHeight="1" x14ac:dyDescent="0.2">
      <c r="A5" s="7"/>
      <c r="B5" s="19"/>
      <c r="C5" s="79"/>
      <c r="D5" s="15" t="s">
        <v>17</v>
      </c>
      <c r="E5" s="79"/>
      <c r="F5" s="79"/>
      <c r="G5" s="79"/>
      <c r="H5" s="17" t="s">
        <v>18</v>
      </c>
      <c r="I5" s="15" t="s">
        <v>58</v>
      </c>
      <c r="J5" s="18"/>
    </row>
    <row r="6" spans="1:15" ht="15" customHeight="1" x14ac:dyDescent="0.2">
      <c r="A6" s="7"/>
      <c r="B6" s="118" t="s">
        <v>59</v>
      </c>
      <c r="C6" s="119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4"/>
      <c r="E7" s="14"/>
      <c r="F7" s="14"/>
      <c r="G7" s="25"/>
      <c r="H7" s="17" t="s">
        <v>16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18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21</v>
      </c>
      <c r="C10" s="14"/>
      <c r="D10" s="120" t="s">
        <v>62</v>
      </c>
      <c r="E10" s="120"/>
      <c r="F10" s="120"/>
      <c r="G10" s="120"/>
      <c r="H10" s="17" t="s">
        <v>16</v>
      </c>
      <c r="I10" s="99" t="s">
        <v>78</v>
      </c>
      <c r="J10" s="18"/>
    </row>
    <row r="11" spans="1:15" ht="15" customHeight="1" x14ac:dyDescent="0.2">
      <c r="A11" s="7"/>
      <c r="B11" s="19"/>
      <c r="C11" s="16"/>
      <c r="D11" s="121" t="s">
        <v>63</v>
      </c>
      <c r="E11" s="121"/>
      <c r="F11" s="121"/>
      <c r="G11" s="121"/>
      <c r="H11" s="17" t="s">
        <v>18</v>
      </c>
      <c r="I11" s="99" t="s">
        <v>79</v>
      </c>
      <c r="J11" s="18"/>
    </row>
    <row r="12" spans="1:15" ht="15" customHeight="1" x14ac:dyDescent="0.2">
      <c r="A12" s="7"/>
      <c r="B12" s="116" t="s">
        <v>61</v>
      </c>
      <c r="C12" s="117"/>
      <c r="D12" s="122" t="s">
        <v>64</v>
      </c>
      <c r="E12" s="122"/>
      <c r="F12" s="122"/>
      <c r="G12" s="122"/>
      <c r="H12" s="22"/>
      <c r="I12" s="21"/>
      <c r="J12" s="23"/>
    </row>
    <row r="13" spans="1:15" ht="18" customHeight="1" x14ac:dyDescent="0.2">
      <c r="A13" s="7"/>
      <c r="B13" s="33" t="s">
        <v>22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23</v>
      </c>
      <c r="C14" s="39"/>
      <c r="D14" s="31"/>
      <c r="E14" s="123"/>
      <c r="F14" s="123"/>
      <c r="G14" s="124"/>
      <c r="H14" s="124"/>
      <c r="I14" s="124" t="s">
        <v>4</v>
      </c>
      <c r="J14" s="125"/>
    </row>
    <row r="15" spans="1:15" ht="23.25" customHeight="1" x14ac:dyDescent="0.2">
      <c r="A15" s="40" t="s">
        <v>24</v>
      </c>
      <c r="B15" s="41" t="s">
        <v>24</v>
      </c>
      <c r="C15" s="42"/>
      <c r="D15" s="43"/>
      <c r="E15" s="126"/>
      <c r="F15" s="127"/>
      <c r="G15" s="126"/>
      <c r="H15" s="127"/>
      <c r="I15" s="126">
        <v>0</v>
      </c>
      <c r="J15" s="128"/>
    </row>
    <row r="16" spans="1:15" ht="23.25" customHeight="1" x14ac:dyDescent="0.2">
      <c r="A16" s="40" t="s">
        <v>25</v>
      </c>
      <c r="B16" s="41" t="s">
        <v>25</v>
      </c>
      <c r="C16" s="42"/>
      <c r="D16" s="43"/>
      <c r="E16" s="126"/>
      <c r="F16" s="127"/>
      <c r="G16" s="126"/>
      <c r="H16" s="127"/>
      <c r="I16" s="126">
        <f>Rekapitulace!F14</f>
        <v>0</v>
      </c>
      <c r="J16" s="128"/>
    </row>
    <row r="17" spans="1:52" ht="23.25" customHeight="1" x14ac:dyDescent="0.2">
      <c r="A17" s="40" t="s">
        <v>26</v>
      </c>
      <c r="B17" s="41" t="s">
        <v>26</v>
      </c>
      <c r="C17" s="42"/>
      <c r="D17" s="43"/>
      <c r="E17" s="126"/>
      <c r="F17" s="127"/>
      <c r="G17" s="126"/>
      <c r="H17" s="127"/>
      <c r="I17" s="126">
        <v>0</v>
      </c>
      <c r="J17" s="128"/>
    </row>
    <row r="18" spans="1:52" ht="23.25" customHeight="1" x14ac:dyDescent="0.2">
      <c r="A18" s="40" t="s">
        <v>27</v>
      </c>
      <c r="B18" s="41" t="s">
        <v>28</v>
      </c>
      <c r="C18" s="42"/>
      <c r="D18" s="43"/>
      <c r="E18" s="126"/>
      <c r="F18" s="127"/>
      <c r="G18" s="126"/>
      <c r="H18" s="127"/>
      <c r="I18" s="126">
        <v>0</v>
      </c>
      <c r="J18" s="128"/>
    </row>
    <row r="19" spans="1:52" ht="23.25" customHeight="1" x14ac:dyDescent="0.2">
      <c r="A19" s="40" t="s">
        <v>29</v>
      </c>
      <c r="B19" s="41" t="s">
        <v>30</v>
      </c>
      <c r="C19" s="42"/>
      <c r="D19" s="43"/>
      <c r="E19" s="126"/>
      <c r="F19" s="127"/>
      <c r="G19" s="126"/>
      <c r="H19" s="127"/>
      <c r="I19" s="126">
        <v>0</v>
      </c>
      <c r="J19" s="128"/>
    </row>
    <row r="20" spans="1:52" ht="23.25" customHeight="1" x14ac:dyDescent="0.2">
      <c r="A20" s="7"/>
      <c r="B20" s="44" t="s">
        <v>4</v>
      </c>
      <c r="C20" s="45"/>
      <c r="D20" s="46"/>
      <c r="E20" s="131"/>
      <c r="F20" s="132"/>
      <c r="G20" s="131"/>
      <c r="H20" s="132"/>
      <c r="I20" s="131">
        <f>SUM(I15:J19)</f>
        <v>0</v>
      </c>
      <c r="J20" s="133"/>
    </row>
    <row r="21" spans="1:52" ht="33" customHeight="1" x14ac:dyDescent="0.2">
      <c r="A21" s="7"/>
      <c r="B21" s="47" t="s">
        <v>31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32</v>
      </c>
      <c r="C22" s="42"/>
      <c r="D22" s="43"/>
      <c r="E22" s="53">
        <v>15</v>
      </c>
      <c r="F22" s="49" t="s">
        <v>33</v>
      </c>
      <c r="G22" s="129">
        <f>0</f>
        <v>0</v>
      </c>
      <c r="H22" s="130"/>
      <c r="I22" s="130"/>
      <c r="J22" s="51" t="str">
        <f t="shared" ref="J22:J26" si="0">Mena</f>
        <v>CZK</v>
      </c>
    </row>
    <row r="23" spans="1:52" ht="23.25" customHeight="1" x14ac:dyDescent="0.2">
      <c r="A23" s="7"/>
      <c r="B23" s="52" t="s">
        <v>34</v>
      </c>
      <c r="C23" s="42"/>
      <c r="D23" s="43"/>
      <c r="E23" s="53">
        <f>SazbaDPH1</f>
        <v>15</v>
      </c>
      <c r="F23" s="49" t="s">
        <v>33</v>
      </c>
      <c r="G23" s="134">
        <f>ZakladDPHSni*SazbaDPH1/100</f>
        <v>0</v>
      </c>
      <c r="H23" s="135"/>
      <c r="I23" s="135"/>
      <c r="J23" s="51" t="str">
        <f t="shared" si="0"/>
        <v>CZK</v>
      </c>
    </row>
    <row r="24" spans="1:52" ht="23.25" customHeight="1" x14ac:dyDescent="0.2">
      <c r="A24" s="7"/>
      <c r="B24" s="52" t="s">
        <v>35</v>
      </c>
      <c r="C24" s="42"/>
      <c r="D24" s="43"/>
      <c r="E24" s="53">
        <v>21</v>
      </c>
      <c r="F24" s="49" t="s">
        <v>33</v>
      </c>
      <c r="G24" s="129">
        <f>I20</f>
        <v>0</v>
      </c>
      <c r="H24" s="130"/>
      <c r="I24" s="130"/>
      <c r="J24" s="51" t="str">
        <f t="shared" si="0"/>
        <v>CZK</v>
      </c>
    </row>
    <row r="25" spans="1:52" ht="23.25" customHeight="1" x14ac:dyDescent="0.2">
      <c r="A25" s="7"/>
      <c r="B25" s="54" t="s">
        <v>36</v>
      </c>
      <c r="C25" s="55"/>
      <c r="D25" s="56"/>
      <c r="E25" s="57">
        <f>SazbaDPH2</f>
        <v>21</v>
      </c>
      <c r="F25" s="58" t="s">
        <v>33</v>
      </c>
      <c r="G25" s="137">
        <f>ZakladDPHZakl*0.21</f>
        <v>0</v>
      </c>
      <c r="H25" s="138"/>
      <c r="I25" s="138"/>
      <c r="J25" s="59" t="str">
        <f t="shared" si="0"/>
        <v>CZK</v>
      </c>
    </row>
    <row r="26" spans="1:52" ht="23.25" customHeight="1" thickBot="1" x14ac:dyDescent="0.25">
      <c r="A26" s="7"/>
      <c r="B26" s="60" t="s">
        <v>37</v>
      </c>
      <c r="C26" s="61"/>
      <c r="D26" s="62"/>
      <c r="E26" s="61"/>
      <c r="F26" s="63"/>
      <c r="G26" s="139">
        <f>ROUND(DPHZakl,0)-DPHZakl</f>
        <v>0</v>
      </c>
      <c r="H26" s="139"/>
      <c r="I26" s="139"/>
      <c r="J26" s="64" t="str">
        <f t="shared" si="0"/>
        <v>CZK</v>
      </c>
    </row>
    <row r="27" spans="1:52" ht="27.75" customHeight="1" thickBot="1" x14ac:dyDescent="0.25">
      <c r="A27" s="7"/>
      <c r="B27" s="65" t="s">
        <v>38</v>
      </c>
      <c r="C27" s="66"/>
      <c r="D27" s="66"/>
      <c r="E27" s="66"/>
      <c r="F27" s="66"/>
      <c r="G27" s="140">
        <f>ZakladDPHSni+DPHSni+ZakladDPHZakl+DPHZakl+Zaokrouhleni</f>
        <v>0</v>
      </c>
      <c r="H27" s="140"/>
      <c r="I27" s="140"/>
      <c r="J27" s="67" t="s">
        <v>39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36"/>
      <c r="C32" s="136"/>
      <c r="D32" s="136"/>
      <c r="E32" s="136"/>
      <c r="F32" s="136"/>
      <c r="G32" s="136"/>
      <c r="H32" s="136"/>
      <c r="I32" s="136"/>
      <c r="J32" s="136"/>
      <c r="AZ32" s="74">
        <f>B32</f>
        <v>0</v>
      </c>
    </row>
    <row r="33" spans="2:52" x14ac:dyDescent="0.2">
      <c r="B33" s="136"/>
      <c r="C33" s="136"/>
      <c r="D33" s="136"/>
      <c r="E33" s="136"/>
      <c r="F33" s="136"/>
      <c r="G33" s="136"/>
      <c r="H33" s="136"/>
      <c r="I33" s="136"/>
      <c r="J33" s="136"/>
      <c r="AZ33" s="74">
        <f>B33</f>
        <v>0</v>
      </c>
    </row>
    <row r="34" spans="2:52" x14ac:dyDescent="0.2">
      <c r="B34" s="136"/>
      <c r="C34" s="136"/>
      <c r="D34" s="136"/>
      <c r="E34" s="136"/>
      <c r="F34" s="136"/>
      <c r="G34" s="136"/>
      <c r="H34" s="136"/>
      <c r="I34" s="136"/>
      <c r="J34" s="136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34:J34"/>
    <mergeCell ref="G25:I25"/>
    <mergeCell ref="G26:I26"/>
    <mergeCell ref="G27:I27"/>
    <mergeCell ref="B32:J32"/>
    <mergeCell ref="B33:J33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B1:J1"/>
    <mergeCell ref="D2:J2"/>
    <mergeCell ref="D3:J3"/>
    <mergeCell ref="B12:C12"/>
    <mergeCell ref="B6:C6"/>
    <mergeCell ref="D10:G10"/>
    <mergeCell ref="D11:G11"/>
    <mergeCell ref="D12:G12"/>
  </mergeCells>
  <pageMargins left="0.59055118110236227" right="0.59055118110236227" top="0.78740157480314965" bottom="0.39370078740157483" header="0" footer="0.19685039370078741"/>
  <pageSetup paperSize="9" scale="93" fitToHeight="999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45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92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119</v>
      </c>
      <c r="B6" s="144"/>
      <c r="C6" s="144"/>
      <c r="D6" s="144"/>
      <c r="E6" s="88">
        <v>7.25</v>
      </c>
      <c r="F6" s="89">
        <v>10.4</v>
      </c>
      <c r="G6" s="97">
        <f>ROUND(E6*F6,1)</f>
        <v>75.400000000000006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75.400000000000006</v>
      </c>
      <c r="F9" s="98"/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75.400000000000006</v>
      </c>
      <c r="F10" s="98"/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2"/>
        <v>0</v>
      </c>
    </row>
    <row r="12" spans="1:19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75.400000000000006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3.4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2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75.400000000000006</v>
      </c>
      <c r="F16" s="98"/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5" t="s">
        <v>96</v>
      </c>
      <c r="C17" s="146"/>
      <c r="D17" s="83" t="s">
        <v>1</v>
      </c>
      <c r="E17" s="87">
        <f>G6</f>
        <v>75.400000000000006</v>
      </c>
      <c r="F17" s="98"/>
      <c r="G17" s="84">
        <f t="shared" si="2"/>
        <v>0</v>
      </c>
    </row>
    <row r="18" spans="1:7" x14ac:dyDescent="0.2">
      <c r="A18" s="5">
        <f t="shared" si="3"/>
        <v>12</v>
      </c>
      <c r="B18" s="145" t="s">
        <v>97</v>
      </c>
      <c r="C18" s="146"/>
      <c r="D18" s="83" t="s">
        <v>1</v>
      </c>
      <c r="E18" s="87">
        <f>G6</f>
        <v>75.400000000000006</v>
      </c>
      <c r="F18" s="98"/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5" t="s">
        <v>98</v>
      </c>
      <c r="C19" s="146"/>
      <c r="D19" s="83" t="s">
        <v>1</v>
      </c>
      <c r="E19" s="87">
        <f>G6</f>
        <v>75.400000000000006</v>
      </c>
      <c r="F19" s="98"/>
      <c r="G19" s="84">
        <f t="shared" ref="G19:G22" si="4">ROUND(E19*F19,0)</f>
        <v>0</v>
      </c>
    </row>
    <row r="20" spans="1:7" ht="12.75" customHeight="1" x14ac:dyDescent="0.2">
      <c r="A20" s="5">
        <f t="shared" si="3"/>
        <v>14</v>
      </c>
      <c r="B20" s="145" t="s">
        <v>99</v>
      </c>
      <c r="C20" s="146"/>
      <c r="D20" s="83" t="s">
        <v>1</v>
      </c>
      <c r="E20" s="87">
        <f>G6</f>
        <v>75.400000000000006</v>
      </c>
      <c r="F20" s="98"/>
      <c r="G20" s="84">
        <f t="shared" ref="G20:G21" si="5">ROUND(E20*F20,0)</f>
        <v>0</v>
      </c>
    </row>
    <row r="21" spans="1:7" ht="13.5" customHeight="1" x14ac:dyDescent="0.2">
      <c r="A21" s="5">
        <f t="shared" si="3"/>
        <v>15</v>
      </c>
      <c r="B21" s="145" t="s">
        <v>100</v>
      </c>
      <c r="C21" s="146"/>
      <c r="D21" s="83" t="s">
        <v>1</v>
      </c>
      <c r="E21" s="87">
        <f>G6*1.1</f>
        <v>82.940000000000012</v>
      </c>
      <c r="F21" s="98"/>
      <c r="G21" s="84">
        <f t="shared" si="5"/>
        <v>0</v>
      </c>
    </row>
    <row r="22" spans="1:7" ht="12.75" customHeight="1" x14ac:dyDescent="0.2">
      <c r="A22" s="5">
        <f t="shared" si="3"/>
        <v>16</v>
      </c>
      <c r="B22" s="145" t="s">
        <v>101</v>
      </c>
      <c r="C22" s="146"/>
      <c r="D22" s="83" t="s">
        <v>2</v>
      </c>
      <c r="E22" s="87">
        <f>2*(E6+F6)</f>
        <v>35.299999999999997</v>
      </c>
      <c r="F22" s="98"/>
      <c r="G22" s="84">
        <f t="shared" si="4"/>
        <v>0</v>
      </c>
    </row>
    <row r="23" spans="1:7" ht="12.75" customHeight="1" x14ac:dyDescent="0.2">
      <c r="A23" s="5">
        <f t="shared" si="3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2"/>
        <v>0</v>
      </c>
    </row>
    <row r="24" spans="1:7" x14ac:dyDescent="0.2">
      <c r="A24" s="5">
        <f t="shared" si="3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2"/>
        <v>0</v>
      </c>
    </row>
    <row r="25" spans="1:7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2"/>
        <v>0</v>
      </c>
    </row>
    <row r="26" spans="1:7" s="91" customFormat="1" ht="24" customHeight="1" x14ac:dyDescent="0.2">
      <c r="A26" s="141" t="s">
        <v>120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22:C22"/>
    <mergeCell ref="B20:C20"/>
    <mergeCell ref="B21:C21"/>
    <mergeCell ref="B7:C7"/>
    <mergeCell ref="B8:C8"/>
    <mergeCell ref="A1:E1"/>
    <mergeCell ref="F1:G1"/>
    <mergeCell ref="B5:C5"/>
    <mergeCell ref="D4:G4"/>
    <mergeCell ref="A2:G2"/>
    <mergeCell ref="A3:G3"/>
    <mergeCell ref="A26:F26"/>
    <mergeCell ref="A6:D6"/>
    <mergeCell ref="B17:C17"/>
    <mergeCell ref="B18:C18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47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92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121</v>
      </c>
      <c r="B6" s="144"/>
      <c r="C6" s="144"/>
      <c r="D6" s="144"/>
      <c r="E6" s="88">
        <v>7.25</v>
      </c>
      <c r="F6" s="89">
        <v>4.8</v>
      </c>
      <c r="G6" s="97">
        <f>ROUND(E6*F6,1)</f>
        <v>34.799999999999997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34.799999999999997</v>
      </c>
      <c r="F9" s="98"/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34.799999999999997</v>
      </c>
      <c r="F10" s="98"/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2"/>
        <v>0</v>
      </c>
    </row>
    <row r="12" spans="1:19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34.799999999999997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1.6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2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34.799999999999997</v>
      </c>
      <c r="F16" s="98"/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5" t="s">
        <v>96</v>
      </c>
      <c r="C17" s="146"/>
      <c r="D17" s="83" t="s">
        <v>1</v>
      </c>
      <c r="E17" s="87">
        <f>G6</f>
        <v>34.799999999999997</v>
      </c>
      <c r="F17" s="98"/>
      <c r="G17" s="84">
        <f t="shared" si="2"/>
        <v>0</v>
      </c>
    </row>
    <row r="18" spans="1:7" x14ac:dyDescent="0.2">
      <c r="A18" s="5">
        <f t="shared" si="3"/>
        <v>12</v>
      </c>
      <c r="B18" s="145" t="s">
        <v>97</v>
      </c>
      <c r="C18" s="146"/>
      <c r="D18" s="83" t="s">
        <v>1</v>
      </c>
      <c r="E18" s="87">
        <f>G6</f>
        <v>34.799999999999997</v>
      </c>
      <c r="F18" s="98"/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5" t="s">
        <v>98</v>
      </c>
      <c r="C19" s="146"/>
      <c r="D19" s="83" t="s">
        <v>1</v>
      </c>
      <c r="E19" s="87">
        <f>G6</f>
        <v>34.799999999999997</v>
      </c>
      <c r="F19" s="98"/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5" t="s">
        <v>99</v>
      </c>
      <c r="C20" s="146"/>
      <c r="D20" s="83" t="s">
        <v>1</v>
      </c>
      <c r="E20" s="87">
        <f>G6</f>
        <v>34.799999999999997</v>
      </c>
      <c r="F20" s="98"/>
      <c r="G20" s="84">
        <f t="shared" si="2"/>
        <v>0</v>
      </c>
    </row>
    <row r="21" spans="1:7" ht="12" customHeight="1" x14ac:dyDescent="0.2">
      <c r="A21" s="5">
        <f t="shared" si="3"/>
        <v>15</v>
      </c>
      <c r="B21" s="145" t="s">
        <v>100</v>
      </c>
      <c r="C21" s="146"/>
      <c r="D21" s="83" t="s">
        <v>1</v>
      </c>
      <c r="E21" s="87">
        <f>G6*1.1</f>
        <v>38.28</v>
      </c>
      <c r="F21" s="98"/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5" t="s">
        <v>101</v>
      </c>
      <c r="C22" s="146"/>
      <c r="D22" s="83" t="s">
        <v>2</v>
      </c>
      <c r="E22" s="87">
        <f>2*(E6+F6)</f>
        <v>24.1</v>
      </c>
      <c r="F22" s="98"/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2"/>
        <v>0</v>
      </c>
    </row>
    <row r="24" spans="1:7" x14ac:dyDescent="0.2">
      <c r="A24" s="5">
        <f t="shared" si="3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2"/>
        <v>0</v>
      </c>
    </row>
    <row r="25" spans="1:7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2"/>
        <v>0</v>
      </c>
    </row>
    <row r="26" spans="1:7" s="91" customFormat="1" ht="24" customHeight="1" x14ac:dyDescent="0.2">
      <c r="A26" s="141" t="s">
        <v>122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D4:G4"/>
    <mergeCell ref="A2:G2"/>
    <mergeCell ref="A3:G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46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104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123</v>
      </c>
      <c r="B6" s="144"/>
      <c r="C6" s="144"/>
      <c r="D6" s="144"/>
      <c r="E6" s="88">
        <v>7.4</v>
      </c>
      <c r="F6" s="89">
        <v>5.0999999999999996</v>
      </c>
      <c r="G6" s="97">
        <f>ROUND(E6*F6,1)</f>
        <v>37.700000000000003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37.700000000000003</v>
      </c>
      <c r="F9" s="98"/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37.700000000000003</v>
      </c>
      <c r="F10" s="98"/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2"/>
        <v>0</v>
      </c>
    </row>
    <row r="12" spans="1:19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37.700000000000003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1.7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2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37.700000000000003</v>
      </c>
      <c r="F16" s="98"/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5" t="s">
        <v>96</v>
      </c>
      <c r="C17" s="146"/>
      <c r="D17" s="83" t="s">
        <v>1</v>
      </c>
      <c r="E17" s="87">
        <f>G6</f>
        <v>37.700000000000003</v>
      </c>
      <c r="F17" s="98"/>
      <c r="G17" s="84">
        <f t="shared" si="2"/>
        <v>0</v>
      </c>
    </row>
    <row r="18" spans="1:7" x14ac:dyDescent="0.2">
      <c r="A18" s="5">
        <f t="shared" si="3"/>
        <v>12</v>
      </c>
      <c r="B18" s="145" t="s">
        <v>97</v>
      </c>
      <c r="C18" s="146"/>
      <c r="D18" s="83" t="s">
        <v>1</v>
      </c>
      <c r="E18" s="87">
        <f>G6</f>
        <v>37.700000000000003</v>
      </c>
      <c r="F18" s="98"/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5" t="s">
        <v>98</v>
      </c>
      <c r="C19" s="146"/>
      <c r="D19" s="83" t="s">
        <v>1</v>
      </c>
      <c r="E19" s="87">
        <f>G6</f>
        <v>37.700000000000003</v>
      </c>
      <c r="F19" s="98"/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5" t="s">
        <v>99</v>
      </c>
      <c r="C20" s="146"/>
      <c r="D20" s="83" t="s">
        <v>1</v>
      </c>
      <c r="E20" s="87">
        <f>G6</f>
        <v>37.700000000000003</v>
      </c>
      <c r="F20" s="98"/>
      <c r="G20" s="84">
        <f t="shared" si="2"/>
        <v>0</v>
      </c>
    </row>
    <row r="21" spans="1:7" ht="12.75" customHeight="1" x14ac:dyDescent="0.2">
      <c r="A21" s="5">
        <f t="shared" si="3"/>
        <v>15</v>
      </c>
      <c r="B21" s="145" t="s">
        <v>100</v>
      </c>
      <c r="C21" s="146"/>
      <c r="D21" s="83" t="s">
        <v>1</v>
      </c>
      <c r="E21" s="87">
        <f>G6*1.1</f>
        <v>41.470000000000006</v>
      </c>
      <c r="F21" s="98"/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5" t="s">
        <v>101</v>
      </c>
      <c r="C22" s="146"/>
      <c r="D22" s="83" t="s">
        <v>2</v>
      </c>
      <c r="E22" s="87">
        <f>2*(E6+F6)</f>
        <v>25</v>
      </c>
      <c r="F22" s="98"/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2"/>
        <v>0</v>
      </c>
    </row>
    <row r="24" spans="1:7" x14ac:dyDescent="0.2">
      <c r="A24" s="5">
        <f t="shared" si="3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2"/>
        <v>0</v>
      </c>
    </row>
    <row r="25" spans="1:7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2"/>
        <v>0</v>
      </c>
    </row>
    <row r="26" spans="1:7" s="91" customFormat="1" ht="24" customHeight="1" x14ac:dyDescent="0.2">
      <c r="A26" s="141" t="s">
        <v>124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D4:G4"/>
    <mergeCell ref="A2:G2"/>
    <mergeCell ref="A3:G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56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92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125</v>
      </c>
      <c r="B6" s="144"/>
      <c r="C6" s="144"/>
      <c r="D6" s="144"/>
      <c r="E6" s="88">
        <v>7.4</v>
      </c>
      <c r="F6" s="89">
        <v>8.1999999999999993</v>
      </c>
      <c r="G6" s="97">
        <f>ROUND(E6*F6,1)</f>
        <v>60.7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60.7</v>
      </c>
      <c r="F9" s="98"/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60.7</v>
      </c>
      <c r="F10" s="98"/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2"/>
        <v>0</v>
      </c>
    </row>
    <row r="12" spans="1:19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60.7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2.7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2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60.7</v>
      </c>
      <c r="F16" s="98"/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5" t="s">
        <v>96</v>
      </c>
      <c r="C17" s="146"/>
      <c r="D17" s="83" t="s">
        <v>1</v>
      </c>
      <c r="E17" s="87">
        <f>G6</f>
        <v>60.7</v>
      </c>
      <c r="F17" s="98"/>
      <c r="G17" s="84">
        <f t="shared" si="2"/>
        <v>0</v>
      </c>
    </row>
    <row r="18" spans="1:7" x14ac:dyDescent="0.2">
      <c r="A18" s="5">
        <f t="shared" si="3"/>
        <v>12</v>
      </c>
      <c r="B18" s="145" t="s">
        <v>97</v>
      </c>
      <c r="C18" s="146"/>
      <c r="D18" s="83" t="s">
        <v>1</v>
      </c>
      <c r="E18" s="87">
        <f>G6</f>
        <v>60.7</v>
      </c>
      <c r="F18" s="98"/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5" t="s">
        <v>98</v>
      </c>
      <c r="C19" s="146"/>
      <c r="D19" s="83" t="s">
        <v>1</v>
      </c>
      <c r="E19" s="87">
        <f>G6</f>
        <v>60.7</v>
      </c>
      <c r="F19" s="98"/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5" t="s">
        <v>99</v>
      </c>
      <c r="C20" s="146"/>
      <c r="D20" s="83" t="s">
        <v>1</v>
      </c>
      <c r="E20" s="87">
        <f>G6</f>
        <v>60.7</v>
      </c>
      <c r="F20" s="98"/>
      <c r="G20" s="84">
        <f t="shared" si="2"/>
        <v>0</v>
      </c>
    </row>
    <row r="21" spans="1:7" ht="12" customHeight="1" x14ac:dyDescent="0.2">
      <c r="A21" s="5">
        <f t="shared" si="3"/>
        <v>15</v>
      </c>
      <c r="B21" s="145" t="s">
        <v>100</v>
      </c>
      <c r="C21" s="146"/>
      <c r="D21" s="83" t="s">
        <v>1</v>
      </c>
      <c r="E21" s="87">
        <f>G6*1.1</f>
        <v>66.77000000000001</v>
      </c>
      <c r="F21" s="98"/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5" t="s">
        <v>101</v>
      </c>
      <c r="C22" s="146"/>
      <c r="D22" s="83" t="s">
        <v>2</v>
      </c>
      <c r="E22" s="87">
        <f>2*(E6+F6)</f>
        <v>31.2</v>
      </c>
      <c r="F22" s="98"/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2"/>
        <v>0</v>
      </c>
    </row>
    <row r="24" spans="1:7" x14ac:dyDescent="0.2">
      <c r="A24" s="5">
        <f t="shared" si="3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2"/>
        <v>0</v>
      </c>
    </row>
    <row r="25" spans="1:7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2"/>
        <v>0</v>
      </c>
    </row>
    <row r="26" spans="1:7" s="91" customFormat="1" ht="24" customHeight="1" x14ac:dyDescent="0.2">
      <c r="A26" s="141" t="s">
        <v>126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D4:G4"/>
    <mergeCell ref="A2:G2"/>
    <mergeCell ref="A3:G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A26" sqref="A26:F2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82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92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127</v>
      </c>
      <c r="B6" s="144"/>
      <c r="C6" s="144"/>
      <c r="D6" s="144"/>
      <c r="E6" s="88">
        <v>7.5</v>
      </c>
      <c r="F6" s="89">
        <v>10.7</v>
      </c>
      <c r="G6" s="97">
        <f>ROUND(E6*F6,1)</f>
        <v>80.3</v>
      </c>
      <c r="H6" s="2"/>
      <c r="I6" s="2"/>
    </row>
    <row r="7" spans="1:19" ht="12.75" customHeight="1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/>
      <c r="G7" s="84">
        <f>ROUND(E7*F7,0)</f>
        <v>0</v>
      </c>
      <c r="S7" t="s">
        <v>3</v>
      </c>
    </row>
    <row r="8" spans="1:19" ht="12.75" customHeight="1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/>
      <c r="G8" s="84">
        <f t="shared" ref="G8:G25" si="0">ROUND(E8*F8,0)</f>
        <v>0</v>
      </c>
    </row>
    <row r="9" spans="1:19" ht="12.75" customHeight="1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80.3</v>
      </c>
      <c r="F9" s="98"/>
      <c r="G9" s="84">
        <f t="shared" si="0"/>
        <v>0</v>
      </c>
    </row>
    <row r="10" spans="1:19" ht="12.75" customHeight="1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80.3</v>
      </c>
      <c r="F10" s="98"/>
      <c r="G10" s="84">
        <f t="shared" si="0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0"/>
        <v>0</v>
      </c>
    </row>
    <row r="12" spans="1:19" ht="12.75" customHeight="1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80.3</v>
      </c>
      <c r="F12" s="98"/>
      <c r="G12" s="84">
        <f t="shared" si="0"/>
        <v>0</v>
      </c>
    </row>
    <row r="13" spans="1:19" ht="12.75" customHeight="1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3.6</v>
      </c>
      <c r="F13" s="98"/>
      <c r="G13" s="84">
        <f t="shared" si="0"/>
        <v>0</v>
      </c>
    </row>
    <row r="14" spans="1:19" ht="12.75" customHeight="1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0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0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80.3</v>
      </c>
      <c r="F16" s="98"/>
      <c r="G16" s="84">
        <f t="shared" si="0"/>
        <v>0</v>
      </c>
    </row>
    <row r="17" spans="1:7" ht="12.75" customHeight="1" x14ac:dyDescent="0.2">
      <c r="A17" s="5">
        <f t="shared" ref="A17:A24" si="2">1+A16</f>
        <v>11</v>
      </c>
      <c r="B17" s="145" t="s">
        <v>96</v>
      </c>
      <c r="C17" s="146"/>
      <c r="D17" s="83" t="s">
        <v>1</v>
      </c>
      <c r="E17" s="87">
        <f>G6</f>
        <v>80.3</v>
      </c>
      <c r="F17" s="98"/>
      <c r="G17" s="84">
        <f t="shared" si="0"/>
        <v>0</v>
      </c>
    </row>
    <row r="18" spans="1:7" ht="12.75" customHeight="1" x14ac:dyDescent="0.2">
      <c r="A18" s="5">
        <f t="shared" si="2"/>
        <v>12</v>
      </c>
      <c r="B18" s="145" t="s">
        <v>97</v>
      </c>
      <c r="C18" s="146"/>
      <c r="D18" s="83" t="s">
        <v>1</v>
      </c>
      <c r="E18" s="87">
        <f>G6</f>
        <v>80.3</v>
      </c>
      <c r="F18" s="98"/>
      <c r="G18" s="84">
        <f t="shared" si="0"/>
        <v>0</v>
      </c>
    </row>
    <row r="19" spans="1:7" x14ac:dyDescent="0.2">
      <c r="A19" s="5">
        <f t="shared" si="2"/>
        <v>13</v>
      </c>
      <c r="B19" s="145" t="s">
        <v>98</v>
      </c>
      <c r="C19" s="146"/>
      <c r="D19" s="83" t="s">
        <v>1</v>
      </c>
      <c r="E19" s="87">
        <f>G6</f>
        <v>80.3</v>
      </c>
      <c r="F19" s="98"/>
      <c r="G19" s="84">
        <f t="shared" si="0"/>
        <v>0</v>
      </c>
    </row>
    <row r="20" spans="1:7" x14ac:dyDescent="0.2">
      <c r="A20" s="5">
        <f t="shared" si="2"/>
        <v>14</v>
      </c>
      <c r="B20" s="145" t="s">
        <v>99</v>
      </c>
      <c r="C20" s="146"/>
      <c r="D20" s="83" t="s">
        <v>1</v>
      </c>
      <c r="E20" s="87">
        <f>G6</f>
        <v>80.3</v>
      </c>
      <c r="F20" s="98"/>
      <c r="G20" s="84">
        <f t="shared" si="0"/>
        <v>0</v>
      </c>
    </row>
    <row r="21" spans="1:7" x14ac:dyDescent="0.2">
      <c r="A21" s="5">
        <f t="shared" si="2"/>
        <v>15</v>
      </c>
      <c r="B21" s="145" t="s">
        <v>100</v>
      </c>
      <c r="C21" s="146"/>
      <c r="D21" s="83" t="s">
        <v>1</v>
      </c>
      <c r="E21" s="87">
        <f>G6*1.1</f>
        <v>88.33</v>
      </c>
      <c r="F21" s="98"/>
      <c r="G21" s="84">
        <f t="shared" si="0"/>
        <v>0</v>
      </c>
    </row>
    <row r="22" spans="1:7" x14ac:dyDescent="0.2">
      <c r="A22" s="5">
        <f t="shared" si="2"/>
        <v>16</v>
      </c>
      <c r="B22" s="145" t="s">
        <v>101</v>
      </c>
      <c r="C22" s="146"/>
      <c r="D22" s="83" t="s">
        <v>2</v>
      </c>
      <c r="E22" s="87">
        <f>2*(E6+F6)</f>
        <v>36.4</v>
      </c>
      <c r="F22" s="98"/>
      <c r="G22" s="84">
        <f t="shared" si="0"/>
        <v>0</v>
      </c>
    </row>
    <row r="23" spans="1:7" ht="12.75" customHeight="1" x14ac:dyDescent="0.2">
      <c r="A23" s="5">
        <f t="shared" si="2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0"/>
        <v>0</v>
      </c>
    </row>
    <row r="24" spans="1:7" x14ac:dyDescent="0.2">
      <c r="A24" s="5">
        <f t="shared" si="2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0"/>
        <v>0</v>
      </c>
    </row>
    <row r="25" spans="1:7" ht="12.75" customHeight="1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0"/>
        <v>0</v>
      </c>
    </row>
    <row r="26" spans="1:7" s="91" customFormat="1" ht="24" customHeight="1" x14ac:dyDescent="0.2">
      <c r="A26" s="141" t="s">
        <v>128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8:C8"/>
    <mergeCell ref="B19:C19"/>
    <mergeCell ref="B20:C20"/>
    <mergeCell ref="B21:C21"/>
    <mergeCell ref="B22:C22"/>
    <mergeCell ref="A1:E1"/>
    <mergeCell ref="F1:G1"/>
    <mergeCell ref="B5:C5"/>
    <mergeCell ref="D4:G4"/>
    <mergeCell ref="A2:G2"/>
    <mergeCell ref="A3:G3"/>
    <mergeCell ref="A26:F26"/>
    <mergeCell ref="A6:D6"/>
    <mergeCell ref="B17:C17"/>
    <mergeCell ref="B18:C18"/>
    <mergeCell ref="B23:C23"/>
    <mergeCell ref="B24:C24"/>
    <mergeCell ref="B25:C25"/>
    <mergeCell ref="B9:C9"/>
    <mergeCell ref="B10:C10"/>
    <mergeCell ref="B11:C11"/>
    <mergeCell ref="B12:C12"/>
    <mergeCell ref="B13:C13"/>
    <mergeCell ref="B14:C14"/>
    <mergeCell ref="B15:C15"/>
    <mergeCell ref="B16:C16"/>
    <mergeCell ref="B7:C7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6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105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92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129</v>
      </c>
      <c r="B6" s="144"/>
      <c r="C6" s="144"/>
      <c r="D6" s="144"/>
      <c r="E6" s="88">
        <v>2.5</v>
      </c>
      <c r="F6" s="89">
        <v>7.8</v>
      </c>
      <c r="G6" s="97">
        <f>ROUND(E6*F6,1)</f>
        <v>19.5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5" si="1">1+A8</f>
        <v>3</v>
      </c>
      <c r="B9" s="145" t="s">
        <v>67</v>
      </c>
      <c r="C9" s="146"/>
      <c r="D9" s="83" t="s">
        <v>1</v>
      </c>
      <c r="E9" s="87">
        <f>G6</f>
        <v>19.5</v>
      </c>
      <c r="F9" s="98"/>
      <c r="G9" s="84">
        <f t="shared" ref="G9:G25" si="2">ROUND(E9*F9,0)</f>
        <v>0</v>
      </c>
    </row>
    <row r="10" spans="1:19" x14ac:dyDescent="0.2">
      <c r="A10" s="5">
        <f t="shared" si="1"/>
        <v>4</v>
      </c>
      <c r="B10" s="145" t="s">
        <v>68</v>
      </c>
      <c r="C10" s="146"/>
      <c r="D10" s="83" t="s">
        <v>1</v>
      </c>
      <c r="E10" s="87">
        <f>G6</f>
        <v>19.5</v>
      </c>
      <c r="F10" s="98"/>
      <c r="G10" s="84">
        <f t="shared" si="2"/>
        <v>0</v>
      </c>
    </row>
    <row r="11" spans="1:19" ht="12.75" customHeight="1" x14ac:dyDescent="0.2">
      <c r="A11" s="5">
        <f t="shared" si="1"/>
        <v>5</v>
      </c>
      <c r="B11" s="145" t="s">
        <v>103</v>
      </c>
      <c r="C11" s="146"/>
      <c r="D11" s="83" t="s">
        <v>66</v>
      </c>
      <c r="E11" s="87">
        <v>1</v>
      </c>
      <c r="F11" s="98"/>
      <c r="G11" s="84">
        <f t="shared" si="2"/>
        <v>0</v>
      </c>
    </row>
    <row r="12" spans="1:19" x14ac:dyDescent="0.2">
      <c r="A12" s="5">
        <f t="shared" si="1"/>
        <v>6</v>
      </c>
      <c r="B12" s="145" t="s">
        <v>70</v>
      </c>
      <c r="C12" s="146"/>
      <c r="D12" s="83" t="s">
        <v>1</v>
      </c>
      <c r="E12" s="87">
        <f>G6</f>
        <v>19.5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95</v>
      </c>
      <c r="C13" s="146"/>
      <c r="D13" s="83" t="s">
        <v>69</v>
      </c>
      <c r="E13" s="87">
        <f>ROUND(0.045*E12,1)</f>
        <v>0.9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71</v>
      </c>
      <c r="C14" s="146"/>
      <c r="D14" s="83" t="s">
        <v>66</v>
      </c>
      <c r="E14" s="87">
        <v>1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72</v>
      </c>
      <c r="C15" s="146"/>
      <c r="D15" s="83" t="s">
        <v>66</v>
      </c>
      <c r="E15" s="87">
        <v>1</v>
      </c>
      <c r="F15" s="98"/>
      <c r="G15" s="84">
        <f t="shared" si="2"/>
        <v>0</v>
      </c>
    </row>
    <row r="16" spans="1:19" ht="24" customHeight="1" x14ac:dyDescent="0.2">
      <c r="A16" s="5">
        <f>1+A15</f>
        <v>10</v>
      </c>
      <c r="B16" s="145" t="s">
        <v>73</v>
      </c>
      <c r="C16" s="146"/>
      <c r="D16" s="83" t="s">
        <v>1</v>
      </c>
      <c r="E16" s="87">
        <f>G6</f>
        <v>19.5</v>
      </c>
      <c r="F16" s="98"/>
      <c r="G16" s="84">
        <f t="shared" si="2"/>
        <v>0</v>
      </c>
    </row>
    <row r="17" spans="1:7" ht="12.75" customHeight="1" x14ac:dyDescent="0.2">
      <c r="A17" s="5">
        <f t="shared" ref="A17:A24" si="3">1+A16</f>
        <v>11</v>
      </c>
      <c r="B17" s="145" t="s">
        <v>96</v>
      </c>
      <c r="C17" s="146"/>
      <c r="D17" s="83" t="s">
        <v>1</v>
      </c>
      <c r="E17" s="87">
        <f>G6</f>
        <v>19.5</v>
      </c>
      <c r="F17" s="98"/>
      <c r="G17" s="84">
        <f t="shared" si="2"/>
        <v>0</v>
      </c>
    </row>
    <row r="18" spans="1:7" x14ac:dyDescent="0.2">
      <c r="A18" s="5">
        <f t="shared" si="3"/>
        <v>12</v>
      </c>
      <c r="B18" s="145" t="s">
        <v>97</v>
      </c>
      <c r="C18" s="146"/>
      <c r="D18" s="83" t="s">
        <v>1</v>
      </c>
      <c r="E18" s="87">
        <f>G6</f>
        <v>19.5</v>
      </c>
      <c r="F18" s="98"/>
      <c r="G18" s="84">
        <f t="shared" si="2"/>
        <v>0</v>
      </c>
    </row>
    <row r="19" spans="1:7" ht="12.75" customHeight="1" x14ac:dyDescent="0.2">
      <c r="A19" s="5">
        <f t="shared" si="3"/>
        <v>13</v>
      </c>
      <c r="B19" s="145" t="s">
        <v>98</v>
      </c>
      <c r="C19" s="146"/>
      <c r="D19" s="83" t="s">
        <v>1</v>
      </c>
      <c r="E19" s="87">
        <f>G6</f>
        <v>19.5</v>
      </c>
      <c r="F19" s="98"/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5" t="s">
        <v>99</v>
      </c>
      <c r="C20" s="146"/>
      <c r="D20" s="83" t="s">
        <v>1</v>
      </c>
      <c r="E20" s="87">
        <f>G6</f>
        <v>19.5</v>
      </c>
      <c r="F20" s="98"/>
      <c r="G20" s="84">
        <f t="shared" si="2"/>
        <v>0</v>
      </c>
    </row>
    <row r="21" spans="1:7" ht="24" customHeight="1" x14ac:dyDescent="0.2">
      <c r="A21" s="5">
        <f t="shared" si="3"/>
        <v>15</v>
      </c>
      <c r="B21" s="145" t="s">
        <v>100</v>
      </c>
      <c r="C21" s="146"/>
      <c r="D21" s="83" t="s">
        <v>1</v>
      </c>
      <c r="E21" s="87">
        <f>G6*1.1</f>
        <v>21.450000000000003</v>
      </c>
      <c r="F21" s="98"/>
      <c r="G21" s="84">
        <f t="shared" si="2"/>
        <v>0</v>
      </c>
    </row>
    <row r="22" spans="1:7" ht="12.75" customHeight="1" x14ac:dyDescent="0.2">
      <c r="A22" s="5">
        <f t="shared" si="3"/>
        <v>16</v>
      </c>
      <c r="B22" s="145" t="s">
        <v>101</v>
      </c>
      <c r="C22" s="146"/>
      <c r="D22" s="83" t="s">
        <v>2</v>
      </c>
      <c r="E22" s="87">
        <f>2*(E6+F6)</f>
        <v>20.6</v>
      </c>
      <c r="F22" s="98"/>
      <c r="G22" s="84">
        <f t="shared" si="2"/>
        <v>0</v>
      </c>
    </row>
    <row r="23" spans="1:7" ht="12.75" customHeight="1" x14ac:dyDescent="0.2">
      <c r="A23" s="5">
        <f t="shared" si="3"/>
        <v>17</v>
      </c>
      <c r="B23" s="145" t="s">
        <v>102</v>
      </c>
      <c r="C23" s="146"/>
      <c r="D23" s="83" t="s">
        <v>66</v>
      </c>
      <c r="E23" s="87">
        <v>1</v>
      </c>
      <c r="F23" s="98"/>
      <c r="G23" s="84">
        <f t="shared" si="2"/>
        <v>0</v>
      </c>
    </row>
    <row r="24" spans="1:7" x14ac:dyDescent="0.2">
      <c r="A24" s="5">
        <f t="shared" si="3"/>
        <v>18</v>
      </c>
      <c r="B24" s="145" t="s">
        <v>74</v>
      </c>
      <c r="C24" s="146"/>
      <c r="D24" s="83" t="s">
        <v>66</v>
      </c>
      <c r="E24" s="87">
        <v>1</v>
      </c>
      <c r="F24" s="98"/>
      <c r="G24" s="84">
        <f t="shared" si="2"/>
        <v>0</v>
      </c>
    </row>
    <row r="25" spans="1:7" x14ac:dyDescent="0.2">
      <c r="A25" s="5">
        <f>1+A24</f>
        <v>19</v>
      </c>
      <c r="B25" s="145" t="s">
        <v>75</v>
      </c>
      <c r="C25" s="146"/>
      <c r="D25" s="83" t="s">
        <v>66</v>
      </c>
      <c r="E25" s="87">
        <v>1</v>
      </c>
      <c r="F25" s="98"/>
      <c r="G25" s="84">
        <f t="shared" si="2"/>
        <v>0</v>
      </c>
    </row>
    <row r="26" spans="1:7" s="91" customFormat="1" ht="24" customHeight="1" x14ac:dyDescent="0.2">
      <c r="A26" s="141" t="s">
        <v>130</v>
      </c>
      <c r="B26" s="142"/>
      <c r="C26" s="142"/>
      <c r="D26" s="142"/>
      <c r="E26" s="142"/>
      <c r="F26" s="143"/>
      <c r="G26" s="90">
        <f>SUM(G7:G25)</f>
        <v>0</v>
      </c>
    </row>
  </sheetData>
  <mergeCells count="27">
    <mergeCell ref="B24:C24"/>
    <mergeCell ref="B25:C25"/>
    <mergeCell ref="A26:F26"/>
    <mergeCell ref="B18:C18"/>
    <mergeCell ref="B19:C19"/>
    <mergeCell ref="B20:C20"/>
    <mergeCell ref="B21:C21"/>
    <mergeCell ref="B22:C22"/>
    <mergeCell ref="B23:C23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D4:G4"/>
    <mergeCell ref="A2:G2"/>
    <mergeCell ref="A3:G3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3"/>
  <sheetViews>
    <sheetView view="pageBreakPreview" zoomScale="60" zoomScaleNormal="100" workbookViewId="0">
      <selection activeCell="F9" sqref="F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47" t="s">
        <v>44</v>
      </c>
      <c r="B1" s="148"/>
      <c r="C1" s="148"/>
      <c r="D1" s="148"/>
      <c r="E1" s="148"/>
      <c r="F1" s="149" t="s">
        <v>106</v>
      </c>
      <c r="G1" s="150"/>
      <c r="H1" s="2"/>
      <c r="I1" s="2"/>
    </row>
    <row r="2" spans="1:19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19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  <c r="S3" t="s">
        <v>10</v>
      </c>
    </row>
    <row r="4" spans="1:19" s="85" customFormat="1" ht="15.75" customHeight="1" x14ac:dyDescent="0.2">
      <c r="B4" s="86"/>
      <c r="C4" s="86"/>
      <c r="D4" s="153" t="s">
        <v>116</v>
      </c>
      <c r="E4" s="153"/>
      <c r="F4" s="153"/>
      <c r="G4" s="153"/>
    </row>
    <row r="5" spans="1:19" s="96" customFormat="1" ht="21" customHeight="1" x14ac:dyDescent="0.2">
      <c r="A5" s="92" t="s">
        <v>9</v>
      </c>
      <c r="B5" s="151" t="s">
        <v>8</v>
      </c>
      <c r="C5" s="152"/>
      <c r="D5" s="92" t="s">
        <v>7</v>
      </c>
      <c r="E5" s="92" t="s">
        <v>6</v>
      </c>
      <c r="F5" s="93" t="s">
        <v>5</v>
      </c>
      <c r="G5" s="94" t="s">
        <v>65</v>
      </c>
      <c r="H5" s="95"/>
      <c r="I5" s="95"/>
    </row>
    <row r="6" spans="1:19" ht="21" customHeight="1" x14ac:dyDescent="0.2">
      <c r="A6" s="144" t="s">
        <v>129</v>
      </c>
      <c r="B6" s="144"/>
      <c r="C6" s="144"/>
      <c r="D6" s="144"/>
      <c r="E6" s="88">
        <v>5</v>
      </c>
      <c r="F6" s="89">
        <v>7.5</v>
      </c>
      <c r="G6" s="97">
        <f>ROUND(E6*F6,1)</f>
        <v>37.5</v>
      </c>
      <c r="H6" s="2"/>
      <c r="I6" s="2"/>
    </row>
    <row r="7" spans="1:19" x14ac:dyDescent="0.2">
      <c r="A7" s="5">
        <f>1+0</f>
        <v>1</v>
      </c>
      <c r="B7" s="145" t="s">
        <v>94</v>
      </c>
      <c r="C7" s="146"/>
      <c r="D7" s="83" t="s">
        <v>1</v>
      </c>
      <c r="E7" s="87">
        <v>0</v>
      </c>
      <c r="F7" s="98">
        <v>0</v>
      </c>
      <c r="G7" s="84">
        <f>ROUND(E7*F7,0)</f>
        <v>0</v>
      </c>
      <c r="I7" s="106" t="s">
        <v>111</v>
      </c>
      <c r="S7" t="s">
        <v>3</v>
      </c>
    </row>
    <row r="8" spans="1:19" x14ac:dyDescent="0.2">
      <c r="A8" s="5">
        <f>1+A7</f>
        <v>2</v>
      </c>
      <c r="B8" s="145" t="s">
        <v>93</v>
      </c>
      <c r="C8" s="146"/>
      <c r="D8" s="83" t="s">
        <v>66</v>
      </c>
      <c r="E8" s="87">
        <v>0</v>
      </c>
      <c r="F8" s="98">
        <v>0</v>
      </c>
      <c r="G8" s="84">
        <f t="shared" ref="G8" si="0">ROUND(E8*F8,0)</f>
        <v>0</v>
      </c>
      <c r="I8" s="106" t="s">
        <v>111</v>
      </c>
    </row>
    <row r="9" spans="1:19" x14ac:dyDescent="0.2">
      <c r="A9" s="5">
        <f t="shared" ref="A9:A16" si="1">1+A8</f>
        <v>3</v>
      </c>
      <c r="B9" s="145" t="s">
        <v>112</v>
      </c>
      <c r="C9" s="146"/>
      <c r="D9" s="83" t="s">
        <v>66</v>
      </c>
      <c r="E9" s="87">
        <v>10</v>
      </c>
      <c r="F9" s="98"/>
      <c r="G9" s="84">
        <f t="shared" ref="G9:G22" si="2">ROUND(E9*F9,0)</f>
        <v>0</v>
      </c>
    </row>
    <row r="10" spans="1:19" x14ac:dyDescent="0.2">
      <c r="A10" s="5">
        <f t="shared" si="1"/>
        <v>4</v>
      </c>
      <c r="B10" s="145" t="s">
        <v>67</v>
      </c>
      <c r="C10" s="146"/>
      <c r="D10" s="83" t="s">
        <v>1</v>
      </c>
      <c r="E10" s="87">
        <v>0</v>
      </c>
      <c r="F10" s="98"/>
      <c r="G10" s="84">
        <f t="shared" si="2"/>
        <v>0</v>
      </c>
    </row>
    <row r="11" spans="1:19" x14ac:dyDescent="0.2">
      <c r="A11" s="5">
        <f t="shared" si="1"/>
        <v>5</v>
      </c>
      <c r="B11" s="145" t="s">
        <v>68</v>
      </c>
      <c r="C11" s="146"/>
      <c r="D11" s="83" t="s">
        <v>1</v>
      </c>
      <c r="E11" s="87">
        <v>0</v>
      </c>
      <c r="F11" s="98"/>
      <c r="G11" s="84">
        <f t="shared" si="2"/>
        <v>0</v>
      </c>
    </row>
    <row r="12" spans="1:19" ht="12.75" customHeight="1" x14ac:dyDescent="0.2">
      <c r="A12" s="5">
        <f t="shared" si="1"/>
        <v>6</v>
      </c>
      <c r="B12" s="145" t="s">
        <v>103</v>
      </c>
      <c r="C12" s="146"/>
      <c r="D12" s="83" t="s">
        <v>66</v>
      </c>
      <c r="E12" s="87">
        <v>0</v>
      </c>
      <c r="F12" s="98"/>
      <c r="G12" s="84">
        <f t="shared" si="2"/>
        <v>0</v>
      </c>
    </row>
    <row r="13" spans="1:19" x14ac:dyDescent="0.2">
      <c r="A13" s="5">
        <f t="shared" si="1"/>
        <v>7</v>
      </c>
      <c r="B13" s="145" t="s">
        <v>70</v>
      </c>
      <c r="C13" s="146"/>
      <c r="D13" s="83" t="s">
        <v>1</v>
      </c>
      <c r="E13" s="87">
        <v>0</v>
      </c>
      <c r="F13" s="98"/>
      <c r="G13" s="84">
        <f t="shared" si="2"/>
        <v>0</v>
      </c>
    </row>
    <row r="14" spans="1:19" x14ac:dyDescent="0.2">
      <c r="A14" s="5">
        <f t="shared" si="1"/>
        <v>8</v>
      </c>
      <c r="B14" s="145" t="s">
        <v>95</v>
      </c>
      <c r="C14" s="146"/>
      <c r="D14" s="83" t="s">
        <v>69</v>
      </c>
      <c r="E14" s="87">
        <v>0</v>
      </c>
      <c r="F14" s="98"/>
      <c r="G14" s="84">
        <f t="shared" si="2"/>
        <v>0</v>
      </c>
    </row>
    <row r="15" spans="1:19" x14ac:dyDescent="0.2">
      <c r="A15" s="5">
        <f t="shared" si="1"/>
        <v>9</v>
      </c>
      <c r="B15" s="145" t="s">
        <v>71</v>
      </c>
      <c r="C15" s="146"/>
      <c r="D15" s="83" t="s">
        <v>66</v>
      </c>
      <c r="E15" s="87">
        <v>0</v>
      </c>
      <c r="F15" s="98"/>
      <c r="G15" s="84">
        <f t="shared" si="2"/>
        <v>0</v>
      </c>
    </row>
    <row r="16" spans="1:19" x14ac:dyDescent="0.2">
      <c r="A16" s="5">
        <f t="shared" si="1"/>
        <v>10</v>
      </c>
      <c r="B16" s="145" t="s">
        <v>72</v>
      </c>
      <c r="C16" s="146"/>
      <c r="D16" s="83" t="s">
        <v>66</v>
      </c>
      <c r="E16" s="87">
        <v>1</v>
      </c>
      <c r="F16" s="98"/>
      <c r="G16" s="84">
        <f t="shared" si="2"/>
        <v>0</v>
      </c>
    </row>
    <row r="17" spans="1:7" ht="24" customHeight="1" x14ac:dyDescent="0.2">
      <c r="A17" s="5">
        <f>1+A16</f>
        <v>11</v>
      </c>
      <c r="B17" s="145" t="s">
        <v>73</v>
      </c>
      <c r="C17" s="146"/>
      <c r="D17" s="83" t="s">
        <v>1</v>
      </c>
      <c r="E17" s="87">
        <v>0</v>
      </c>
      <c r="F17" s="98"/>
      <c r="G17" s="84">
        <f t="shared" si="2"/>
        <v>0</v>
      </c>
    </row>
    <row r="18" spans="1:7" ht="24" customHeight="1" x14ac:dyDescent="0.2">
      <c r="A18" s="5">
        <f t="shared" ref="A18:A22" si="3">1+A17</f>
        <v>12</v>
      </c>
      <c r="B18" s="145" t="s">
        <v>113</v>
      </c>
      <c r="C18" s="146"/>
      <c r="D18" s="83" t="s">
        <v>1</v>
      </c>
      <c r="E18" s="87">
        <v>0</v>
      </c>
      <c r="F18" s="98"/>
      <c r="G18" s="84">
        <f t="shared" si="2"/>
        <v>0</v>
      </c>
    </row>
    <row r="19" spans="1:7" x14ac:dyDescent="0.2">
      <c r="A19" s="5">
        <f t="shared" si="3"/>
        <v>13</v>
      </c>
      <c r="B19" s="145" t="s">
        <v>114</v>
      </c>
      <c r="C19" s="146"/>
      <c r="D19" s="83" t="s">
        <v>1</v>
      </c>
      <c r="E19" s="87">
        <f>G6</f>
        <v>37.5</v>
      </c>
      <c r="F19" s="98"/>
      <c r="G19" s="84">
        <f t="shared" si="2"/>
        <v>0</v>
      </c>
    </row>
    <row r="20" spans="1:7" ht="12.75" customHeight="1" x14ac:dyDescent="0.2">
      <c r="A20" s="5">
        <f t="shared" si="3"/>
        <v>14</v>
      </c>
      <c r="B20" s="145" t="s">
        <v>115</v>
      </c>
      <c r="C20" s="146"/>
      <c r="D20" s="83" t="s">
        <v>2</v>
      </c>
      <c r="E20" s="87">
        <f>2*(E6+F6)</f>
        <v>25</v>
      </c>
      <c r="F20" s="98"/>
      <c r="G20" s="84">
        <f t="shared" si="2"/>
        <v>0</v>
      </c>
    </row>
    <row r="21" spans="1:7" x14ac:dyDescent="0.2">
      <c r="A21" s="5">
        <f t="shared" si="3"/>
        <v>15</v>
      </c>
      <c r="B21" s="145" t="s">
        <v>74</v>
      </c>
      <c r="C21" s="146"/>
      <c r="D21" s="83" t="s">
        <v>66</v>
      </c>
      <c r="E21" s="87">
        <v>1</v>
      </c>
      <c r="F21" s="98"/>
      <c r="G21" s="84">
        <f t="shared" si="2"/>
        <v>0</v>
      </c>
    </row>
    <row r="22" spans="1:7" x14ac:dyDescent="0.2">
      <c r="A22" s="5">
        <f t="shared" si="3"/>
        <v>16</v>
      </c>
      <c r="B22" s="145" t="s">
        <v>75</v>
      </c>
      <c r="C22" s="146"/>
      <c r="D22" s="83" t="s">
        <v>66</v>
      </c>
      <c r="E22" s="87">
        <v>1</v>
      </c>
      <c r="F22" s="98"/>
      <c r="G22" s="84">
        <f t="shared" si="2"/>
        <v>0</v>
      </c>
    </row>
    <row r="23" spans="1:7" s="91" customFormat="1" ht="24" customHeight="1" x14ac:dyDescent="0.2">
      <c r="A23" s="141" t="s">
        <v>130</v>
      </c>
      <c r="B23" s="142"/>
      <c r="C23" s="142"/>
      <c r="D23" s="142"/>
      <c r="E23" s="142"/>
      <c r="F23" s="143"/>
      <c r="G23" s="90">
        <f>SUM(G7:G22)</f>
        <v>0</v>
      </c>
    </row>
  </sheetData>
  <mergeCells count="24">
    <mergeCell ref="A23:F23"/>
    <mergeCell ref="B18:C18"/>
    <mergeCell ref="B19:C19"/>
    <mergeCell ref="B20:C20"/>
    <mergeCell ref="B21:C21"/>
    <mergeCell ref="B22:C22"/>
    <mergeCell ref="B17:C17"/>
    <mergeCell ref="A6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E1"/>
    <mergeCell ref="F1:G1"/>
    <mergeCell ref="D4:G4"/>
    <mergeCell ref="A3:G3"/>
    <mergeCell ref="A2:G2"/>
  </mergeCells>
  <pageMargins left="0.59055118110236227" right="0.59055118110236227" top="0.78740157480314965" bottom="0.78740157480314965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view="pageBreakPreview" zoomScale="60" zoomScaleNormal="100" workbookViewId="0">
      <selection activeCell="A14" sqref="A14:E14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20" ht="18" customHeight="1" x14ac:dyDescent="0.25">
      <c r="A1" s="147" t="s">
        <v>44</v>
      </c>
      <c r="B1" s="148"/>
      <c r="C1" s="148"/>
      <c r="D1" s="148"/>
      <c r="E1" s="148"/>
      <c r="F1" s="149" t="s">
        <v>107</v>
      </c>
      <c r="G1" s="150"/>
      <c r="H1" s="2"/>
    </row>
    <row r="2" spans="1:20" ht="15" customHeight="1" x14ac:dyDescent="0.2">
      <c r="A2" s="154" t="s">
        <v>117</v>
      </c>
      <c r="B2" s="155"/>
      <c r="C2" s="155"/>
      <c r="D2" s="155"/>
      <c r="E2" s="155"/>
      <c r="F2" s="155"/>
      <c r="G2" s="156"/>
      <c r="H2" s="2"/>
      <c r="I2" s="2"/>
    </row>
    <row r="3" spans="1:20" ht="15" customHeight="1" x14ac:dyDescent="0.2">
      <c r="A3" s="157" t="s">
        <v>118</v>
      </c>
      <c r="B3" s="158"/>
      <c r="C3" s="158"/>
      <c r="D3" s="158"/>
      <c r="E3" s="158"/>
      <c r="F3" s="158"/>
      <c r="G3" s="159"/>
      <c r="H3" s="2"/>
      <c r="I3" s="2"/>
    </row>
    <row r="4" spans="1:20" ht="15.75" x14ac:dyDescent="0.25">
      <c r="A4" s="166" t="s">
        <v>43</v>
      </c>
      <c r="B4" s="167"/>
      <c r="C4" s="167"/>
      <c r="D4" s="171"/>
      <c r="E4" s="171"/>
      <c r="F4" s="171"/>
      <c r="G4" s="172"/>
    </row>
    <row r="5" spans="1:20" ht="15.75" x14ac:dyDescent="0.25">
      <c r="A5" s="82"/>
      <c r="B5" s="82"/>
      <c r="C5" s="82"/>
      <c r="D5" s="14"/>
      <c r="E5" s="14"/>
      <c r="F5" s="25"/>
      <c r="G5" s="25"/>
    </row>
    <row r="6" spans="1:20" ht="25.5" customHeight="1" x14ac:dyDescent="0.2">
      <c r="A6" s="75" t="s">
        <v>40</v>
      </c>
      <c r="B6" s="168" t="s">
        <v>41</v>
      </c>
      <c r="C6" s="169"/>
      <c r="D6" s="169"/>
      <c r="E6" s="170"/>
      <c r="F6" s="173" t="s">
        <v>4</v>
      </c>
      <c r="G6" s="173"/>
    </row>
    <row r="7" spans="1:20" ht="25.5" customHeight="1" x14ac:dyDescent="0.2">
      <c r="A7" s="78" t="s">
        <v>48</v>
      </c>
      <c r="B7" s="161" t="s">
        <v>119</v>
      </c>
      <c r="C7" s="161"/>
      <c r="D7" s="161"/>
      <c r="E7" s="161"/>
      <c r="F7" s="160">
        <f>ROUND('II.NP. 203'!G26,0)</f>
        <v>0</v>
      </c>
      <c r="G7" s="160"/>
    </row>
    <row r="8" spans="1:20" ht="25.5" customHeight="1" x14ac:dyDescent="0.2">
      <c r="A8" s="78" t="s">
        <v>49</v>
      </c>
      <c r="B8" s="161" t="s">
        <v>121</v>
      </c>
      <c r="C8" s="161"/>
      <c r="D8" s="161"/>
      <c r="E8" s="161"/>
      <c r="F8" s="160">
        <f>ROUND('II.NP. 204'!G26,0)</f>
        <v>0</v>
      </c>
      <c r="G8" s="160"/>
    </row>
    <row r="9" spans="1:20" ht="25.5" customHeight="1" x14ac:dyDescent="0.2">
      <c r="A9" s="78" t="s">
        <v>50</v>
      </c>
      <c r="B9" s="161" t="s">
        <v>123</v>
      </c>
      <c r="C9" s="161"/>
      <c r="D9" s="161"/>
      <c r="E9" s="161"/>
      <c r="F9" s="160">
        <f>ROUND('I.NP. 104'!G26,0)</f>
        <v>0</v>
      </c>
      <c r="G9" s="160"/>
    </row>
    <row r="10" spans="1:20" ht="25.5" customHeight="1" x14ac:dyDescent="0.2">
      <c r="A10" s="78" t="s">
        <v>83</v>
      </c>
      <c r="B10" s="161" t="s">
        <v>125</v>
      </c>
      <c r="C10" s="161"/>
      <c r="D10" s="161"/>
      <c r="E10" s="161"/>
      <c r="F10" s="160">
        <f>ROUND('Přízemí 004'!G26,0)</f>
        <v>0</v>
      </c>
      <c r="G10" s="160"/>
    </row>
    <row r="11" spans="1:20" ht="25.5" customHeight="1" x14ac:dyDescent="0.2">
      <c r="A11" s="78" t="s">
        <v>108</v>
      </c>
      <c r="B11" s="161" t="s">
        <v>127</v>
      </c>
      <c r="C11" s="161"/>
      <c r="D11" s="161"/>
      <c r="E11" s="161"/>
      <c r="F11" s="160">
        <f>ROUND('Přízemí 005'!G26,0)</f>
        <v>0</v>
      </c>
      <c r="G11" s="160"/>
    </row>
    <row r="12" spans="1:20" ht="25.5" customHeight="1" x14ac:dyDescent="0.2">
      <c r="A12" s="78" t="s">
        <v>109</v>
      </c>
      <c r="B12" s="161" t="s">
        <v>129</v>
      </c>
      <c r="C12" s="161"/>
      <c r="D12" s="161"/>
      <c r="E12" s="161"/>
      <c r="F12" s="160">
        <f>ROUND('Přízemí 005a'!G26,0)</f>
        <v>0</v>
      </c>
      <c r="G12" s="160"/>
    </row>
    <row r="13" spans="1:20" ht="25.5" customHeight="1" x14ac:dyDescent="0.2">
      <c r="A13" s="78" t="s">
        <v>110</v>
      </c>
      <c r="B13" s="161" t="s">
        <v>129</v>
      </c>
      <c r="C13" s="161"/>
      <c r="D13" s="161"/>
      <c r="E13" s="161"/>
      <c r="F13" s="160">
        <f>ROUND('Přízemí 012a'!G23,0)</f>
        <v>0</v>
      </c>
      <c r="G13" s="160"/>
    </row>
    <row r="14" spans="1:20" ht="25.5" customHeight="1" x14ac:dyDescent="0.2">
      <c r="A14" s="162" t="s">
        <v>42</v>
      </c>
      <c r="B14" s="163"/>
      <c r="C14" s="163"/>
      <c r="D14" s="163"/>
      <c r="E14" s="164"/>
      <c r="F14" s="165">
        <f>SUM(F7:G13)</f>
        <v>0</v>
      </c>
      <c r="G14" s="165"/>
    </row>
    <row r="15" spans="1:20" x14ac:dyDescent="0.2">
      <c r="E15" s="76"/>
      <c r="F15" s="77"/>
      <c r="G15" s="77"/>
    </row>
    <row r="16" spans="1:20" x14ac:dyDescent="0.2">
      <c r="A16" s="2"/>
      <c r="B16" s="4" t="s">
        <v>0</v>
      </c>
      <c r="C16" s="3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30" ht="25.5" customHeight="1" x14ac:dyDescent="0.2">
      <c r="A17" s="25" t="s">
        <v>51</v>
      </c>
      <c r="B17" s="178"/>
      <c r="C17" s="178"/>
      <c r="D17" s="80" t="s">
        <v>52</v>
      </c>
      <c r="E17" s="171"/>
      <c r="F17" s="171"/>
      <c r="G17" s="8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30" ht="85.5" customHeight="1" x14ac:dyDescent="0.2">
      <c r="A18" s="2"/>
      <c r="B18" s="179"/>
      <c r="C18" s="179"/>
      <c r="D18" s="2"/>
      <c r="E18" s="175"/>
      <c r="F18" s="175"/>
      <c r="G18" s="8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30" x14ac:dyDescent="0.2">
      <c r="A19" s="180" t="s">
        <v>53</v>
      </c>
      <c r="B19" s="180"/>
      <c r="C19" s="180"/>
      <c r="E19" s="177" t="s">
        <v>54</v>
      </c>
      <c r="F19" s="177"/>
      <c r="G19" s="177"/>
      <c r="AD19" t="s">
        <v>3</v>
      </c>
    </row>
    <row r="20" spans="1:30" x14ac:dyDescent="0.2">
      <c r="A20" s="180" t="s">
        <v>55</v>
      </c>
      <c r="B20" s="180"/>
      <c r="C20" s="180"/>
      <c r="E20" s="176" t="s">
        <v>76</v>
      </c>
      <c r="F20" s="176"/>
      <c r="G20" s="176"/>
    </row>
    <row r="21" spans="1:30" x14ac:dyDescent="0.2">
      <c r="A21" s="180" t="s">
        <v>84</v>
      </c>
      <c r="B21" s="180"/>
      <c r="C21" s="180"/>
      <c r="E21" s="176" t="s">
        <v>77</v>
      </c>
      <c r="F21" s="176"/>
      <c r="G21" s="176"/>
    </row>
    <row r="22" spans="1:30" x14ac:dyDescent="0.2">
      <c r="A22" s="180" t="s">
        <v>85</v>
      </c>
      <c r="B22" s="180"/>
      <c r="C22" s="180"/>
      <c r="E22" s="177" t="s">
        <v>60</v>
      </c>
      <c r="F22" s="177"/>
      <c r="G22" s="177"/>
    </row>
    <row r="23" spans="1:30" x14ac:dyDescent="0.2">
      <c r="A23" s="174"/>
      <c r="B23" s="174"/>
      <c r="C23" s="174"/>
      <c r="D23" s="174"/>
      <c r="E23" s="174"/>
      <c r="F23" s="174"/>
      <c r="G23" s="174"/>
    </row>
    <row r="24" spans="1:30" x14ac:dyDescent="0.2">
      <c r="E24" s="76"/>
      <c r="F24" s="77"/>
      <c r="G24" s="77"/>
    </row>
  </sheetData>
  <mergeCells count="37">
    <mergeCell ref="A23:G23"/>
    <mergeCell ref="E17:F17"/>
    <mergeCell ref="E18:F18"/>
    <mergeCell ref="E21:G21"/>
    <mergeCell ref="E22:G22"/>
    <mergeCell ref="B17:C17"/>
    <mergeCell ref="B18:C18"/>
    <mergeCell ref="E19:G19"/>
    <mergeCell ref="E20:G20"/>
    <mergeCell ref="A19:C19"/>
    <mergeCell ref="A20:C20"/>
    <mergeCell ref="A21:C21"/>
    <mergeCell ref="A22:C22"/>
    <mergeCell ref="F1:G1"/>
    <mergeCell ref="A1:E1"/>
    <mergeCell ref="A4:C4"/>
    <mergeCell ref="B7:E7"/>
    <mergeCell ref="B6:E6"/>
    <mergeCell ref="D4:G4"/>
    <mergeCell ref="F6:G6"/>
    <mergeCell ref="F7:G7"/>
    <mergeCell ref="A3:G3"/>
    <mergeCell ref="A2:G2"/>
    <mergeCell ref="F9:G9"/>
    <mergeCell ref="B9:E9"/>
    <mergeCell ref="A14:E14"/>
    <mergeCell ref="B8:E8"/>
    <mergeCell ref="F8:G8"/>
    <mergeCell ref="B10:E10"/>
    <mergeCell ref="F14:G14"/>
    <mergeCell ref="B13:E13"/>
    <mergeCell ref="F13:G13"/>
    <mergeCell ref="F10:G10"/>
    <mergeCell ref="B11:E11"/>
    <mergeCell ref="F11:G11"/>
    <mergeCell ref="B12:E12"/>
    <mergeCell ref="F12:G1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60" zoomScaleNormal="100" workbookViewId="0">
      <selection activeCell="J4" sqref="J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7" t="s">
        <v>80</v>
      </c>
      <c r="B1" s="187"/>
      <c r="C1" s="187"/>
      <c r="D1" s="187"/>
      <c r="E1" s="187"/>
      <c r="F1" s="188" t="s">
        <v>81</v>
      </c>
      <c r="G1" s="188"/>
      <c r="H1" s="2"/>
      <c r="I1" s="2"/>
    </row>
    <row r="2" spans="1:9" ht="12.75" customHeight="1" x14ac:dyDescent="0.2">
      <c r="A2" s="192" t="s">
        <v>117</v>
      </c>
      <c r="B2" s="193"/>
      <c r="C2" s="193"/>
      <c r="D2" s="193"/>
      <c r="E2" s="193"/>
      <c r="F2" s="194" t="s">
        <v>89</v>
      </c>
      <c r="G2" s="195"/>
      <c r="H2" s="2"/>
      <c r="I2" s="2"/>
    </row>
    <row r="3" spans="1:9" ht="12.75" customHeight="1" x14ac:dyDescent="0.2">
      <c r="A3" s="189" t="s">
        <v>88</v>
      </c>
      <c r="B3" s="190"/>
      <c r="C3" s="190"/>
      <c r="D3" s="190"/>
      <c r="E3" s="190"/>
      <c r="F3" s="190"/>
      <c r="G3" s="191"/>
      <c r="H3" s="2"/>
      <c r="I3" s="2"/>
    </row>
    <row r="4" spans="1:9" s="85" customFormat="1" ht="300" customHeight="1" x14ac:dyDescent="0.2">
      <c r="A4" s="100"/>
      <c r="B4" s="101"/>
      <c r="C4" s="101"/>
      <c r="D4" s="102"/>
      <c r="E4" s="103"/>
      <c r="F4" s="104"/>
      <c r="G4" s="105"/>
    </row>
    <row r="5" spans="1:9" ht="6" customHeight="1" x14ac:dyDescent="0.2">
      <c r="A5" s="184"/>
      <c r="B5" s="185"/>
      <c r="C5" s="185"/>
      <c r="D5" s="185"/>
      <c r="E5" s="185"/>
      <c r="F5" s="185"/>
      <c r="G5" s="186"/>
    </row>
    <row r="7" spans="1:9" ht="18" customHeight="1" x14ac:dyDescent="0.25">
      <c r="A7" s="187" t="s">
        <v>80</v>
      </c>
      <c r="B7" s="187"/>
      <c r="C7" s="187"/>
      <c r="D7" s="187"/>
      <c r="E7" s="187"/>
      <c r="F7" s="188" t="s">
        <v>45</v>
      </c>
      <c r="G7" s="188"/>
      <c r="H7" s="2"/>
      <c r="I7" s="2"/>
    </row>
    <row r="8" spans="1:9" ht="12.75" customHeight="1" x14ac:dyDescent="0.2">
      <c r="A8" s="192" t="s">
        <v>117</v>
      </c>
      <c r="B8" s="193"/>
      <c r="C8" s="193"/>
      <c r="D8" s="193"/>
      <c r="E8" s="193"/>
      <c r="F8" s="194" t="s">
        <v>90</v>
      </c>
      <c r="G8" s="195"/>
      <c r="H8" s="2"/>
      <c r="I8" s="2"/>
    </row>
    <row r="9" spans="1:9" ht="12.75" customHeight="1" x14ac:dyDescent="0.2">
      <c r="A9" s="189" t="s">
        <v>88</v>
      </c>
      <c r="B9" s="190"/>
      <c r="C9" s="190"/>
      <c r="D9" s="190"/>
      <c r="E9" s="190"/>
      <c r="F9" s="190"/>
      <c r="G9" s="191"/>
      <c r="H9" s="2"/>
      <c r="I9" s="2"/>
    </row>
    <row r="10" spans="1:9" s="85" customFormat="1" ht="285.75" customHeight="1" x14ac:dyDescent="0.2">
      <c r="A10" s="181"/>
      <c r="B10" s="182"/>
      <c r="C10" s="182"/>
      <c r="D10" s="182"/>
      <c r="E10" s="182"/>
      <c r="F10" s="182"/>
      <c r="G10" s="183"/>
    </row>
    <row r="11" spans="1:9" ht="6" customHeight="1" x14ac:dyDescent="0.2">
      <c r="A11" s="184"/>
      <c r="B11" s="185"/>
      <c r="C11" s="185"/>
      <c r="D11" s="185"/>
      <c r="E11" s="185"/>
      <c r="F11" s="185"/>
      <c r="G11" s="186"/>
    </row>
    <row r="13" spans="1:9" ht="18" customHeight="1" x14ac:dyDescent="0.25">
      <c r="A13" s="187" t="s">
        <v>80</v>
      </c>
      <c r="B13" s="187"/>
      <c r="C13" s="187"/>
      <c r="D13" s="187"/>
      <c r="E13" s="187"/>
      <c r="F13" s="188" t="s">
        <v>47</v>
      </c>
      <c r="G13" s="188"/>
      <c r="H13" s="2"/>
      <c r="I13" s="2"/>
    </row>
    <row r="14" spans="1:9" ht="12.75" customHeight="1" x14ac:dyDescent="0.2">
      <c r="A14" s="192" t="s">
        <v>117</v>
      </c>
      <c r="B14" s="193"/>
      <c r="C14" s="193"/>
      <c r="D14" s="193"/>
      <c r="E14" s="193"/>
      <c r="F14" s="194" t="s">
        <v>91</v>
      </c>
      <c r="G14" s="195"/>
      <c r="H14" s="2"/>
      <c r="I14" s="2"/>
    </row>
    <row r="15" spans="1:9" ht="12.75" customHeight="1" x14ac:dyDescent="0.2">
      <c r="A15" s="189" t="s">
        <v>88</v>
      </c>
      <c r="B15" s="190"/>
      <c r="C15" s="190"/>
      <c r="D15" s="190"/>
      <c r="E15" s="190"/>
      <c r="F15" s="190"/>
      <c r="G15" s="191"/>
      <c r="H15" s="2"/>
      <c r="I15" s="2"/>
    </row>
    <row r="16" spans="1:9" s="85" customFormat="1" ht="239.25" customHeight="1" x14ac:dyDescent="0.2">
      <c r="A16" s="181"/>
      <c r="B16" s="182"/>
      <c r="C16" s="182"/>
      <c r="D16" s="182"/>
      <c r="E16" s="182"/>
      <c r="F16" s="182"/>
      <c r="G16" s="183"/>
    </row>
    <row r="17" spans="1:7" ht="6" customHeight="1" x14ac:dyDescent="0.2">
      <c r="A17" s="184"/>
      <c r="B17" s="185"/>
      <c r="C17" s="185"/>
      <c r="D17" s="185"/>
      <c r="E17" s="185"/>
      <c r="F17" s="185"/>
      <c r="G17" s="186"/>
    </row>
  </sheetData>
  <mergeCells count="20">
    <mergeCell ref="A1:E1"/>
    <mergeCell ref="F1:G1"/>
    <mergeCell ref="F13:G13"/>
    <mergeCell ref="A3:G3"/>
    <mergeCell ref="A2:E2"/>
    <mergeCell ref="F2:G2"/>
    <mergeCell ref="A16:G16"/>
    <mergeCell ref="A17:G17"/>
    <mergeCell ref="A5:G5"/>
    <mergeCell ref="A7:E7"/>
    <mergeCell ref="F7:G7"/>
    <mergeCell ref="A11:G11"/>
    <mergeCell ref="A10:G10"/>
    <mergeCell ref="A13:E13"/>
    <mergeCell ref="A15:G15"/>
    <mergeCell ref="A8:E8"/>
    <mergeCell ref="F8:G8"/>
    <mergeCell ref="A9:G9"/>
    <mergeCell ref="A14:E14"/>
    <mergeCell ref="F14:G14"/>
  </mergeCells>
  <printOptions horizontalCentered="1" verticalCentered="1"/>
  <pageMargins left="0.51181102362204722" right="0.51181102362204722" top="0.78740157480314965" bottom="0.39370078740157483" header="0.31496062992125984" footer="0.31496062992125984"/>
  <pageSetup paperSize="9" scale="1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view="pageBreakPreview" zoomScale="70" zoomScaleNormal="100" zoomScaleSheetLayoutView="70" workbookViewId="0">
      <selection activeCell="L5" sqref="L5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7" t="s">
        <v>131</v>
      </c>
      <c r="B1" s="187"/>
      <c r="C1" s="187"/>
      <c r="D1" s="187"/>
      <c r="E1" s="187"/>
      <c r="F1" s="188" t="s">
        <v>81</v>
      </c>
      <c r="G1" s="188"/>
      <c r="H1" s="2"/>
      <c r="I1" s="2"/>
    </row>
    <row r="2" spans="1:9" ht="12.75" customHeight="1" x14ac:dyDescent="0.2">
      <c r="A2" s="192" t="s">
        <v>117</v>
      </c>
      <c r="B2" s="193"/>
      <c r="C2" s="193"/>
      <c r="D2" s="193"/>
      <c r="E2" s="193"/>
      <c r="F2" s="194" t="s">
        <v>89</v>
      </c>
      <c r="G2" s="195"/>
      <c r="H2" s="2"/>
      <c r="I2" s="2"/>
    </row>
    <row r="3" spans="1:9" ht="12.75" customHeight="1" x14ac:dyDescent="0.2">
      <c r="A3" s="189" t="s">
        <v>88</v>
      </c>
      <c r="B3" s="190"/>
      <c r="C3" s="190"/>
      <c r="D3" s="190"/>
      <c r="E3" s="190"/>
      <c r="F3" s="190"/>
      <c r="G3" s="191"/>
      <c r="H3" s="2"/>
      <c r="I3" s="2"/>
    </row>
    <row r="4" spans="1:9" s="85" customFormat="1" ht="322.5" customHeight="1" x14ac:dyDescent="0.2">
      <c r="A4" s="181"/>
      <c r="B4" s="182"/>
      <c r="C4" s="182"/>
      <c r="D4" s="182"/>
      <c r="E4" s="182"/>
      <c r="F4" s="182"/>
      <c r="G4" s="183"/>
    </row>
    <row r="5" spans="1:9" ht="322.5" customHeight="1" x14ac:dyDescent="0.2">
      <c r="A5" s="184"/>
      <c r="B5" s="185"/>
      <c r="C5" s="185"/>
      <c r="D5" s="185"/>
      <c r="E5" s="185"/>
      <c r="F5" s="185"/>
      <c r="G5" s="186"/>
    </row>
  </sheetData>
  <mergeCells count="7">
    <mergeCell ref="A5:G5"/>
    <mergeCell ref="A4:G4"/>
    <mergeCell ref="A1:E1"/>
    <mergeCell ref="F1:G1"/>
    <mergeCell ref="A2:E2"/>
    <mergeCell ref="F2:G2"/>
    <mergeCell ref="A3:G3"/>
  </mergeCells>
  <printOptions horizontalCentered="1"/>
  <pageMargins left="0.9055118110236221" right="0.51181102362204722" top="0.78740157480314965" bottom="0.59055118110236227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45</vt:i4>
      </vt:variant>
    </vt:vector>
  </HeadingPairs>
  <TitlesOfParts>
    <vt:vector size="56" baseType="lpstr">
      <vt:lpstr>Stavba</vt:lpstr>
      <vt:lpstr>II.NP. 203</vt:lpstr>
      <vt:lpstr>II.NP. 204</vt:lpstr>
      <vt:lpstr>I.NP. 104</vt:lpstr>
      <vt:lpstr>Přízemí 004</vt:lpstr>
      <vt:lpstr>Přízemí 005</vt:lpstr>
      <vt:lpstr>Přízemí 005a</vt:lpstr>
      <vt:lpstr>Přízemí 012a</vt:lpstr>
      <vt:lpstr>Rekapitulace</vt:lpstr>
      <vt:lpstr>Př.2_l.1-3</vt:lpstr>
      <vt:lpstr>Př.3_l.1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'I.NP. 104'!Oblast_tisku</vt:lpstr>
      <vt:lpstr>'II.NP. 203'!Oblast_tisku</vt:lpstr>
      <vt:lpstr>'II.NP. 204'!Oblast_tisku</vt:lpstr>
      <vt:lpstr>'Př.2_l.1-3'!Oblast_tisku</vt:lpstr>
      <vt:lpstr>Př.3_l.1!Oblast_tisku</vt:lpstr>
      <vt:lpstr>'Přízemí 004'!Oblast_tisku</vt:lpstr>
      <vt:lpstr>'Přízemí 005'!Oblast_tisku</vt:lpstr>
      <vt:lpstr>'Přízemí 005a'!Oblast_tisku</vt:lpstr>
      <vt:lpstr>'Přízemí 012a'!Oblast_tisku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2020-06-25T12:49:43Z</cp:lastPrinted>
  <dcterms:created xsi:type="dcterms:W3CDTF">2019-02-07T14:45:20Z</dcterms:created>
  <dcterms:modified xsi:type="dcterms:W3CDTF">2020-06-25T12:49:47Z</dcterms:modified>
</cp:coreProperties>
</file>