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9 OSBN\08 OŠKS\2.1_Výběrová řízení\nad 250 000,-\2020\8442.Gymnázium - revitalizace parket\1.Návrh usnesení RN v E-jednání\"/>
    </mc:Choice>
  </mc:AlternateContent>
  <bookViews>
    <workbookView xWindow="360" yWindow="270" windowWidth="18735" windowHeight="12210" activeTab="3"/>
  </bookViews>
  <sheets>
    <sheet name="Stavba" sheetId="1" r:id="rId1"/>
    <sheet name="VzorPolozky" sheetId="10" state="hidden" r:id="rId2"/>
    <sheet name="Poznámky a půdorys" sheetId="18" r:id="rId3"/>
    <sheet name="III.NP 2.01 2.64" sheetId="17" r:id="rId4"/>
  </sheets>
  <externalReferences>
    <externalReference r:id="rId5"/>
  </externalReferences>
  <definedNames>
    <definedName name="a">Stavba!$G$18</definedName>
    <definedName name="CelkemDPHVypocet" localSheetId="0">Stavba!#REF!</definedName>
    <definedName name="CenaCelkem">Stavba!$G$23</definedName>
    <definedName name="CenaCelkemBezDPH">Stavba!#REF!</definedName>
    <definedName name="CenaCelkemVypocet" localSheetId="0">Stavba!#REF!</definedName>
    <definedName name="cisloobjektu">Stavba!$C$3</definedName>
    <definedName name="CisloRozpoctu">'[1]Krycí list'!$C$2</definedName>
    <definedName name="CisloStavby" localSheetId="0">Stavba!$C$2</definedName>
    <definedName name="cislostavby">'[1]Krycí list'!$A$7</definedName>
    <definedName name="CisloStavebnihoRozpoctu">Stavba!#REF!</definedName>
    <definedName name="dadresa">Stavba!$D$8:$G$8</definedName>
    <definedName name="DIČ" localSheetId="0">Stavba!$I$8</definedName>
    <definedName name="dmisto">Stavba!$D$9:$G$9</definedName>
    <definedName name="DPHSni">Stavba!$G$19</definedName>
    <definedName name="DPHZakl">Stavba!$G$21</definedName>
    <definedName name="dpsc" localSheetId="0">Stavba!$C$9</definedName>
    <definedName name="IČO" localSheetId="0">Stavba!$I$7</definedName>
    <definedName name="Mena">Stavba!$J$23</definedName>
    <definedName name="MistoStavby">Stavba!#REF!</definedName>
    <definedName name="nazevobjektu">Stavba!$D$3</definedName>
    <definedName name="NazevRozpoctu">'[1]Krycí list'!$D$2</definedName>
    <definedName name="NazevStavby" localSheetId="0">Stavba!$D$2</definedName>
    <definedName name="nazevstavby">'[1]Krycí list'!$C$7</definedName>
    <definedName name="NazevStavebnihoRozpoctu">Stavba!#REF!</definedName>
    <definedName name="oadresa">Stavba!$D$5</definedName>
    <definedName name="Objednatel" localSheetId="0">Stavba!$D$4</definedName>
    <definedName name="Objekt" localSheetId="0">Stavba!#REF!</definedName>
    <definedName name="_xlnm.Print_Area" localSheetId="3">'III.NP 2.01 2.64'!$A$1:$G$45</definedName>
    <definedName name="_xlnm.Print_Area" localSheetId="2">'Poznámky a půdorys'!$A$1:$G$3,'Poznámky a půdorys'!$A$9:$G$11</definedName>
    <definedName name="_xlnm.Print_Area" localSheetId="0">Stavba!$B$1:$J$25</definedName>
    <definedName name="odic" localSheetId="0">Stavba!$I$5</definedName>
    <definedName name="oico" localSheetId="0">Stavba!$I$4</definedName>
    <definedName name="omisto" localSheetId="0">Stavba!$D$6</definedName>
    <definedName name="onazev" localSheetId="0">Stavba!$D$5</definedName>
    <definedName name="opsc" localSheetId="0">Stavba!$C$6</definedName>
    <definedName name="padresa">Stavba!#REF!</definedName>
    <definedName name="pdic">Stavba!#REF!</definedName>
    <definedName name="pico">Stavba!#REF!</definedName>
    <definedName name="pmisto">Stavba!#REF!</definedName>
    <definedName name="PocetMJ">#REF!</definedName>
    <definedName name="PoptavkaID">Stavba!$A$1</definedName>
    <definedName name="pPSC">Stavba!#REF!</definedName>
    <definedName name="Projektant">Stavba!#REF!</definedName>
    <definedName name="SazbaDPH1" localSheetId="0">Stavba!$E$18</definedName>
    <definedName name="SazbaDPH1">'[1]Krycí list'!$C$30</definedName>
    <definedName name="SazbaDPH2" localSheetId="0">Stavba!$E$20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Stavba!#REF!</definedName>
    <definedName name="Z_B7E7C763_C459_487D_8ABA_5CFDDFBD5A84_.wvu.Cols" localSheetId="0" hidden="1">Stavba!$A:$A</definedName>
    <definedName name="Z_B7E7C763_C459_487D_8ABA_5CFDDFBD5A84_.wvu.PrintArea" localSheetId="0" hidden="1">Stavba!$B$1:$J$25</definedName>
    <definedName name="ZakladDPHSni">Stavba!$G$18</definedName>
    <definedName name="ZakladDPHSniVypocet" localSheetId="0">Stavba!#REF!</definedName>
    <definedName name="ZakladDPHZakl">Stavba!$G$20</definedName>
    <definedName name="ZakladDPHZaklVypocet" localSheetId="0">Stavba!#REF!</definedName>
    <definedName name="Zaokrouhleni">Stavba!$G$22</definedName>
    <definedName name="Zhotovitel">Stavba!$D$7:$G$7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36" i="17" l="1"/>
  <c r="G35" i="17"/>
  <c r="E34" i="17"/>
  <c r="G34" i="17" s="1"/>
  <c r="E32" i="17"/>
  <c r="G32" i="17" s="1"/>
  <c r="E31" i="17"/>
  <c r="G31" i="17" s="1"/>
  <c r="G30" i="17"/>
  <c r="G29" i="17"/>
  <c r="E28" i="17"/>
  <c r="G28" i="17" s="1"/>
  <c r="E27" i="17"/>
  <c r="G27" i="17" s="1"/>
  <c r="G26" i="17"/>
  <c r="E25" i="17"/>
  <c r="G25" i="17" s="1"/>
  <c r="A25" i="17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G23" i="17"/>
  <c r="E33" i="17" s="1"/>
  <c r="G33" i="17" s="1"/>
  <c r="G18" i="17"/>
  <c r="G19" i="17"/>
  <c r="E17" i="17"/>
  <c r="G17" i="17" s="1"/>
  <c r="G13" i="17"/>
  <c r="G12" i="17"/>
  <c r="E11" i="17"/>
  <c r="G11" i="17" s="1"/>
  <c r="A10" i="17"/>
  <c r="A11" i="17" s="1"/>
  <c r="A12" i="17" s="1"/>
  <c r="A13" i="17" s="1"/>
  <c r="A14" i="17" s="1"/>
  <c r="A15" i="17" s="1"/>
  <c r="A16" i="17" s="1"/>
  <c r="A17" i="17" s="1"/>
  <c r="A18" i="17" s="1"/>
  <c r="A19" i="17" s="1"/>
  <c r="G9" i="17"/>
  <c r="A9" i="17"/>
  <c r="A8" i="17"/>
  <c r="G6" i="17"/>
  <c r="E15" i="17" s="1"/>
  <c r="G15" i="17" s="1"/>
  <c r="G37" i="17" l="1"/>
  <c r="E8" i="17"/>
  <c r="G8" i="17" s="1"/>
  <c r="G20" i="17"/>
  <c r="E10" i="17"/>
  <c r="G10" i="17" s="1"/>
  <c r="E16" i="17"/>
  <c r="G16" i="17" s="1"/>
  <c r="E14" i="17"/>
  <c r="G14" i="17" s="1"/>
  <c r="I12" i="1" l="1"/>
  <c r="E19" i="1"/>
  <c r="J21" i="1" l="1"/>
  <c r="J18" i="1"/>
  <c r="J19" i="1"/>
  <c r="J20" i="1"/>
  <c r="J22" i="1"/>
  <c r="E21" i="1"/>
  <c r="I16" i="1" l="1"/>
  <c r="G20" i="1" s="1"/>
  <c r="G21" i="1" l="1"/>
  <c r="G22" i="1" s="1"/>
  <c r="G23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7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7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8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9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<sst xmlns="http://schemas.openxmlformats.org/spreadsheetml/2006/main" count="129" uniqueCount="80">
  <si>
    <t>%</t>
  </si>
  <si>
    <t>Zaokrouhlení</t>
  </si>
  <si>
    <t xml:space="preserve">Položkový rozpočet </t>
  </si>
  <si>
    <t>O:</t>
  </si>
  <si>
    <t>R:</t>
  </si>
  <si>
    <t>dne</t>
  </si>
  <si>
    <t>Základ pro sníženou DPH</t>
  </si>
  <si>
    <t xml:space="preserve">Snížená DPH </t>
  </si>
  <si>
    <t>Základ pro základní DPH</t>
  </si>
  <si>
    <t xml:space="preserve">Základní DPH </t>
  </si>
  <si>
    <t>Zhotovitel:</t>
  </si>
  <si>
    <t>Objednatel: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</si>
  <si>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</si>
  <si>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</si>
  <si>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</si>
  <si>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</si>
  <si>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</si>
  <si>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</si>
  <si>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</si>
  <si>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</si>
  <si>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IČ:</t>
  </si>
  <si>
    <t>DIČ:</t>
  </si>
  <si>
    <t>Cena celkem s DPH</t>
  </si>
  <si>
    <t>Zakázka:</t>
  </si>
  <si>
    <t>Z:</t>
  </si>
  <si>
    <t>Misto</t>
  </si>
  <si>
    <t>Město Kolín</t>
  </si>
  <si>
    <t>Karlovo náměstí 78</t>
  </si>
  <si>
    <t>Kolín 1</t>
  </si>
  <si>
    <t>CZK</t>
  </si>
  <si>
    <t>P.č.</t>
  </si>
  <si>
    <t>Název položky</t>
  </si>
  <si>
    <t>MJ</t>
  </si>
  <si>
    <t>množství</t>
  </si>
  <si>
    <t>cena / MJ</t>
  </si>
  <si>
    <t>END</t>
  </si>
  <si>
    <t>kpl</t>
  </si>
  <si>
    <t>002 35 440</t>
  </si>
  <si>
    <t>CZ 002 35 440</t>
  </si>
  <si>
    <t>280 12</t>
  </si>
  <si>
    <t>Příloha č.1 Smlouvy o dílo - položkový rozpočet</t>
  </si>
  <si>
    <t>list č. 2</t>
  </si>
  <si>
    <t>POPUZIV</t>
  </si>
  <si>
    <t>Celkem Kč</t>
  </si>
  <si>
    <t>m2</t>
  </si>
  <si>
    <t>Demontáž starých vlysů (parket)</t>
  </si>
  <si>
    <t>Demontáž starých záklopových prken s trámkovými polštáři</t>
  </si>
  <si>
    <t>Likvidace a odvoz starých vlysů a záklop. prken</t>
  </si>
  <si>
    <t xml:space="preserve">Hrubý úklid </t>
  </si>
  <si>
    <t>D+M - 2*OSB desek tl. min. 22 mm, šroubované+lepené, vč. nových trámkových polštářů min. 80/80 mm; spojovací materiál</t>
  </si>
  <si>
    <t>D+M - dubových vlysů 70/400/min.24 mm, I. až II. tř., lepené, vč. lepidla a prořezu cca 5%</t>
  </si>
  <si>
    <t>D+M - obvodová lišta plochá masivní dubová, přibíjená; prořez cca 10%</t>
  </si>
  <si>
    <t>m</t>
  </si>
  <si>
    <t>Dopravné</t>
  </si>
  <si>
    <t>Další náklady neuvedené ve výkazu výměr</t>
  </si>
  <si>
    <t>Broušení, tmelení a olejování</t>
  </si>
  <si>
    <t>V Kolíně dne</t>
  </si>
  <si>
    <t>objednatel:</t>
  </si>
  <si>
    <t>město Kolín</t>
  </si>
  <si>
    <t>zhotovitel:</t>
  </si>
  <si>
    <t>firma</t>
  </si>
  <si>
    <t>jednatelem</t>
  </si>
  <si>
    <t>Gymnázium Kolín – revitalizace parket</t>
  </si>
  <si>
    <t>Gymnázium Kolín, Žižkova 162, 280 31 Kolín III.</t>
  </si>
  <si>
    <t>Demontáž stávajícího PVC na vlysech</t>
  </si>
  <si>
    <t>Likvidace a odvoz starých PVC</t>
  </si>
  <si>
    <t>Žižkova 162, 280 31  Kolín III.</t>
  </si>
  <si>
    <t>učebna č. 201 (štítek na dveřích)</t>
  </si>
  <si>
    <t>učebna č. 64 (štítek na dveřích)</t>
  </si>
  <si>
    <t>Demontáž stávajícího jekoru na vlysech</t>
  </si>
  <si>
    <t>Likvidace a odvoz starých jekorů</t>
  </si>
  <si>
    <t>zast. Michalem Najbrtem,</t>
  </si>
  <si>
    <t>zast.: jednatel,</t>
  </si>
  <si>
    <t>místostarostou města Kolín</t>
  </si>
  <si>
    <r>
      <t xml:space="preserve"> </t>
    </r>
    <r>
      <rPr>
        <sz val="1"/>
        <rFont val="Arial CE"/>
        <charset val="238"/>
      </rPr>
      <t>.</t>
    </r>
    <r>
      <rPr>
        <sz val="8"/>
        <rFont val="Arial CE"/>
        <charset val="238"/>
      </rPr>
      <t xml:space="preserve">                                                                 </t>
    </r>
    <r>
      <rPr>
        <b/>
        <sz val="8"/>
        <rFont val="Arial CE"/>
        <charset val="238"/>
      </rPr>
      <t xml:space="preserve">minimální požadovaná kvalita olejo-voskového nátěru viz. parametry                                                 Magic OIL 2K ERGO                                                 firmy Pallmann                                                      </t>
    </r>
    <r>
      <rPr>
        <b/>
        <sz val="1"/>
        <rFont val="Arial CE"/>
        <charset val="238"/>
      </rPr>
      <t>.</t>
    </r>
    <r>
      <rPr>
        <b/>
        <sz val="8"/>
        <rFont val="Arial CE"/>
        <charset val="238"/>
      </rPr>
      <t xml:space="preserve">                                                                 </t>
    </r>
  </si>
  <si>
    <t>Příloha č.2 Smlouvy o dílo - výkresová část</t>
  </si>
  <si>
    <t>Příloha č.1 Smlouvy o dílo - Poznámky</t>
  </si>
  <si>
    <t>Příloha č.1 Smlouvy o dílo - půdorys</t>
  </si>
  <si>
    <t>list č. 3</t>
  </si>
  <si>
    <t>list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</si>
</sst>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 x&quot;"/>
    <numFmt numFmtId="165" formatCode="#,##0.00&quot;  m&quot;"/>
    <numFmt numFmtId="166" formatCode="&quot;=  &quot;#,##0.00&quot;  m2&quot;"/>
    <numFmt numFmtId="167" formatCode="0&quot;  x&quot;"/>
  </numFmts>
  <fonts count="16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1"/>
      <name val="Arial CE"/>
      <charset val="238"/>
    </font>
    <font>
      <b/>
      <sz val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2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1" fontId="6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49" fontId="0" fillId="0" borderId="15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6" xfId="0" applyBorder="1" applyAlignment="1">
      <alignment horizontal="left"/>
    </xf>
    <xf numFmtId="0" fontId="0" fillId="0" borderId="19" xfId="0" applyBorder="1"/>
    <xf numFmtId="0" fontId="6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49" fontId="6" fillId="0" borderId="6" xfId="0" applyNumberFormat="1" applyFont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 applyAlignment="1"/>
    <xf numFmtId="0" fontId="4" fillId="2" borderId="11" xfId="0" applyFont="1" applyFill="1" applyBorder="1" applyAlignment="1">
      <alignment horizontal="left" vertical="center" indent="1"/>
    </xf>
    <xf numFmtId="0" fontId="0" fillId="2" borderId="7" xfId="0" applyFill="1" applyBorder="1"/>
    <xf numFmtId="49" fontId="6" fillId="2" borderId="13" xfId="0" applyNumberFormat="1" applyFont="1" applyFill="1" applyBorder="1" applyAlignment="1">
      <alignment horizontal="left" vertical="center"/>
    </xf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2" borderId="27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left" vertical="center" indent="1"/>
    </xf>
    <xf numFmtId="166" fontId="13" fillId="0" borderId="0" xfId="0" applyNumberFormat="1" applyFont="1" applyAlignment="1">
      <alignment vertical="center"/>
    </xf>
    <xf numFmtId="0" fontId="6" fillId="2" borderId="31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12" fillId="0" borderId="25" xfId="0" applyFont="1" applyBorder="1" applyAlignment="1">
      <alignment vertical="top"/>
    </xf>
    <xf numFmtId="0" fontId="12" fillId="0" borderId="33" xfId="0" applyFont="1" applyBorder="1" applyAlignment="1">
      <alignment horizontal="center" vertical="center" shrinkToFit="1"/>
    </xf>
    <xf numFmtId="4" fontId="12" fillId="0" borderId="26" xfId="0" applyNumberFormat="1" applyFont="1" applyBorder="1" applyAlignment="1">
      <alignment horizontal="right" vertical="center" indent="1" shrinkToFit="1"/>
    </xf>
    <xf numFmtId="4" fontId="12" fillId="0" borderId="26" xfId="0" applyNumberFormat="1" applyFont="1" applyBorder="1" applyAlignment="1">
      <alignment horizontal="right" vertical="center" shrinkToFit="1"/>
    </xf>
    <xf numFmtId="4" fontId="6" fillId="2" borderId="28" xfId="0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1" fontId="6" fillId="0" borderId="32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49" fontId="5" fillId="2" borderId="17" xfId="0" applyNumberFormat="1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0" fillId="0" borderId="36" xfId="0" applyBorder="1"/>
    <xf numFmtId="0" fontId="0" fillId="0" borderId="36" xfId="0" applyBorder="1" applyAlignment="1"/>
    <xf numFmtId="0" fontId="0" fillId="0" borderId="37" xfId="0" applyBorder="1" applyAlignment="1">
      <alignment horizontal="right"/>
    </xf>
    <xf numFmtId="0" fontId="7" fillId="2" borderId="16" xfId="0" applyFont="1" applyFill="1" applyBorder="1" applyAlignment="1">
      <alignment horizontal="left" vertical="center" indent="1"/>
    </xf>
    <xf numFmtId="0" fontId="0" fillId="0" borderId="29" xfId="0" applyBorder="1" applyAlignment="1">
      <alignment horizontal="left" vertical="center"/>
    </xf>
    <xf numFmtId="0" fontId="0" fillId="0" borderId="29" xfId="0" applyBorder="1"/>
    <xf numFmtId="0" fontId="6" fillId="0" borderId="29" xfId="0" applyFont="1" applyBorder="1" applyAlignment="1">
      <alignment horizontal="left" vertical="center"/>
    </xf>
    <xf numFmtId="0" fontId="6" fillId="0" borderId="29" xfId="0" applyFont="1" applyBorder="1"/>
    <xf numFmtId="1" fontId="6" fillId="0" borderId="29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left" vertical="center" indent="1"/>
    </xf>
    <xf numFmtId="0" fontId="6" fillId="0" borderId="29" xfId="0" applyFont="1" applyBorder="1" applyAlignment="1">
      <alignment vertical="center"/>
    </xf>
    <xf numFmtId="164" fontId="13" fillId="3" borderId="0" xfId="0" applyNumberFormat="1" applyFont="1" applyFill="1" applyBorder="1" applyAlignment="1">
      <alignment vertical="center"/>
    </xf>
    <xf numFmtId="165" fontId="13" fillId="3" borderId="0" xfId="0" applyNumberFormat="1" applyFont="1" applyFill="1" applyBorder="1" applyAlignment="1">
      <alignment horizontal="left" vertical="center" indent="1"/>
    </xf>
    <xf numFmtId="4" fontId="12" fillId="4" borderId="26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/>
    <xf numFmtId="49" fontId="13" fillId="3" borderId="0" xfId="0" applyNumberFormat="1" applyFont="1" applyFill="1" applyBorder="1" applyAlignment="1">
      <alignment vertical="center"/>
    </xf>
    <xf numFmtId="167" fontId="13" fillId="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indent="4"/>
    </xf>
    <xf numFmtId="0" fontId="1" fillId="0" borderId="0" xfId="0" applyFont="1" applyBorder="1" applyAlignment="1">
      <alignment horizontal="left"/>
    </xf>
    <xf numFmtId="0" fontId="0" fillId="0" borderId="6" xfId="0" applyBorder="1" applyAlignment="1">
      <alignment horizontal="center"/>
    </xf>
    <xf numFmtId="49" fontId="0" fillId="0" borderId="29" xfId="0" applyNumberFormat="1" applyBorder="1" applyAlignment="1">
      <alignment horizontal="center" vertical="top"/>
    </xf>
    <xf numFmtId="49" fontId="6" fillId="5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Border="1"/>
    <xf numFmtId="0" fontId="0" fillId="0" borderId="0" xfId="0" applyBorder="1" applyAlignment="1">
      <alignment horizontal="center"/>
    </xf>
    <xf numFmtId="0" fontId="6" fillId="0" borderId="6" xfId="0" applyFont="1" applyBorder="1" applyAlignment="1"/>
    <xf numFmtId="0" fontId="6" fillId="0" borderId="29" xfId="0" applyFont="1" applyBorder="1" applyAlignment="1"/>
    <xf numFmtId="0" fontId="0" fillId="0" borderId="0" xfId="0" applyBorder="1" applyAlignment="1">
      <alignment horizontal="left" indent="1"/>
    </xf>
    <xf numFmtId="49" fontId="5" fillId="2" borderId="17" xfId="0" applyNumberFormat="1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4" fontId="10" fillId="0" borderId="32" xfId="0" applyNumberFormat="1" applyFont="1" applyBorder="1" applyAlignment="1">
      <alignment horizontal="right" vertical="center" indent="1"/>
    </xf>
    <xf numFmtId="4" fontId="10" fillId="0" borderId="30" xfId="0" applyNumberFormat="1" applyFont="1" applyBorder="1" applyAlignment="1">
      <alignment horizontal="right" vertical="center" indent="1"/>
    </xf>
    <xf numFmtId="4" fontId="10" fillId="0" borderId="15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6" fillId="5" borderId="17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5" borderId="18" xfId="0" applyNumberFormat="1" applyFont="1" applyFill="1" applyBorder="1" applyAlignment="1" applyProtection="1">
      <alignment horizontal="left" vertical="center"/>
      <protection locked="0"/>
    </xf>
    <xf numFmtId="49" fontId="6" fillId="5" borderId="0" xfId="0" applyNumberFormat="1" applyFont="1" applyFill="1" applyBorder="1" applyAlignment="1" applyProtection="1">
      <alignment horizontal="left" vertical="center"/>
      <protection locked="0"/>
    </xf>
    <xf numFmtId="49" fontId="6" fillId="5" borderId="2" xfId="0" applyNumberFormat="1" applyFont="1" applyFill="1" applyBorder="1" applyAlignment="1" applyProtection="1">
      <alignment horizontal="left" vertical="center"/>
      <protection locked="0"/>
    </xf>
    <xf numFmtId="4" fontId="8" fillId="0" borderId="32" xfId="0" applyNumberFormat="1" applyFont="1" applyBorder="1" applyAlignment="1">
      <alignment vertical="center"/>
    </xf>
    <xf numFmtId="4" fontId="8" fillId="0" borderId="29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horizontal="right" vertical="center" indent="1"/>
    </xf>
    <xf numFmtId="4" fontId="8" fillId="0" borderId="15" xfId="0" applyNumberFormat="1" applyFont="1" applyBorder="1" applyAlignment="1">
      <alignment horizontal="right" vertical="center" inden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9" fillId="2" borderId="7" xfId="0" applyNumberFormat="1" applyFont="1" applyFill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6" fillId="5" borderId="6" xfId="0" applyNumberFormat="1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" fontId="8" fillId="0" borderId="32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1" xfId="0" applyNumberFormat="1" applyBorder="1" applyAlignment="1">
      <alignment vertical="center" shrinkToFit="1"/>
    </xf>
    <xf numFmtId="0" fontId="12" fillId="0" borderId="25" xfId="0" applyNumberFormat="1" applyFont="1" applyBorder="1" applyAlignment="1">
      <alignment horizontal="left" vertical="center" wrapText="1" indent="1"/>
    </xf>
    <xf numFmtId="0" fontId="12" fillId="0" borderId="33" xfId="0" applyNumberFormat="1" applyFont="1" applyBorder="1" applyAlignment="1">
      <alignment horizontal="left" vertical="center" wrapText="1" indent="1"/>
    </xf>
    <xf numFmtId="0" fontId="13" fillId="2" borderId="10" xfId="0" applyNumberFormat="1" applyFont="1" applyFill="1" applyBorder="1" applyAlignment="1">
      <alignment horizontal="left" vertical="center" indent="3"/>
    </xf>
    <xf numFmtId="0" fontId="13" fillId="2" borderId="6" xfId="0" applyNumberFormat="1" applyFont="1" applyFill="1" applyBorder="1" applyAlignment="1">
      <alignment horizontal="left" vertical="center" indent="3"/>
    </xf>
    <xf numFmtId="0" fontId="13" fillId="2" borderId="35" xfId="0" applyNumberFormat="1" applyFont="1" applyFill="1" applyBorder="1" applyAlignment="1">
      <alignment horizontal="left" vertical="center" indent="3"/>
    </xf>
    <xf numFmtId="166" fontId="13" fillId="3" borderId="33" xfId="0" applyNumberFormat="1" applyFont="1" applyFill="1" applyBorder="1" applyAlignment="1">
      <alignment horizontal="right" vertical="center"/>
    </xf>
    <xf numFmtId="49" fontId="6" fillId="2" borderId="27" xfId="0" applyNumberFormat="1" applyFont="1" applyFill="1" applyBorder="1" applyAlignment="1">
      <alignment horizontal="center" vertical="center"/>
    </xf>
    <xf numFmtId="49" fontId="6" fillId="2" borderId="34" xfId="0" applyNumberFormat="1" applyFont="1" applyFill="1" applyBorder="1" applyAlignment="1">
      <alignment horizontal="center" vertical="center"/>
    </xf>
    <xf numFmtId="49" fontId="13" fillId="3" borderId="25" xfId="0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 indent="1"/>
    </xf>
    <xf numFmtId="0" fontId="5" fillId="0" borderId="34" xfId="0" applyFont="1" applyBorder="1" applyAlignment="1">
      <alignment horizontal="left" indent="1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0" borderId="35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4" borderId="0" xfId="0" applyFont="1" applyFill="1" applyBorder="1" applyAlignment="1">
      <alignment horizontal="left"/>
    </xf>
    <xf numFmtId="0" fontId="13" fillId="0" borderId="2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 indent="1"/>
    </xf>
    <xf numFmtId="0" fontId="13" fillId="0" borderId="17" xfId="0" applyFont="1" applyBorder="1" applyAlignment="1">
      <alignment horizontal="center" wrapText="1" shrinkToFit="1"/>
    </xf>
    <xf numFmtId="0" fontId="13" fillId="0" borderId="34" xfId="0" applyFont="1" applyBorder="1" applyAlignment="1">
      <alignment horizontal="center" wrapText="1" shrinkToFit="1"/>
    </xf>
    <xf numFmtId="0" fontId="5" fillId="0" borderId="3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left" indent="1"/>
    </xf>
    <xf numFmtId="0" fontId="5" fillId="0" borderId="30" xfId="0" applyFont="1" applyBorder="1" applyAlignment="1">
      <alignment horizontal="left" inden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E6E6E6"/>
      <color rgb="FF99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1</xdr:row>
      <xdr:rowOff>171450</xdr:rowOff>
    </xdr:from>
    <xdr:to>
      <xdr:col>6</xdr:col>
      <xdr:colOff>781798</xdr:colOff>
      <xdr:row>1</xdr:row>
      <xdr:rowOff>1000021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05425" y="371475"/>
          <a:ext cx="943723" cy="8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</xdr:row>
      <xdr:rowOff>76200</xdr:rowOff>
    </xdr:from>
    <xdr:to>
      <xdr:col>4</xdr:col>
      <xdr:colOff>700520</xdr:colOff>
      <xdr:row>1</xdr:row>
      <xdr:rowOff>3626701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276225"/>
          <a:ext cx="4767695" cy="355050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9</xdr:row>
      <xdr:rowOff>57150</xdr:rowOff>
    </xdr:from>
    <xdr:to>
      <xdr:col>6</xdr:col>
      <xdr:colOff>818789</xdr:colOff>
      <xdr:row>9</xdr:row>
      <xdr:rowOff>4139912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333875"/>
          <a:ext cx="6209939" cy="4082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  <pageSetUpPr fitToPage="1"/>
  </sheetPr>
  <dimension ref="A1:O28"/>
  <sheetViews>
    <sheetView showGridLines="0" view="pageBreakPreview" zoomScaleNormal="100" zoomScaleSheetLayoutView="100" workbookViewId="0">
      <selection activeCell="I7" sqref="I7:J8"/>
    </sheetView>
  </sheetViews>
  <sheetFormatPr defaultColWidth="9" defaultRowHeight="12.75" x14ac:dyDescent="0.2"/>
  <cols>
    <col min="1" max="1" width="3.140625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 x14ac:dyDescent="0.2">
      <c r="A1" s="41"/>
      <c r="B1" s="123" t="s">
        <v>40</v>
      </c>
      <c r="C1" s="124"/>
      <c r="D1" s="124"/>
      <c r="E1" s="124"/>
      <c r="F1" s="124"/>
      <c r="G1" s="124"/>
      <c r="H1" s="124"/>
      <c r="I1" s="124"/>
      <c r="J1" s="125"/>
    </row>
    <row r="2" spans="1:15" ht="23.25" customHeight="1" x14ac:dyDescent="0.2">
      <c r="A2" s="3"/>
      <c r="B2" s="82" t="s">
        <v>23</v>
      </c>
      <c r="C2" s="77"/>
      <c r="D2" s="106" t="s">
        <v>62</v>
      </c>
      <c r="E2" s="107"/>
      <c r="F2" s="107"/>
      <c r="G2" s="107"/>
      <c r="H2" s="107"/>
      <c r="I2" s="107"/>
      <c r="J2" s="108"/>
      <c r="O2" s="2"/>
    </row>
    <row r="3" spans="1:15" ht="23.25" customHeight="1" x14ac:dyDescent="0.2">
      <c r="A3" s="3"/>
      <c r="B3" s="46" t="s">
        <v>25</v>
      </c>
      <c r="C3" s="78"/>
      <c r="D3" s="134" t="s">
        <v>63</v>
      </c>
      <c r="E3" s="135"/>
      <c r="F3" s="135"/>
      <c r="G3" s="135"/>
      <c r="H3" s="135"/>
      <c r="I3" s="135"/>
      <c r="J3" s="136"/>
    </row>
    <row r="4" spans="1:15" ht="24" customHeight="1" x14ac:dyDescent="0.2">
      <c r="A4" s="3"/>
      <c r="B4" s="29" t="s">
        <v>11</v>
      </c>
      <c r="C4" s="4"/>
      <c r="D4" s="47" t="s">
        <v>26</v>
      </c>
      <c r="E4" s="19"/>
      <c r="F4" s="19"/>
      <c r="G4" s="19"/>
      <c r="H4" s="20" t="s">
        <v>20</v>
      </c>
      <c r="I4" s="114" t="s">
        <v>37</v>
      </c>
      <c r="J4" s="115"/>
    </row>
    <row r="5" spans="1:15" ht="15.75" customHeight="1" x14ac:dyDescent="0.2">
      <c r="A5" s="3"/>
      <c r="B5" s="25"/>
      <c r="C5" s="19"/>
      <c r="D5" s="47" t="s">
        <v>27</v>
      </c>
      <c r="E5" s="19"/>
      <c r="F5" s="19"/>
      <c r="G5" s="19"/>
      <c r="H5" s="20" t="s">
        <v>21</v>
      </c>
      <c r="I5" s="114" t="s">
        <v>38</v>
      </c>
      <c r="J5" s="115"/>
    </row>
    <row r="6" spans="1:15" ht="15.75" customHeight="1" x14ac:dyDescent="0.2">
      <c r="A6" s="3"/>
      <c r="B6" s="26"/>
      <c r="C6" s="48" t="s">
        <v>39</v>
      </c>
      <c r="D6" s="45" t="s">
        <v>28</v>
      </c>
      <c r="E6" s="22"/>
      <c r="F6" s="22"/>
      <c r="G6" s="22"/>
      <c r="H6" s="23"/>
      <c r="I6" s="22"/>
      <c r="J6" s="32"/>
    </row>
    <row r="7" spans="1:15" ht="24" customHeight="1" x14ac:dyDescent="0.2">
      <c r="A7" s="3"/>
      <c r="B7" s="29" t="s">
        <v>10</v>
      </c>
      <c r="C7" s="4"/>
      <c r="D7" s="113"/>
      <c r="E7" s="113"/>
      <c r="F7" s="113"/>
      <c r="G7" s="113"/>
      <c r="H7" s="20" t="s">
        <v>20</v>
      </c>
      <c r="I7" s="113"/>
      <c r="J7" s="116"/>
    </row>
    <row r="8" spans="1:15" ht="15.75" customHeight="1" x14ac:dyDescent="0.2">
      <c r="A8" s="3"/>
      <c r="B8" s="25"/>
      <c r="C8" s="19"/>
      <c r="D8" s="117"/>
      <c r="E8" s="117"/>
      <c r="F8" s="117"/>
      <c r="G8" s="117"/>
      <c r="H8" s="20" t="s">
        <v>21</v>
      </c>
      <c r="I8" s="117"/>
      <c r="J8" s="118"/>
    </row>
    <row r="9" spans="1:15" ht="15.75" customHeight="1" x14ac:dyDescent="0.2">
      <c r="A9" s="3"/>
      <c r="B9" s="26"/>
      <c r="C9" s="100"/>
      <c r="D9" s="133"/>
      <c r="E9" s="133"/>
      <c r="F9" s="133"/>
      <c r="G9" s="133"/>
      <c r="H9" s="21"/>
      <c r="I9" s="22"/>
      <c r="J9" s="32"/>
    </row>
    <row r="10" spans="1:15" ht="32.25" customHeight="1" x14ac:dyDescent="0.2">
      <c r="A10" s="3"/>
      <c r="B10" s="33" t="s">
        <v>18</v>
      </c>
      <c r="C10" s="40"/>
      <c r="D10" s="34"/>
      <c r="E10" s="112"/>
      <c r="F10" s="112"/>
      <c r="G10" s="131"/>
      <c r="H10" s="131"/>
      <c r="I10" s="131" t="s">
        <v>17</v>
      </c>
      <c r="J10" s="132"/>
    </row>
    <row r="11" spans="1:15" ht="23.25" customHeight="1" x14ac:dyDescent="0.2">
      <c r="A11" s="55"/>
      <c r="B11" s="56" t="s">
        <v>12</v>
      </c>
      <c r="C11" s="83"/>
      <c r="D11" s="84"/>
      <c r="E11" s="109"/>
      <c r="F11" s="110"/>
      <c r="G11" s="109"/>
      <c r="H11" s="110"/>
      <c r="I11" s="109">
        <v>0</v>
      </c>
      <c r="J11" s="111"/>
    </row>
    <row r="12" spans="1:15" ht="23.25" customHeight="1" x14ac:dyDescent="0.2">
      <c r="A12" s="55"/>
      <c r="B12" s="56" t="s">
        <v>13</v>
      </c>
      <c r="C12" s="83"/>
      <c r="D12" s="84"/>
      <c r="E12" s="109"/>
      <c r="F12" s="110"/>
      <c r="G12" s="109"/>
      <c r="H12" s="110"/>
      <c r="I12" s="109">
        <f>'III.NP 2.01 2.64'!G20+'III.NP 2.01 2.64'!G37</f>
        <v>0</v>
      </c>
      <c r="J12" s="111"/>
    </row>
    <row r="13" spans="1:15" ht="23.25" customHeight="1" x14ac:dyDescent="0.2">
      <c r="A13" s="55"/>
      <c r="B13" s="56" t="s">
        <v>14</v>
      </c>
      <c r="C13" s="83"/>
      <c r="D13" s="84"/>
      <c r="E13" s="109"/>
      <c r="F13" s="110"/>
      <c r="G13" s="109"/>
      <c r="H13" s="110"/>
      <c r="I13" s="109">
        <v>0</v>
      </c>
      <c r="J13" s="111"/>
    </row>
    <row r="14" spans="1:15" ht="23.25" customHeight="1" x14ac:dyDescent="0.2">
      <c r="A14" s="55"/>
      <c r="B14" s="56" t="s">
        <v>15</v>
      </c>
      <c r="C14" s="83"/>
      <c r="D14" s="84"/>
      <c r="E14" s="109"/>
      <c r="F14" s="110"/>
      <c r="G14" s="109"/>
      <c r="H14" s="110"/>
      <c r="I14" s="109">
        <v>0</v>
      </c>
      <c r="J14" s="111"/>
    </row>
    <row r="15" spans="1:15" ht="23.25" customHeight="1" x14ac:dyDescent="0.2">
      <c r="A15" s="55"/>
      <c r="B15" s="56" t="s">
        <v>16</v>
      </c>
      <c r="C15" s="83"/>
      <c r="D15" s="84"/>
      <c r="E15" s="109"/>
      <c r="F15" s="110"/>
      <c r="G15" s="109"/>
      <c r="H15" s="110"/>
      <c r="I15" s="109">
        <v>0</v>
      </c>
      <c r="J15" s="111"/>
    </row>
    <row r="16" spans="1:15" ht="23.25" customHeight="1" x14ac:dyDescent="0.2">
      <c r="A16" s="3"/>
      <c r="B16" s="42" t="s">
        <v>17</v>
      </c>
      <c r="C16" s="85"/>
      <c r="D16" s="86"/>
      <c r="E16" s="121"/>
      <c r="F16" s="130"/>
      <c r="G16" s="121"/>
      <c r="H16" s="130"/>
      <c r="I16" s="121">
        <f>SUM(I11:J15)</f>
        <v>0</v>
      </c>
      <c r="J16" s="122"/>
    </row>
    <row r="17" spans="1:10" ht="33" customHeight="1" x14ac:dyDescent="0.2">
      <c r="A17" s="3"/>
      <c r="B17" s="39" t="s">
        <v>19</v>
      </c>
      <c r="C17" s="83"/>
      <c r="D17" s="84"/>
      <c r="E17" s="87"/>
      <c r="F17" s="88"/>
      <c r="G17" s="89"/>
      <c r="H17" s="89"/>
      <c r="I17" s="89"/>
      <c r="J17" s="37"/>
    </row>
    <row r="18" spans="1:10" ht="23.25" customHeight="1" x14ac:dyDescent="0.2">
      <c r="A18" s="3"/>
      <c r="B18" s="36" t="s">
        <v>6</v>
      </c>
      <c r="C18" s="83"/>
      <c r="D18" s="84"/>
      <c r="E18" s="75">
        <v>15</v>
      </c>
      <c r="F18" s="88" t="s">
        <v>0</v>
      </c>
      <c r="G18" s="119">
        <v>0</v>
      </c>
      <c r="H18" s="120"/>
      <c r="I18" s="120"/>
      <c r="J18" s="37" t="str">
        <f t="shared" ref="J18:J22" si="0">Mena</f>
        <v>CZK</v>
      </c>
    </row>
    <row r="19" spans="1:10" ht="23.25" customHeight="1" x14ac:dyDescent="0.2">
      <c r="A19" s="3"/>
      <c r="B19" s="36" t="s">
        <v>7</v>
      </c>
      <c r="C19" s="83"/>
      <c r="D19" s="84"/>
      <c r="E19" s="75">
        <f>SazbaDPH1</f>
        <v>15</v>
      </c>
      <c r="F19" s="88" t="s">
        <v>0</v>
      </c>
      <c r="G19" s="137">
        <v>0</v>
      </c>
      <c r="H19" s="138"/>
      <c r="I19" s="138"/>
      <c r="J19" s="37" t="str">
        <f t="shared" si="0"/>
        <v>CZK</v>
      </c>
    </row>
    <row r="20" spans="1:10" ht="23.25" customHeight="1" x14ac:dyDescent="0.2">
      <c r="A20" s="3"/>
      <c r="B20" s="36" t="s">
        <v>8</v>
      </c>
      <c r="C20" s="83"/>
      <c r="D20" s="84"/>
      <c r="E20" s="75">
        <v>21</v>
      </c>
      <c r="F20" s="88" t="s">
        <v>0</v>
      </c>
      <c r="G20" s="119">
        <f>I16</f>
        <v>0</v>
      </c>
      <c r="H20" s="120"/>
      <c r="I20" s="120"/>
      <c r="J20" s="37" t="str">
        <f t="shared" si="0"/>
        <v>CZK</v>
      </c>
    </row>
    <row r="21" spans="1:10" ht="23.25" customHeight="1" x14ac:dyDescent="0.2">
      <c r="A21" s="3"/>
      <c r="B21" s="31" t="s">
        <v>9</v>
      </c>
      <c r="C21" s="17"/>
      <c r="D21" s="14"/>
      <c r="E21" s="27">
        <f>SazbaDPH2</f>
        <v>21</v>
      </c>
      <c r="F21" s="28" t="s">
        <v>0</v>
      </c>
      <c r="G21" s="126">
        <f>ZakladDPHZakl*0.21</f>
        <v>0</v>
      </c>
      <c r="H21" s="127"/>
      <c r="I21" s="127"/>
      <c r="J21" s="35" t="str">
        <f t="shared" si="0"/>
        <v>CZK</v>
      </c>
    </row>
    <row r="22" spans="1:10" ht="23.25" customHeight="1" thickBot="1" x14ac:dyDescent="0.25">
      <c r="A22" s="3"/>
      <c r="B22" s="30" t="s">
        <v>1</v>
      </c>
      <c r="C22" s="15"/>
      <c r="D22" s="18"/>
      <c r="E22" s="15"/>
      <c r="F22" s="16"/>
      <c r="G22" s="128">
        <f>ROUND(DPHZakl,0)-DPHZakl</f>
        <v>0</v>
      </c>
      <c r="H22" s="128"/>
      <c r="I22" s="128"/>
      <c r="J22" s="38" t="str">
        <f t="shared" si="0"/>
        <v>CZK</v>
      </c>
    </row>
    <row r="23" spans="1:10" ht="27.75" customHeight="1" thickBot="1" x14ac:dyDescent="0.25">
      <c r="A23" s="3"/>
      <c r="B23" s="51" t="s">
        <v>22</v>
      </c>
      <c r="C23" s="52"/>
      <c r="D23" s="52"/>
      <c r="E23" s="52"/>
      <c r="F23" s="52"/>
      <c r="G23" s="129">
        <f>ZakladDPHSni+DPHSni+ZakladDPHZakl+DPHZakl+Zaokrouhleni</f>
        <v>0</v>
      </c>
      <c r="H23" s="129"/>
      <c r="I23" s="129"/>
      <c r="J23" s="53" t="s">
        <v>29</v>
      </c>
    </row>
    <row r="24" spans="1:10" ht="12.75" customHeight="1" x14ac:dyDescent="0.2">
      <c r="A24" s="3"/>
      <c r="B24" s="41"/>
      <c r="C24" s="79"/>
      <c r="D24" s="79"/>
      <c r="E24" s="79"/>
      <c r="F24" s="79"/>
      <c r="G24" s="80"/>
      <c r="H24" s="79"/>
      <c r="I24" s="80"/>
      <c r="J24" s="81"/>
    </row>
    <row r="25" spans="1:10" ht="13.5" customHeight="1" thickBot="1" x14ac:dyDescent="0.25">
      <c r="A25" s="4"/>
      <c r="B25" s="10"/>
      <c r="C25" s="11"/>
      <c r="D25" s="11"/>
      <c r="E25" s="11"/>
      <c r="F25" s="11"/>
      <c r="G25" s="12"/>
      <c r="H25" s="11"/>
      <c r="I25" s="12"/>
      <c r="J25" s="13"/>
    </row>
    <row r="26" spans="1:10" x14ac:dyDescent="0.2">
      <c r="F26" s="54"/>
      <c r="G26" s="50"/>
      <c r="H26" s="54"/>
      <c r="I26" s="50"/>
      <c r="J26" s="50"/>
    </row>
    <row r="27" spans="1:10" x14ac:dyDescent="0.2">
      <c r="F27" s="54"/>
      <c r="G27" s="50"/>
      <c r="H27" s="54"/>
      <c r="I27" s="50"/>
      <c r="J27" s="50"/>
    </row>
    <row r="28" spans="1:10" x14ac:dyDescent="0.2">
      <c r="F28" s="54"/>
      <c r="G28" s="50"/>
      <c r="H28" s="54"/>
      <c r="I28" s="50"/>
      <c r="J28" s="5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37">
    <mergeCell ref="B1:J1"/>
    <mergeCell ref="G21:I21"/>
    <mergeCell ref="G22:I22"/>
    <mergeCell ref="G23:I23"/>
    <mergeCell ref="G20:I20"/>
    <mergeCell ref="I11:J11"/>
    <mergeCell ref="I14:J14"/>
    <mergeCell ref="E16:F16"/>
    <mergeCell ref="G16:H16"/>
    <mergeCell ref="G10:H10"/>
    <mergeCell ref="I10:J10"/>
    <mergeCell ref="E11:F11"/>
    <mergeCell ref="D8:G8"/>
    <mergeCell ref="D9:G9"/>
    <mergeCell ref="D3:J3"/>
    <mergeCell ref="G19:I19"/>
    <mergeCell ref="G18:I18"/>
    <mergeCell ref="E14:F14"/>
    <mergeCell ref="E15:F15"/>
    <mergeCell ref="I15:J15"/>
    <mergeCell ref="I16:J16"/>
    <mergeCell ref="G14:H14"/>
    <mergeCell ref="G15:H15"/>
    <mergeCell ref="D2:J2"/>
    <mergeCell ref="E12:F12"/>
    <mergeCell ref="G11:H11"/>
    <mergeCell ref="G12:H12"/>
    <mergeCell ref="G13:H13"/>
    <mergeCell ref="I12:J12"/>
    <mergeCell ref="I13:J13"/>
    <mergeCell ref="E13:F13"/>
    <mergeCell ref="E10:F10"/>
    <mergeCell ref="D7:G7"/>
    <mergeCell ref="I4:J4"/>
    <mergeCell ref="I5:J5"/>
    <mergeCell ref="I7:J7"/>
    <mergeCell ref="I8:J8"/>
  </mergeCells>
  <phoneticPr fontId="0" type="noConversion"/>
  <printOptions horizontalCentered="1"/>
  <pageMargins left="0.70866141732283472" right="0.70866141732283472" top="0.78740157480314965" bottom="0.78740157480314965" header="0" footer="0.19685039370078741"/>
  <pageSetup paperSize="9" scale="90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139" t="s">
        <v>2</v>
      </c>
      <c r="B1" s="139"/>
      <c r="C1" s="140"/>
      <c r="D1" s="139"/>
      <c r="E1" s="139"/>
      <c r="F1" s="139"/>
      <c r="G1" s="139"/>
    </row>
    <row r="2" spans="1:7" ht="24.95" customHeight="1" x14ac:dyDescent="0.2">
      <c r="A2" s="44" t="s">
        <v>24</v>
      </c>
      <c r="B2" s="43"/>
      <c r="C2" s="141"/>
      <c r="D2" s="141"/>
      <c r="E2" s="141"/>
      <c r="F2" s="141"/>
      <c r="G2" s="142"/>
    </row>
    <row r="3" spans="1:7" ht="24.95" hidden="1" customHeight="1" x14ac:dyDescent="0.2">
      <c r="A3" s="44" t="s">
        <v>3</v>
      </c>
      <c r="B3" s="43"/>
      <c r="C3" s="141"/>
      <c r="D3" s="141"/>
      <c r="E3" s="141"/>
      <c r="F3" s="141"/>
      <c r="G3" s="142"/>
    </row>
    <row r="4" spans="1:7" ht="24.95" hidden="1" customHeight="1" x14ac:dyDescent="0.2">
      <c r="A4" s="44" t="s">
        <v>4</v>
      </c>
      <c r="B4" s="43"/>
      <c r="C4" s="141"/>
      <c r="D4" s="141"/>
      <c r="E4" s="141"/>
      <c r="F4" s="141"/>
      <c r="G4" s="142"/>
    </row>
    <row r="5" spans="1:7" hidden="1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A3" sqref="A1:G3"/>
    </sheetView>
  </sheetViews>
  <sheetFormatPr defaultRowHeight="12.75" x14ac:dyDescent="0.2"/>
  <cols>
    <col min="1" max="1" width="4.28515625" customWidth="1"/>
    <col min="2" max="2" width="14.42578125" style="49" customWidth="1"/>
    <col min="3" max="3" width="38.28515625" style="4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8" width="1.42578125" customWidth="1"/>
    <col min="9" max="9" width="9.140625" customWidth="1"/>
    <col min="17" max="27" width="0" hidden="1" customWidth="1"/>
  </cols>
  <sheetData>
    <row r="1" spans="1:9" ht="15.75" x14ac:dyDescent="0.25">
      <c r="A1" s="173" t="s">
        <v>76</v>
      </c>
      <c r="B1" s="173"/>
      <c r="C1" s="173"/>
      <c r="D1" s="173"/>
      <c r="E1" s="173"/>
      <c r="F1" s="174" t="s">
        <v>41</v>
      </c>
      <c r="G1" s="174"/>
      <c r="H1" s="5"/>
      <c r="I1" s="5"/>
    </row>
    <row r="2" spans="1:9" s="62" customFormat="1" ht="286.5" customHeight="1" x14ac:dyDescent="0.2">
      <c r="A2" s="167"/>
      <c r="B2" s="168"/>
      <c r="C2" s="168"/>
      <c r="D2" s="168"/>
      <c r="E2" s="168"/>
      <c r="F2" s="175" t="s">
        <v>74</v>
      </c>
      <c r="G2" s="176"/>
    </row>
    <row r="3" spans="1:9" ht="6" customHeight="1" x14ac:dyDescent="0.2">
      <c r="A3" s="170"/>
      <c r="B3" s="171"/>
      <c r="C3" s="171"/>
      <c r="D3" s="171"/>
      <c r="E3" s="171"/>
      <c r="F3" s="171"/>
      <c r="G3" s="172"/>
    </row>
    <row r="4" spans="1:9" hidden="1" x14ac:dyDescent="0.2"/>
    <row r="5" spans="1:9" ht="15.75" hidden="1" x14ac:dyDescent="0.25">
      <c r="A5" s="177" t="s">
        <v>75</v>
      </c>
      <c r="B5" s="178"/>
      <c r="C5" s="178"/>
      <c r="D5" s="178"/>
      <c r="E5" s="179"/>
      <c r="F5" s="180" t="s">
        <v>41</v>
      </c>
      <c r="G5" s="181"/>
      <c r="H5" s="5"/>
      <c r="I5" s="5"/>
    </row>
    <row r="6" spans="1:9" s="62" customFormat="1" ht="333.75" hidden="1" customHeight="1" x14ac:dyDescent="0.2">
      <c r="A6" s="167"/>
      <c r="B6" s="168"/>
      <c r="C6" s="168"/>
      <c r="D6" s="168"/>
      <c r="E6" s="168"/>
      <c r="F6" s="168"/>
      <c r="G6" s="169"/>
    </row>
    <row r="7" spans="1:9" ht="6" hidden="1" customHeight="1" x14ac:dyDescent="0.2">
      <c r="A7" s="170"/>
      <c r="B7" s="171"/>
      <c r="C7" s="171"/>
      <c r="D7" s="171"/>
      <c r="E7" s="171"/>
      <c r="F7" s="171"/>
      <c r="G7" s="172"/>
    </row>
    <row r="9" spans="1:9" ht="15.75" x14ac:dyDescent="0.25">
      <c r="A9" s="173" t="s">
        <v>77</v>
      </c>
      <c r="B9" s="173"/>
      <c r="C9" s="173"/>
      <c r="D9" s="173"/>
      <c r="E9" s="173"/>
      <c r="F9" s="174" t="s">
        <v>78</v>
      </c>
      <c r="G9" s="174"/>
      <c r="H9" s="5"/>
      <c r="I9" s="5"/>
    </row>
    <row r="10" spans="1:9" s="62" customFormat="1" ht="329.25" customHeight="1" x14ac:dyDescent="0.2">
      <c r="A10" s="167"/>
      <c r="B10" s="168"/>
      <c r="C10" s="168"/>
      <c r="D10" s="168"/>
      <c r="E10" s="168"/>
      <c r="F10" s="168"/>
      <c r="G10" s="169"/>
    </row>
    <row r="11" spans="1:9" ht="6" customHeight="1" x14ac:dyDescent="0.2">
      <c r="A11" s="170"/>
      <c r="B11" s="171"/>
      <c r="C11" s="171"/>
      <c r="D11" s="171"/>
      <c r="E11" s="171"/>
      <c r="F11" s="171"/>
      <c r="G11" s="172"/>
    </row>
  </sheetData>
  <mergeCells count="13">
    <mergeCell ref="A11:G11"/>
    <mergeCell ref="A1:E1"/>
    <mergeCell ref="F1:G1"/>
    <mergeCell ref="A2:E2"/>
    <mergeCell ref="F2:G2"/>
    <mergeCell ref="A3:G3"/>
    <mergeCell ref="A5:E5"/>
    <mergeCell ref="F5:G5"/>
    <mergeCell ref="A6:G6"/>
    <mergeCell ref="A7:G7"/>
    <mergeCell ref="A9:E9"/>
    <mergeCell ref="F9:G9"/>
    <mergeCell ref="A10:G10"/>
  </mergeCells>
  <printOptions horizontalCentered="1"/>
  <pageMargins left="0.70866141732283472" right="0.70866141732283472" top="1.1811023622047245" bottom="0.59055118110236227" header="0.31496062992125984" footer="0.31496062992125984"/>
  <pageSetup paperSize="9" scale="13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view="pageBreakPreview" zoomScaleNormal="100" zoomScaleSheetLayoutView="100" workbookViewId="0">
      <selection activeCell="C2" sqref="C2:G2"/>
    </sheetView>
  </sheetViews>
  <sheetFormatPr defaultRowHeight="12.75" x14ac:dyDescent="0.2"/>
  <cols>
    <col min="1" max="1" width="4.28515625" customWidth="1"/>
    <col min="2" max="2" width="14.42578125" style="49" customWidth="1"/>
    <col min="3" max="3" width="38.28515625" style="4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9" width="9.140625" customWidth="1"/>
    <col min="17" max="27" width="0" hidden="1" customWidth="1"/>
  </cols>
  <sheetData>
    <row r="1" spans="1:19" ht="18" customHeight="1" x14ac:dyDescent="0.25">
      <c r="A1" s="153" t="s">
        <v>40</v>
      </c>
      <c r="B1" s="154"/>
      <c r="C1" s="154"/>
      <c r="D1" s="154"/>
      <c r="E1" s="154"/>
      <c r="F1" s="155" t="s">
        <v>79</v>
      </c>
      <c r="G1" s="156"/>
      <c r="H1" s="5"/>
      <c r="I1" s="5"/>
    </row>
    <row r="2" spans="1:19" ht="15" customHeight="1" x14ac:dyDescent="0.2">
      <c r="A2" s="58"/>
      <c r="B2" s="59"/>
      <c r="C2" s="157" t="s">
        <v>62</v>
      </c>
      <c r="D2" s="158"/>
      <c r="E2" s="158"/>
      <c r="F2" s="158"/>
      <c r="G2" s="159"/>
      <c r="H2" s="5"/>
      <c r="I2" s="5"/>
    </row>
    <row r="3" spans="1:19" ht="15" customHeight="1" x14ac:dyDescent="0.2">
      <c r="A3" s="60"/>
      <c r="B3" s="61"/>
      <c r="C3" s="160" t="s">
        <v>66</v>
      </c>
      <c r="D3" s="160"/>
      <c r="E3" s="160"/>
      <c r="F3" s="160"/>
      <c r="G3" s="161"/>
      <c r="H3" s="5"/>
      <c r="I3" s="5"/>
      <c r="S3" t="s">
        <v>42</v>
      </c>
    </row>
    <row r="4" spans="1:19" s="62" customFormat="1" ht="15" customHeight="1" x14ac:dyDescent="0.2">
      <c r="B4" s="63"/>
      <c r="C4" s="63"/>
      <c r="E4" s="64"/>
      <c r="F4" s="65"/>
      <c r="G4" s="66"/>
    </row>
    <row r="5" spans="1:19" s="24" customFormat="1" ht="21" customHeight="1" x14ac:dyDescent="0.2">
      <c r="A5" s="67" t="s">
        <v>30</v>
      </c>
      <c r="B5" s="149" t="s">
        <v>31</v>
      </c>
      <c r="C5" s="150"/>
      <c r="D5" s="67" t="s">
        <v>32</v>
      </c>
      <c r="E5" s="67" t="s">
        <v>33</v>
      </c>
      <c r="F5" s="57" t="s">
        <v>34</v>
      </c>
      <c r="G5" s="67" t="s">
        <v>43</v>
      </c>
      <c r="H5" s="68"/>
      <c r="I5" s="68"/>
    </row>
    <row r="6" spans="1:19" ht="13.5" customHeight="1" x14ac:dyDescent="0.2">
      <c r="A6" s="151" t="s">
        <v>67</v>
      </c>
      <c r="B6" s="152"/>
      <c r="C6" s="152"/>
      <c r="D6" s="94"/>
      <c r="E6" s="90">
        <v>9.5</v>
      </c>
      <c r="F6" s="91">
        <v>6.65</v>
      </c>
      <c r="G6" s="148">
        <f>E6*F6+D7*E7*F7</f>
        <v>64.675000000000011</v>
      </c>
      <c r="H6" s="5"/>
      <c r="I6" s="5"/>
    </row>
    <row r="7" spans="1:19" ht="13.5" customHeight="1" x14ac:dyDescent="0.2">
      <c r="A7" s="151"/>
      <c r="B7" s="152"/>
      <c r="C7" s="152"/>
      <c r="D7" s="95">
        <v>3</v>
      </c>
      <c r="E7" s="90">
        <v>2</v>
      </c>
      <c r="F7" s="91">
        <v>0.25</v>
      </c>
      <c r="G7" s="148"/>
      <c r="H7" s="5"/>
      <c r="I7" s="5"/>
    </row>
    <row r="8" spans="1:19" x14ac:dyDescent="0.2">
      <c r="A8" s="69">
        <f>1+0</f>
        <v>1</v>
      </c>
      <c r="B8" s="143" t="s">
        <v>64</v>
      </c>
      <c r="C8" s="144"/>
      <c r="D8" s="70" t="s">
        <v>44</v>
      </c>
      <c r="E8" s="71">
        <f>(2/3)*G6</f>
        <v>43.116666666666674</v>
      </c>
      <c r="F8" s="92"/>
      <c r="G8" s="72">
        <f>ROUND(E8*F8,0)</f>
        <v>0</v>
      </c>
      <c r="I8" s="93"/>
      <c r="S8" t="s">
        <v>35</v>
      </c>
    </row>
    <row r="9" spans="1:19" x14ac:dyDescent="0.2">
      <c r="A9" s="69">
        <f>1+A8</f>
        <v>2</v>
      </c>
      <c r="B9" s="143" t="s">
        <v>65</v>
      </c>
      <c r="C9" s="144"/>
      <c r="D9" s="70" t="s">
        <v>36</v>
      </c>
      <c r="E9" s="71">
        <v>1</v>
      </c>
      <c r="F9" s="92"/>
      <c r="G9" s="72">
        <f t="shared" ref="G9:G19" si="0">ROUND(E9*F9,0)</f>
        <v>0</v>
      </c>
      <c r="I9" s="93"/>
    </row>
    <row r="10" spans="1:19" x14ac:dyDescent="0.2">
      <c r="A10" s="69">
        <f t="shared" ref="A10" si="1">1+A9</f>
        <v>3</v>
      </c>
      <c r="B10" s="143" t="s">
        <v>45</v>
      </c>
      <c r="C10" s="144"/>
      <c r="D10" s="70" t="s">
        <v>44</v>
      </c>
      <c r="E10" s="71">
        <f>G6</f>
        <v>64.675000000000011</v>
      </c>
      <c r="F10" s="92"/>
      <c r="G10" s="72">
        <f t="shared" si="0"/>
        <v>0</v>
      </c>
    </row>
    <row r="11" spans="1:19" ht="13.5" customHeight="1" x14ac:dyDescent="0.2">
      <c r="A11" s="69">
        <f>1+A10</f>
        <v>4</v>
      </c>
      <c r="B11" s="143" t="s">
        <v>46</v>
      </c>
      <c r="C11" s="144"/>
      <c r="D11" s="70" t="s">
        <v>44</v>
      </c>
      <c r="E11" s="71">
        <f>G6</f>
        <v>64.675000000000011</v>
      </c>
      <c r="F11" s="92"/>
      <c r="G11" s="72">
        <f t="shared" si="0"/>
        <v>0</v>
      </c>
    </row>
    <row r="12" spans="1:19" ht="13.5" customHeight="1" x14ac:dyDescent="0.2">
      <c r="A12" s="69">
        <f t="shared" ref="A12:A19" si="2">1+A11</f>
        <v>5</v>
      </c>
      <c r="B12" s="143" t="s">
        <v>47</v>
      </c>
      <c r="C12" s="144"/>
      <c r="D12" s="70" t="s">
        <v>36</v>
      </c>
      <c r="E12" s="71">
        <v>1</v>
      </c>
      <c r="F12" s="92"/>
      <c r="G12" s="72">
        <f t="shared" si="0"/>
        <v>0</v>
      </c>
    </row>
    <row r="13" spans="1:19" ht="13.5" customHeight="1" x14ac:dyDescent="0.2">
      <c r="A13" s="69">
        <f>1+A12</f>
        <v>6</v>
      </c>
      <c r="B13" s="143" t="s">
        <v>48</v>
      </c>
      <c r="C13" s="144"/>
      <c r="D13" s="70" t="s">
        <v>36</v>
      </c>
      <c r="E13" s="71">
        <v>1</v>
      </c>
      <c r="F13" s="92"/>
      <c r="G13" s="72">
        <f t="shared" si="0"/>
        <v>0</v>
      </c>
    </row>
    <row r="14" spans="1:19" ht="24" customHeight="1" x14ac:dyDescent="0.2">
      <c r="A14" s="69">
        <f t="shared" si="2"/>
        <v>7</v>
      </c>
      <c r="B14" s="143" t="s">
        <v>49</v>
      </c>
      <c r="C14" s="144"/>
      <c r="D14" s="70" t="s">
        <v>44</v>
      </c>
      <c r="E14" s="71">
        <f>G6</f>
        <v>64.675000000000011</v>
      </c>
      <c r="F14" s="92"/>
      <c r="G14" s="72">
        <f t="shared" si="0"/>
        <v>0</v>
      </c>
    </row>
    <row r="15" spans="1:19" ht="24" customHeight="1" x14ac:dyDescent="0.2">
      <c r="A15" s="69">
        <f t="shared" si="2"/>
        <v>8</v>
      </c>
      <c r="B15" s="143" t="s">
        <v>50</v>
      </c>
      <c r="C15" s="144"/>
      <c r="D15" s="70" t="s">
        <v>44</v>
      </c>
      <c r="E15" s="71">
        <f>G6</f>
        <v>64.675000000000011</v>
      </c>
      <c r="F15" s="92"/>
      <c r="G15" s="72">
        <f t="shared" si="0"/>
        <v>0</v>
      </c>
    </row>
    <row r="16" spans="1:19" ht="13.5" customHeight="1" x14ac:dyDescent="0.2">
      <c r="A16" s="69">
        <f t="shared" si="2"/>
        <v>9</v>
      </c>
      <c r="B16" s="143" t="s">
        <v>55</v>
      </c>
      <c r="C16" s="144"/>
      <c r="D16" s="70" t="s">
        <v>44</v>
      </c>
      <c r="E16" s="71">
        <f>G6</f>
        <v>64.675000000000011</v>
      </c>
      <c r="F16" s="92"/>
      <c r="G16" s="72">
        <f t="shared" si="0"/>
        <v>0</v>
      </c>
    </row>
    <row r="17" spans="1:19" ht="13.5" customHeight="1" x14ac:dyDescent="0.2">
      <c r="A17" s="69">
        <f t="shared" si="2"/>
        <v>10</v>
      </c>
      <c r="B17" s="143" t="s">
        <v>51</v>
      </c>
      <c r="C17" s="144"/>
      <c r="D17" s="70" t="s">
        <v>52</v>
      </c>
      <c r="E17" s="71">
        <f>2*(E6+F6) + 2*D7*F7</f>
        <v>33.799999999999997</v>
      </c>
      <c r="F17" s="92"/>
      <c r="G17" s="72">
        <f t="shared" si="0"/>
        <v>0</v>
      </c>
    </row>
    <row r="18" spans="1:19" ht="13.5" customHeight="1" x14ac:dyDescent="0.2">
      <c r="A18" s="69">
        <f t="shared" si="2"/>
        <v>11</v>
      </c>
      <c r="B18" s="143" t="s">
        <v>53</v>
      </c>
      <c r="C18" s="144"/>
      <c r="D18" s="70" t="s">
        <v>36</v>
      </c>
      <c r="E18" s="71">
        <v>1</v>
      </c>
      <c r="F18" s="92"/>
      <c r="G18" s="72">
        <f t="shared" si="0"/>
        <v>0</v>
      </c>
    </row>
    <row r="19" spans="1:19" ht="13.5" customHeight="1" x14ac:dyDescent="0.2">
      <c r="A19" s="69">
        <f t="shared" si="2"/>
        <v>12</v>
      </c>
      <c r="B19" s="143" t="s">
        <v>54</v>
      </c>
      <c r="C19" s="144"/>
      <c r="D19" s="70" t="s">
        <v>36</v>
      </c>
      <c r="E19" s="71">
        <v>1</v>
      </c>
      <c r="F19" s="92"/>
      <c r="G19" s="72">
        <f t="shared" si="0"/>
        <v>0</v>
      </c>
    </row>
    <row r="20" spans="1:19" s="74" customFormat="1" ht="24" customHeight="1" x14ac:dyDescent="0.2">
      <c r="A20" s="145" t="s">
        <v>67</v>
      </c>
      <c r="B20" s="146"/>
      <c r="C20" s="146"/>
      <c r="D20" s="146"/>
      <c r="E20" s="146"/>
      <c r="F20" s="147"/>
      <c r="G20" s="73">
        <f>SUMIF(G8:G19,"&lt;&gt;NOR",G8:G19)</f>
        <v>0</v>
      </c>
    </row>
    <row r="22" spans="1:19" s="24" customFormat="1" ht="21" customHeight="1" x14ac:dyDescent="0.2">
      <c r="A22" s="67" t="s">
        <v>30</v>
      </c>
      <c r="B22" s="149" t="s">
        <v>31</v>
      </c>
      <c r="C22" s="150"/>
      <c r="D22" s="67" t="s">
        <v>32</v>
      </c>
      <c r="E22" s="67" t="s">
        <v>33</v>
      </c>
      <c r="F22" s="57" t="s">
        <v>34</v>
      </c>
      <c r="G22" s="67" t="s">
        <v>43</v>
      </c>
      <c r="H22" s="68"/>
      <c r="I22" s="68"/>
    </row>
    <row r="23" spans="1:19" ht="13.5" customHeight="1" x14ac:dyDescent="0.2">
      <c r="A23" s="151" t="s">
        <v>68</v>
      </c>
      <c r="B23" s="152"/>
      <c r="C23" s="152"/>
      <c r="D23" s="94"/>
      <c r="E23" s="90">
        <v>6.45</v>
      </c>
      <c r="F23" s="91">
        <v>6.6</v>
      </c>
      <c r="G23" s="148">
        <f>E23*F23+D24*E24*F24</f>
        <v>44.17</v>
      </c>
      <c r="H23" s="5"/>
      <c r="I23" s="5"/>
    </row>
    <row r="24" spans="1:19" ht="13.5" customHeight="1" x14ac:dyDescent="0.2">
      <c r="A24" s="151"/>
      <c r="B24" s="152"/>
      <c r="C24" s="152"/>
      <c r="D24" s="95">
        <v>2</v>
      </c>
      <c r="E24" s="90">
        <v>2</v>
      </c>
      <c r="F24" s="91">
        <v>0.4</v>
      </c>
      <c r="G24" s="148"/>
      <c r="H24" s="5"/>
      <c r="I24" s="5"/>
    </row>
    <row r="25" spans="1:19" x14ac:dyDescent="0.2">
      <c r="A25" s="69">
        <f>1+0</f>
        <v>1</v>
      </c>
      <c r="B25" s="143" t="s">
        <v>69</v>
      </c>
      <c r="C25" s="144"/>
      <c r="D25" s="70" t="s">
        <v>44</v>
      </c>
      <c r="E25" s="71">
        <f>(2/3)*G23</f>
        <v>29.446666666666665</v>
      </c>
      <c r="F25" s="92"/>
      <c r="G25" s="72">
        <f>ROUND(E25*F25,0)</f>
        <v>0</v>
      </c>
      <c r="I25" s="93"/>
      <c r="S25" t="s">
        <v>35</v>
      </c>
    </row>
    <row r="26" spans="1:19" x14ac:dyDescent="0.2">
      <c r="A26" s="69">
        <f>1+A25</f>
        <v>2</v>
      </c>
      <c r="B26" s="143" t="s">
        <v>70</v>
      </c>
      <c r="C26" s="144"/>
      <c r="D26" s="70" t="s">
        <v>36</v>
      </c>
      <c r="E26" s="71">
        <v>1</v>
      </c>
      <c r="F26" s="92"/>
      <c r="G26" s="72">
        <f t="shared" ref="G26:G36" si="3">ROUND(E26*F26,0)</f>
        <v>0</v>
      </c>
      <c r="I26" s="93"/>
    </row>
    <row r="27" spans="1:19" x14ac:dyDescent="0.2">
      <c r="A27" s="69">
        <f t="shared" ref="A27" si="4">1+A26</f>
        <v>3</v>
      </c>
      <c r="B27" s="143" t="s">
        <v>45</v>
      </c>
      <c r="C27" s="144"/>
      <c r="D27" s="70" t="s">
        <v>44</v>
      </c>
      <c r="E27" s="71">
        <f>G23</f>
        <v>44.17</v>
      </c>
      <c r="F27" s="92"/>
      <c r="G27" s="72">
        <f t="shared" si="3"/>
        <v>0</v>
      </c>
    </row>
    <row r="28" spans="1:19" ht="13.5" customHeight="1" x14ac:dyDescent="0.2">
      <c r="A28" s="69">
        <f>1+A27</f>
        <v>4</v>
      </c>
      <c r="B28" s="143" t="s">
        <v>46</v>
      </c>
      <c r="C28" s="144"/>
      <c r="D28" s="70" t="s">
        <v>44</v>
      </c>
      <c r="E28" s="71">
        <f>G23</f>
        <v>44.17</v>
      </c>
      <c r="F28" s="92"/>
      <c r="G28" s="72">
        <f t="shared" si="3"/>
        <v>0</v>
      </c>
    </row>
    <row r="29" spans="1:19" ht="13.5" customHeight="1" x14ac:dyDescent="0.2">
      <c r="A29" s="69">
        <f t="shared" ref="A29:A36" si="5">1+A28</f>
        <v>5</v>
      </c>
      <c r="B29" s="143" t="s">
        <v>47</v>
      </c>
      <c r="C29" s="144"/>
      <c r="D29" s="70" t="s">
        <v>36</v>
      </c>
      <c r="E29" s="71">
        <v>1</v>
      </c>
      <c r="F29" s="92"/>
      <c r="G29" s="72">
        <f t="shared" si="3"/>
        <v>0</v>
      </c>
    </row>
    <row r="30" spans="1:19" ht="13.5" customHeight="1" x14ac:dyDescent="0.2">
      <c r="A30" s="69">
        <f>1+A29</f>
        <v>6</v>
      </c>
      <c r="B30" s="143" t="s">
        <v>48</v>
      </c>
      <c r="C30" s="144"/>
      <c r="D30" s="70" t="s">
        <v>36</v>
      </c>
      <c r="E30" s="71">
        <v>1</v>
      </c>
      <c r="F30" s="92"/>
      <c r="G30" s="72">
        <f t="shared" si="3"/>
        <v>0</v>
      </c>
    </row>
    <row r="31" spans="1:19" ht="24" customHeight="1" x14ac:dyDescent="0.2">
      <c r="A31" s="69">
        <f t="shared" si="5"/>
        <v>7</v>
      </c>
      <c r="B31" s="143" t="s">
        <v>49</v>
      </c>
      <c r="C31" s="144"/>
      <c r="D31" s="70" t="s">
        <v>44</v>
      </c>
      <c r="E31" s="71">
        <f>G23</f>
        <v>44.17</v>
      </c>
      <c r="F31" s="92"/>
      <c r="G31" s="72">
        <f t="shared" si="3"/>
        <v>0</v>
      </c>
    </row>
    <row r="32" spans="1:19" ht="24" customHeight="1" x14ac:dyDescent="0.2">
      <c r="A32" s="69">
        <f t="shared" si="5"/>
        <v>8</v>
      </c>
      <c r="B32" s="143" t="s">
        <v>50</v>
      </c>
      <c r="C32" s="144"/>
      <c r="D32" s="70" t="s">
        <v>44</v>
      </c>
      <c r="E32" s="71">
        <f>G23</f>
        <v>44.17</v>
      </c>
      <c r="F32" s="92"/>
      <c r="G32" s="72">
        <f t="shared" si="3"/>
        <v>0</v>
      </c>
    </row>
    <row r="33" spans="1:20" ht="13.5" customHeight="1" x14ac:dyDescent="0.2">
      <c r="A33" s="69">
        <f t="shared" si="5"/>
        <v>9</v>
      </c>
      <c r="B33" s="143" t="s">
        <v>55</v>
      </c>
      <c r="C33" s="144"/>
      <c r="D33" s="70" t="s">
        <v>44</v>
      </c>
      <c r="E33" s="71">
        <f>G23</f>
        <v>44.17</v>
      </c>
      <c r="F33" s="92"/>
      <c r="G33" s="72">
        <f t="shared" si="3"/>
        <v>0</v>
      </c>
    </row>
    <row r="34" spans="1:20" ht="13.5" customHeight="1" x14ac:dyDescent="0.2">
      <c r="A34" s="69">
        <f t="shared" si="5"/>
        <v>10</v>
      </c>
      <c r="B34" s="143" t="s">
        <v>51</v>
      </c>
      <c r="C34" s="144"/>
      <c r="D34" s="70" t="s">
        <v>52</v>
      </c>
      <c r="E34" s="71">
        <f>2*(E23+F23) + 2*D24*F24</f>
        <v>27.700000000000003</v>
      </c>
      <c r="F34" s="92"/>
      <c r="G34" s="72">
        <f t="shared" si="3"/>
        <v>0</v>
      </c>
    </row>
    <row r="35" spans="1:20" ht="13.5" customHeight="1" x14ac:dyDescent="0.2">
      <c r="A35" s="69">
        <f t="shared" si="5"/>
        <v>11</v>
      </c>
      <c r="B35" s="143" t="s">
        <v>53</v>
      </c>
      <c r="C35" s="144"/>
      <c r="D35" s="70" t="s">
        <v>36</v>
      </c>
      <c r="E35" s="71">
        <v>1</v>
      </c>
      <c r="F35" s="92"/>
      <c r="G35" s="72">
        <f t="shared" si="3"/>
        <v>0</v>
      </c>
    </row>
    <row r="36" spans="1:20" ht="13.5" customHeight="1" x14ac:dyDescent="0.2">
      <c r="A36" s="69">
        <f t="shared" si="5"/>
        <v>12</v>
      </c>
      <c r="B36" s="143" t="s">
        <v>54</v>
      </c>
      <c r="C36" s="144"/>
      <c r="D36" s="70" t="s">
        <v>36</v>
      </c>
      <c r="E36" s="71">
        <v>1</v>
      </c>
      <c r="F36" s="92"/>
      <c r="G36" s="72">
        <f t="shared" si="3"/>
        <v>0</v>
      </c>
    </row>
    <row r="37" spans="1:20" s="74" customFormat="1" ht="24" customHeight="1" x14ac:dyDescent="0.2">
      <c r="A37" s="145" t="s">
        <v>68</v>
      </c>
      <c r="B37" s="146"/>
      <c r="C37" s="146"/>
      <c r="D37" s="146"/>
      <c r="E37" s="146"/>
      <c r="F37" s="147"/>
      <c r="G37" s="73">
        <f>SUMIF(G25:G36,"&lt;&gt;NOR",G25:G36)</f>
        <v>0</v>
      </c>
    </row>
    <row r="38" spans="1:20" x14ac:dyDescent="0.2">
      <c r="B38"/>
      <c r="C38"/>
      <c r="E38" s="54"/>
      <c r="F38" s="50"/>
      <c r="G38" s="50"/>
    </row>
    <row r="39" spans="1:20" ht="25.5" customHeight="1" x14ac:dyDescent="0.2">
      <c r="A39" s="105" t="s">
        <v>56</v>
      </c>
      <c r="B39" s="101"/>
      <c r="C39" s="98"/>
      <c r="D39" s="76" t="s">
        <v>5</v>
      </c>
      <c r="E39" s="162"/>
      <c r="F39" s="162"/>
      <c r="G39" s="10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85.5" customHeight="1" x14ac:dyDescent="0.2">
      <c r="A40" s="5"/>
      <c r="B40" s="102"/>
      <c r="C40" s="99"/>
      <c r="D40" s="5"/>
      <c r="E40" s="163"/>
      <c r="F40" s="163"/>
      <c r="G40" s="10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">
      <c r="A41" s="96"/>
      <c r="B41" s="96"/>
      <c r="C41" s="97" t="s">
        <v>57</v>
      </c>
      <c r="E41" s="164" t="s">
        <v>59</v>
      </c>
      <c r="F41" s="164"/>
      <c r="G41" s="164"/>
    </row>
    <row r="42" spans="1:20" x14ac:dyDescent="0.2">
      <c r="A42" s="96"/>
      <c r="B42" s="96"/>
      <c r="C42" s="97" t="s">
        <v>58</v>
      </c>
      <c r="E42" s="166" t="s">
        <v>60</v>
      </c>
      <c r="F42" s="166"/>
      <c r="G42" s="166"/>
    </row>
    <row r="43" spans="1:20" x14ac:dyDescent="0.2">
      <c r="A43" s="96"/>
      <c r="B43" s="96"/>
      <c r="C43" s="97" t="s">
        <v>71</v>
      </c>
      <c r="E43" s="166" t="s">
        <v>72</v>
      </c>
      <c r="F43" s="166"/>
      <c r="G43" s="166"/>
    </row>
    <row r="44" spans="1:20" x14ac:dyDescent="0.2">
      <c r="A44" s="96"/>
      <c r="B44" s="96"/>
      <c r="C44" s="97" t="s">
        <v>73</v>
      </c>
      <c r="E44" s="164" t="s">
        <v>61</v>
      </c>
      <c r="F44" s="164"/>
      <c r="G44" s="164"/>
    </row>
    <row r="45" spans="1:20" x14ac:dyDescent="0.2">
      <c r="A45" s="165"/>
      <c r="B45" s="165"/>
      <c r="C45" s="165"/>
      <c r="D45" s="165"/>
      <c r="E45" s="165"/>
      <c r="F45" s="165"/>
      <c r="G45" s="165"/>
    </row>
  </sheetData>
  <mergeCells count="43">
    <mergeCell ref="E44:G44"/>
    <mergeCell ref="A45:G45"/>
    <mergeCell ref="E41:G41"/>
    <mergeCell ref="E42:G42"/>
    <mergeCell ref="E43:G43"/>
    <mergeCell ref="A6:C7"/>
    <mergeCell ref="G6:G7"/>
    <mergeCell ref="E39:F39"/>
    <mergeCell ref="E40:F40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:E1"/>
    <mergeCell ref="F1:G1"/>
    <mergeCell ref="C2:G2"/>
    <mergeCell ref="C3:G3"/>
    <mergeCell ref="B5:C5"/>
    <mergeCell ref="B32:C32"/>
    <mergeCell ref="A20:F20"/>
    <mergeCell ref="B22:C22"/>
    <mergeCell ref="A23:C24"/>
    <mergeCell ref="B29:C29"/>
    <mergeCell ref="B30:C30"/>
    <mergeCell ref="B31:C31"/>
    <mergeCell ref="G23:G24"/>
    <mergeCell ref="B25:C25"/>
    <mergeCell ref="B26:C26"/>
    <mergeCell ref="B27:C27"/>
    <mergeCell ref="B28:C28"/>
    <mergeCell ref="B33:C33"/>
    <mergeCell ref="B34:C34"/>
    <mergeCell ref="B35:C35"/>
    <mergeCell ref="B36:C36"/>
    <mergeCell ref="A37:F3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31</vt:i4>
      </vt:variant>
    </vt:vector>
  </HeadingPairs>
  <TitlesOfParts>
    <vt:vector size="35" baseType="lpstr">
      <vt:lpstr>Stavba</vt:lpstr>
      <vt:lpstr>VzorPolozky</vt:lpstr>
      <vt:lpstr>Poznámky a půdorys</vt:lpstr>
      <vt:lpstr>III.NP 2.01 2.64</vt:lpstr>
      <vt:lpstr>a</vt:lpstr>
      <vt:lpstr>CenaCelkem</vt:lpstr>
      <vt:lpstr>cisloobjektu</vt:lpstr>
      <vt:lpstr>Stavba!CisloStavby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nazevobjektu</vt:lpstr>
      <vt:lpstr>Stavba!NazevStavby</vt:lpstr>
      <vt:lpstr>oadresa</vt:lpstr>
      <vt:lpstr>Stavba!Objednatel</vt:lpstr>
      <vt:lpstr>'III.NP 2.01 2.64'!Oblast_tisku</vt:lpstr>
      <vt:lpstr>'Poznámky a půdorys'!Oblast_tisku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PoptavkaID</vt:lpstr>
      <vt:lpstr>Stavba!SazbaDPH1</vt:lpstr>
      <vt:lpstr>Stavba!SazbaDPH2</vt:lpstr>
      <vt:lpstr>ZakladDPHSni</vt:lpstr>
      <vt:lpstr>ZakladDPHZakl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Nezmeškal Vladimír</cp:lastModifiedBy>
  <cp:lastPrinted>2020-06-25T09:42:45Z</cp:lastPrinted>
  <dcterms:created xsi:type="dcterms:W3CDTF">2009-04-08T07:15:50Z</dcterms:created>
  <dcterms:modified xsi:type="dcterms:W3CDTF">2020-06-25T09:43:11Z</dcterms:modified>
</cp:coreProperties>
</file>