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1"/>
  </bookViews>
  <sheets>
    <sheet name="Stavba" sheetId="7" r:id="rId1"/>
    <sheet name="položkový rozpočet" sheetId="1" r:id="rId2"/>
  </sheets>
  <externalReferences>
    <externalReference r:id="rId5"/>
    <externalReference r:id="rId6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'položkový rozpočet'!$A$6:$G$228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'položkový rozpočet'!$1:$5</definedName>
  </definedNames>
  <calcPr calcId="162913"/>
</workbook>
</file>

<file path=xl/sharedStrings.xml><?xml version="1.0" encoding="utf-8"?>
<sst xmlns="http://schemas.openxmlformats.org/spreadsheetml/2006/main" count="631" uniqueCount="453">
  <si>
    <t/>
  </si>
  <si>
    <t>m2</t>
  </si>
  <si>
    <t>m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</si>
  <si>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</si>
  <si>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</si>
  <si>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</si>
  <si>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</si>
  <si>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</si>
  <si>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</si>
  <si>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</si>
  <si>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</si>
  <si>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</si>
  <si>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</si>
  <si>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</si>
  <si>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</si>
  <si>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</si>
  <si>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</si>
  <si>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</si>
  <si>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</si>
  <si>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</si>
  <si>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</si>
  <si>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</si>
  <si>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</si>
  <si>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</si>
  <si>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</si>
  <si>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</si>
  <si>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</si>
  <si>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</si>
  <si>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</si>
  <si>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</si>
  <si>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</si>
  <si>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</si>
  <si>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</si>
  <si>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</si>
  <si>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</si>
  <si>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</si>
  <si>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</si>
  <si>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Příloha č.1 Smlouvy o dílo - položkový rozpočet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</si>
  <si>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</si>
  <si>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</si>
  <si>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</si>
  <si>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</si>
  <si>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</si>
  <si>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</si>
  <si>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</si>
  <si>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</si>
  <si>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</si>
  <si>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</si>
  <si>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</si>
  <si>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</si>
  <si>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</si>
  <si>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</si>
  <si>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</si>
  <si>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</si>
  <si>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</si>
  <si>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</si>
  <si>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</si>
  <si>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</si>
  <si>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01</t>
  </si>
  <si>
    <t>Stavební úpravy</t>
  </si>
  <si>
    <t>kus</t>
  </si>
  <si>
    <t>t</t>
  </si>
  <si>
    <t>soubor</t>
  </si>
  <si>
    <t>Konstrukce truhlářské</t>
  </si>
  <si>
    <t>Podlahy z dlaždic</t>
  </si>
  <si>
    <t>Fűgnerova 366 na č.parc. st.2316, 280 02  Kolín II.</t>
  </si>
  <si>
    <t>Fűgnerova 366 – dokončení podkrovních prostor</t>
  </si>
  <si>
    <t>stavební část</t>
  </si>
  <si>
    <t>Zdi podpěrné a volné</t>
  </si>
  <si>
    <t>311271177R00</t>
  </si>
  <si>
    <t>Dozdívky z tvárnic Ytong hladkých tl. 30 cm</t>
  </si>
  <si>
    <t xml:space="preserve"> m2</t>
  </si>
  <si>
    <t>Stěny a příčky</t>
  </si>
  <si>
    <t>342255024R00</t>
  </si>
  <si>
    <t>Příčky z desek Ytong tl. 10 cm - 1.PP</t>
  </si>
  <si>
    <t>347013111R00</t>
  </si>
  <si>
    <t>Předstěna SDK,tl.55mm,1x ocel.kce CD,1x RB 12,5mm</t>
  </si>
  <si>
    <t>342013324R00</t>
  </si>
  <si>
    <t>Příčka SDK,ocel.kce, tl.150mm, RFI 12,5mm</t>
  </si>
  <si>
    <t>Stropy a stropní konstrukce</t>
  </si>
  <si>
    <t>416021123R00</t>
  </si>
  <si>
    <t>Podhledy SDK, kovová.kce CD. 1x deska RBI 12,5 mm - WC</t>
  </si>
  <si>
    <t>Schodiště</t>
  </si>
  <si>
    <t>434200002RA0</t>
  </si>
  <si>
    <t>Schodiště vyrovnávací dřev. konstrukcí, dřev.stupnice</t>
  </si>
  <si>
    <t>m DVČ</t>
  </si>
  <si>
    <t>Měrnou jednotkou je metr délky výstupní čáry (mDVČ). Výroba a osazení. Nátěr dřevěných části lazurovacím lakem.</t>
  </si>
  <si>
    <t>Úprava povrchů vnitřní</t>
  </si>
  <si>
    <t>612421637R00</t>
  </si>
  <si>
    <t>Omítka vnitřní zdiva, MVC, štuková -1.PP, 3,NP</t>
  </si>
  <si>
    <t>612409991R00</t>
  </si>
  <si>
    <t>Začištění omítek kolem oken,dveří apod.</t>
  </si>
  <si>
    <t>Úprava povrchů vnější</t>
  </si>
  <si>
    <t>622481211RT2</t>
  </si>
  <si>
    <t>Montáž výztužné sítě (perlinky) do stěrky-stěny</t>
  </si>
  <si>
    <t>včetně výztužné sítě a stěrkového tmelu Baumit</t>
  </si>
  <si>
    <t>622471116R00</t>
  </si>
  <si>
    <t>Úprava stěn tenkovrstvou omítkou</t>
  </si>
  <si>
    <t>Výplně otvorů</t>
  </si>
  <si>
    <t>642942111RT4</t>
  </si>
  <si>
    <t>Osazení zárubní dveřních ocelových, pl. do 2,5 m2 - 1.PP</t>
  </si>
  <si>
    <t>642941211RT4</t>
  </si>
  <si>
    <t>Pouzdro pro posuvné dveře jednostranné, do SDK</t>
  </si>
  <si>
    <t>jednostranné pouzdro 900/1970 mm</t>
  </si>
  <si>
    <t>642202012RA0</t>
  </si>
  <si>
    <t>Vybourání a zazdění stěny s dveřmi,  omítka -  2.NP</t>
  </si>
  <si>
    <t>včetně dodávky zárubně dveří EW30 DP3-C, 80x197x11 cm</t>
  </si>
  <si>
    <t>Izolace proti vodě</t>
  </si>
  <si>
    <t>711212002RT5</t>
  </si>
  <si>
    <t>Stěrka hydroizolační těsnicí hmotou - WC</t>
  </si>
  <si>
    <t>proti vlhkosti, stěrka tl. 3 mm, podlaha, vytaženo 20 cm a stěny a za sprch. kout do v. 180 cm, vč. systémových prvků</t>
  </si>
  <si>
    <t>Izolace tepelné</t>
  </si>
  <si>
    <t>713111130RT1</t>
  </si>
  <si>
    <t>Izolace tepelné stropů vložená do strop. konstr.</t>
  </si>
  <si>
    <t>1 vrstva - materiál ve specifikaci</t>
  </si>
  <si>
    <t>63151413.A</t>
  </si>
  <si>
    <t>Deska z minerální plsti ISOVER UNI tl. 180 mm</t>
  </si>
  <si>
    <t>713134211RK6</t>
  </si>
  <si>
    <t>Montáž parozábrany na stěny s přelepením spojů</t>
  </si>
  <si>
    <t>parotěsná zábrana Jutafol N AL 170 speciál</t>
  </si>
  <si>
    <t>713131130R00</t>
  </si>
  <si>
    <t>Izolace tepelná stěn vložením do konstrukce</t>
  </si>
  <si>
    <t>63151406</t>
  </si>
  <si>
    <t>Deska z minerální plsti ISOVER UNI tl. 100 mm</t>
  </si>
  <si>
    <t>63151408</t>
  </si>
  <si>
    <t>Deska z minerální plsti ISOVER UNI tl. 120 mm</t>
  </si>
  <si>
    <t>tl. 100 mm 49,08 m2  a  tl. 180 mm 26,11 m2</t>
  </si>
  <si>
    <t>Vnitřní kanalizace</t>
  </si>
  <si>
    <t>721004CPVD</t>
  </si>
  <si>
    <t>Potrubí z plast. trub odpadní systém HT DN100</t>
  </si>
  <si>
    <t>721001CPVD</t>
  </si>
  <si>
    <t>Potrubí z plast.trub připojovací - systém HT DN40</t>
  </si>
  <si>
    <t>721002CPVD</t>
  </si>
  <si>
    <t>Potrubí z plast.trub připojovací - systém HT DN50</t>
  </si>
  <si>
    <t>7210010CPVD</t>
  </si>
  <si>
    <t>Potrubí  z plast. trub  připojovací  - systém HT DN100</t>
  </si>
  <si>
    <t>7210011CPVD</t>
  </si>
  <si>
    <t>Větrací hlavice DN 100 - ( stoup.K1)</t>
  </si>
  <si>
    <t>ks</t>
  </si>
  <si>
    <t>Vnitřní vodovod</t>
  </si>
  <si>
    <t>722172311R00</t>
  </si>
  <si>
    <t>Potrubí z PPR PN16- D 20/2,8 mm</t>
  </si>
  <si>
    <t>722172312R00</t>
  </si>
  <si>
    <t>Potrubí z PPR PN16- D 25/3,5 mm</t>
  </si>
  <si>
    <t>722172331R00</t>
  </si>
  <si>
    <t>Potrubí z PPR PN20- D 20/3,4 mm</t>
  </si>
  <si>
    <t>722172332R00</t>
  </si>
  <si>
    <t>Potrubí z PPR PN20- D 25/4,2 mm</t>
  </si>
  <si>
    <t>722181211RT7</t>
  </si>
  <si>
    <t>Izolace návleková MIRELON PRO tl. stěny 6 mm -studená</t>
  </si>
  <si>
    <t>vnitřní průměr do 22 mm</t>
  </si>
  <si>
    <t>722181214RT7</t>
  </si>
  <si>
    <t>Izolace návleková MIRELON PRO tl. stěny 20 mm- teplá</t>
  </si>
  <si>
    <t>72200K001VD</t>
  </si>
  <si>
    <t>Nástěnky pro ventil G1/2"</t>
  </si>
  <si>
    <t>72200K003VD</t>
  </si>
  <si>
    <t>Nástěnky pro baterii G1/2 "</t>
  </si>
  <si>
    <t>pár</t>
  </si>
  <si>
    <t>72200K004VD</t>
  </si>
  <si>
    <t>Armatury s jedním závitem</t>
  </si>
  <si>
    <t>kohout kul.1/2"</t>
  </si>
  <si>
    <t>72200K005VD</t>
  </si>
  <si>
    <t>Montáž armatur s jedním závitem 1/2"</t>
  </si>
  <si>
    <t>72500K003VD</t>
  </si>
  <si>
    <t>D - dřez jednoduchý nerez s odkapem + sifon</t>
  </si>
  <si>
    <t>72200K006VD</t>
  </si>
  <si>
    <t>Armatury se  dvěma závity</t>
  </si>
  <si>
    <t>kohout kulový  KK 3/4 "</t>
  </si>
  <si>
    <t>72200K007VD</t>
  </si>
  <si>
    <t>Ventily zpětné ZV 3/4"</t>
  </si>
  <si>
    <t>72200K008VD</t>
  </si>
  <si>
    <t>Ventil termostatický směšovací 3/4 "</t>
  </si>
  <si>
    <t>dodávka a montáž</t>
  </si>
  <si>
    <t>72200K009VD</t>
  </si>
  <si>
    <t>Expanzní nádoba 8l/10 bar pit. voda</t>
  </si>
  <si>
    <t>(pro ohřívač TV)</t>
  </si>
  <si>
    <t>72200K010VD</t>
  </si>
  <si>
    <t>Proplach a desinfekce do DN 80</t>
  </si>
  <si>
    <t>Zařizovací předměty</t>
  </si>
  <si>
    <t>72500K002VD</t>
  </si>
  <si>
    <t>WC - kombi, odpad vodorovný</t>
  </si>
  <si>
    <t>72500K001VD</t>
  </si>
  <si>
    <t>U - umyvadlo keramické + sifon</t>
  </si>
  <si>
    <t>72500K004VD</t>
  </si>
  <si>
    <t>Sprchovací box s vaničkou čtvrtkruh + montáž</t>
  </si>
  <si>
    <t>72500K007VD</t>
  </si>
  <si>
    <t>Směš. baterie pák. stojánk. dřezová + propoj. hadičky</t>
  </si>
  <si>
    <t>72500K005VD</t>
  </si>
  <si>
    <t>Elektr. ohřívač zásobník.závěsný 80 l+ poj. ventil</t>
  </si>
  <si>
    <t>72500K006VD</t>
  </si>
  <si>
    <t>Směš. baterie nástěnná sprchová 1/2" - 150 mm (SP)</t>
  </si>
  <si>
    <t>72500K008VD</t>
  </si>
  <si>
    <t>Směš. baterie stojánk. umavadl. +propoj. hadičky</t>
  </si>
  <si>
    <t>595907486</t>
  </si>
  <si>
    <t>Deska cementotřísková Cetris PD tl. 28 mm</t>
  </si>
  <si>
    <t>762114110RT2</t>
  </si>
  <si>
    <t>M.konstr.stěn z řez.hraněn ocel.spojkami - předs. stěny</t>
  </si>
  <si>
    <t>včetně dodávky hranolů  60x60 mm</t>
  </si>
  <si>
    <t>Dřevostavby</t>
  </si>
  <si>
    <t>763612132R00</t>
  </si>
  <si>
    <t>Obložení stěn z desek P+D,šroubo.</t>
  </si>
  <si>
    <t>Montáž obložení stěn šroubováním z desek cementotřískových nebo dřevoštěpkových na P+D. Spojovací materiál vruty.</t>
  </si>
  <si>
    <t>595907483</t>
  </si>
  <si>
    <t>Deska cementotřísková Cetris PD tl. 22 mm</t>
  </si>
  <si>
    <t>60726014.A</t>
  </si>
  <si>
    <t>Deska dřevoštěpková OSB 3 N - 4PD tl. 18 mm</t>
  </si>
  <si>
    <t>766670011R00</t>
  </si>
  <si>
    <t>Montáž obložkové zárubně a dřevěného křídla dveří</t>
  </si>
  <si>
    <t>766664121R00</t>
  </si>
  <si>
    <t>Montáž dveří, oc. zárubeň, kyvné 1kř. š. do 1 m -1.PP</t>
  </si>
  <si>
    <t>61165619</t>
  </si>
  <si>
    <t>Dveře vnitř.80x197 cm - Požár. od.  EI30 (E30, EW30) 1.PP</t>
  </si>
  <si>
    <t>61164219</t>
  </si>
  <si>
    <t>Dveře vnitř.prof.plné 1kř. 70 a 90x197 cm dub</t>
  </si>
  <si>
    <t>61181251.A</t>
  </si>
  <si>
    <t>Zárubeň obkladová Sapeli š. 70 cm/tl. stěny 7-15cm</t>
  </si>
  <si>
    <t>61181253.A</t>
  </si>
  <si>
    <t>Zárubeň obkladová Sapeli š. 90 cm/tl. stěny 7-15cm -posuv</t>
  </si>
  <si>
    <t>766695213R00</t>
  </si>
  <si>
    <t>Montáž prahů dveří jednokřídlových š. nad 10 cm</t>
  </si>
  <si>
    <t>766694111R00</t>
  </si>
  <si>
    <t>Montáž parapetních desek š.do 30 cm,dl.do 100 cm</t>
  </si>
  <si>
    <t>61198999</t>
  </si>
  <si>
    <t>Deska parapetní dřevěná</t>
  </si>
  <si>
    <t>61187181</t>
  </si>
  <si>
    <t>Prah dubový délka 90 cm šířka 15 cm tl. 2 cm</t>
  </si>
  <si>
    <t>61187161</t>
  </si>
  <si>
    <t>Prah dubový délka 80 cm šířka 15 cm tl. 2 cm</t>
  </si>
  <si>
    <t>61190K001VD</t>
  </si>
  <si>
    <t>Palubky SM tl.32 mm P+D</t>
  </si>
  <si>
    <t>61191684</t>
  </si>
  <si>
    <t>Palubka obkladová SM tloušťka 20 mm</t>
  </si>
  <si>
    <t>771570012RAI</t>
  </si>
  <si>
    <t>Dlažba z dlaždic keramických 20 x 20 cm</t>
  </si>
  <si>
    <t>do tmele, dlažba ve specifikaci</t>
  </si>
  <si>
    <t>597CA01VD</t>
  </si>
  <si>
    <t>Dlažba keramická orientační cena (upřesní investor)</t>
  </si>
  <si>
    <t>Podlahy vlysové a parketové</t>
  </si>
  <si>
    <t>775542022R00</t>
  </si>
  <si>
    <t>Podložka Mirelon  pod lamelové podlahy</t>
  </si>
  <si>
    <t>77554K001VD</t>
  </si>
  <si>
    <t>Podlah. krytina Vinil</t>
  </si>
  <si>
    <t>lepená na HDF "click system"</t>
  </si>
  <si>
    <t>Obklady (keramické)</t>
  </si>
  <si>
    <t>781415015R00</t>
  </si>
  <si>
    <t>Montáž obkladů stěn, porovin.,tmel, 20x20 cm</t>
  </si>
  <si>
    <t>771KO2VD</t>
  </si>
  <si>
    <t>Keramický obklad - orientační cena</t>
  </si>
  <si>
    <t>Malby</t>
  </si>
  <si>
    <t>78400K001VD</t>
  </si>
  <si>
    <t>celek</t>
  </si>
  <si>
    <t>H01</t>
  </si>
  <si>
    <t>Budovy občanské výstavby - přesuny hmot</t>
  </si>
  <si>
    <t>998011002R00</t>
  </si>
  <si>
    <t>Přesun hmot pro budovy zděné výšky do 12 m</t>
  </si>
  <si>
    <t>998711202R00</t>
  </si>
  <si>
    <t>Přesun hmot pro izolace proti vodě, výšky do 12 m</t>
  </si>
  <si>
    <t>998713202R00</t>
  </si>
  <si>
    <t>Přesun hmot pro izolace tepelné, výšky do 12 m</t>
  </si>
  <si>
    <t>998721202R00</t>
  </si>
  <si>
    <t>Přesun hmot pro vnitřní kanalizaci, výšky do 12 m</t>
  </si>
  <si>
    <t>998722202R00</t>
  </si>
  <si>
    <t>Přesun hmot pro vnitřní vodovod, výšky do 12 m</t>
  </si>
  <si>
    <t>998725202R00</t>
  </si>
  <si>
    <t>Přesun hmot pro zařizovací předměty, výšky do 12 m</t>
  </si>
  <si>
    <t>998762202R00</t>
  </si>
  <si>
    <t>Přesun hmot pro tesařské konstrukce, výšky do 12 m</t>
  </si>
  <si>
    <t>998763201R00</t>
  </si>
  <si>
    <t>Přesun hmot pro dřevostavby, výšky do 12 m</t>
  </si>
  <si>
    <t>998766202R00</t>
  </si>
  <si>
    <t>Přesun hmot pro truhlářské konstr., výšky do 12 m</t>
  </si>
  <si>
    <t>998771202R00</t>
  </si>
  <si>
    <t>Přesun hmot pro podlahy z dlaždic, výšky do 12 m</t>
  </si>
  <si>
    <t>998775202R00</t>
  </si>
  <si>
    <t>Přesun hmot pro podlahy vlysové, výšky do 12 m</t>
  </si>
  <si>
    <t>998781202R00</t>
  </si>
  <si>
    <t>Přesun hmot pro obklady keramické, výšky do 12 m</t>
  </si>
  <si>
    <t>M21</t>
  </si>
  <si>
    <t>Elektromontáže</t>
  </si>
  <si>
    <t>21001K001VD</t>
  </si>
  <si>
    <t>Vodič CY 4</t>
  </si>
  <si>
    <t>21001K002VD</t>
  </si>
  <si>
    <t>KabelCYKY 2x1,5</t>
  </si>
  <si>
    <t>21001K003VD</t>
  </si>
  <si>
    <t>Kabel CYKY 3x1,5</t>
  </si>
  <si>
    <t>21001K004VD</t>
  </si>
  <si>
    <t>Kabel CYKY 3x2,5</t>
  </si>
  <si>
    <t>21001K005VD</t>
  </si>
  <si>
    <t>Kabel CYKY 5x10</t>
  </si>
  <si>
    <t>21001K006VD</t>
  </si>
  <si>
    <t>Krabic. rozvodka KR97/5 vč. KO97V+SP96</t>
  </si>
  <si>
    <t>21001K007VD</t>
  </si>
  <si>
    <t>Krab. panc. 8107 72x72x42 IP40+ S66</t>
  </si>
  <si>
    <t>21001K008VD</t>
  </si>
  <si>
    <t>Trubka oheb. PVC monoflex 1420</t>
  </si>
  <si>
    <t>21001K009VD</t>
  </si>
  <si>
    <t>Spínač 10A/250V stř. Clas.3553-01289 řaz.1</t>
  </si>
  <si>
    <t>21001K010VD</t>
  </si>
  <si>
    <t>Přepínač 10A/250V stř Clas.3553-05289 řaz.5</t>
  </si>
  <si>
    <t>21001K011VD</t>
  </si>
  <si>
    <t>Přepínač 10A/250V Clas 3553-06289 řaz.6</t>
  </si>
  <si>
    <t>21001K012VD</t>
  </si>
  <si>
    <t>Zásuvka 16A/250v stř Clas 5547-2389</t>
  </si>
  <si>
    <t>21001K013VD</t>
  </si>
  <si>
    <t>Zásuvka 2 násob 16A/250V Clas 5512-2249</t>
  </si>
  <si>
    <t>21001K014VD</t>
  </si>
  <si>
    <t>Proud.chránič 4 pol OFI-25-4-030AC 10 KA</t>
  </si>
  <si>
    <t>2100K0015VD</t>
  </si>
  <si>
    <t>Ventilátor s doběhem ax. IP44</t>
  </si>
  <si>
    <t>2100K0016VD</t>
  </si>
  <si>
    <t>Jistič LPN 3pol/ch.B/20A</t>
  </si>
  <si>
    <t>2100K0017VD</t>
  </si>
  <si>
    <t>Jistič LPN 1pol/ch.B/2A</t>
  </si>
  <si>
    <t>2100K0018VD</t>
  </si>
  <si>
    <t>Jistič LPN 1pol/ch.B/16A</t>
  </si>
  <si>
    <t>2100K0019VD</t>
  </si>
  <si>
    <t>Jistič LPN 1pol/ch.B/10A</t>
  </si>
  <si>
    <t>2100K0020VD</t>
  </si>
  <si>
    <t>Spínač páčkový APN-32-3 3pol 32A na lištu</t>
  </si>
  <si>
    <t>2100K021VD</t>
  </si>
  <si>
    <t>Stykač 1 pol RSI-20-10/20A na lištu</t>
  </si>
  <si>
    <t>2100K022VD</t>
  </si>
  <si>
    <t>Žárovka E27 do 100W</t>
  </si>
  <si>
    <t>2100K023VD</t>
  </si>
  <si>
    <t>Svítidlo žár. 51-0140-001/60W IP44 o 180 opal kryt</t>
  </si>
  <si>
    <t>2100K024VD</t>
  </si>
  <si>
    <t>Svítidlo zář.Falcon-P-236-AR-EP/IP20/ průb 50731</t>
  </si>
  <si>
    <t>2100K025VD</t>
  </si>
  <si>
    <t>Zářivka lineár.T8 36 W pr 26 mm, l 1200 mm</t>
  </si>
  <si>
    <t>2100K026VD</t>
  </si>
  <si>
    <t>Tyč zemnící ZT1,5 FeZn 1500/28</t>
  </si>
  <si>
    <t>2100K027VD</t>
  </si>
  <si>
    <t>Svorka k tyči zem.</t>
  </si>
  <si>
    <t>2100K031VD</t>
  </si>
  <si>
    <t>Drát A1MgSi pr.8 mm polotvr.</t>
  </si>
  <si>
    <t>2100K032VD</t>
  </si>
  <si>
    <t>Svorka  na okap žlab SO 1 šroub</t>
  </si>
  <si>
    <t>2100K033VD</t>
  </si>
  <si>
    <t>Svorka zkušební Rd7-10/16 mm</t>
  </si>
  <si>
    <t>2100K034VD</t>
  </si>
  <si>
    <t>Svorka na okap. žlab Rd6-10 mm</t>
  </si>
  <si>
    <t>2100K035VD</t>
  </si>
  <si>
    <t>PV SPANNsnap pr8/H16 mm na hřeben 204269</t>
  </si>
  <si>
    <t>2100K036VD</t>
  </si>
  <si>
    <t>Ochraná trubka svodu OT délka 1,7m</t>
  </si>
  <si>
    <t>2100K038VD</t>
  </si>
  <si>
    <t>Krabice KSK 100/IP66 101x101x61 mm HF</t>
  </si>
  <si>
    <t>2100K039VD</t>
  </si>
  <si>
    <t>Lišta vkládací LHD HFHD 20x20</t>
  </si>
  <si>
    <t>2100K040VD</t>
  </si>
  <si>
    <t>Závěs svítidla 200 mm</t>
  </si>
  <si>
    <t>2100K041VD</t>
  </si>
  <si>
    <t>Šňůra CMFM 3x1,5</t>
  </si>
  <si>
    <t>2100K044VD</t>
  </si>
  <si>
    <t>Skříň rozvaděče R3 prázdná 36TE</t>
  </si>
  <si>
    <t>2100K045VD</t>
  </si>
  <si>
    <t>Asfalt 80</t>
  </si>
  <si>
    <t>kg</t>
  </si>
  <si>
    <t>2100K046VD</t>
  </si>
  <si>
    <t>Vodič Cu pod omítkou do 1x16</t>
  </si>
  <si>
    <t>2100K047VD</t>
  </si>
  <si>
    <t>Kabel Cu pod omítku do 2x4/3x2,5|/5x1,5</t>
  </si>
  <si>
    <t>2100K048VD</t>
  </si>
  <si>
    <t>Kabel CYKY volně do 3x6/4x4/7x2,5</t>
  </si>
  <si>
    <t>2100K050VD</t>
  </si>
  <si>
    <t>Kabel Cu pod omítku do 5x10</t>
  </si>
  <si>
    <t>2100K051VD</t>
  </si>
  <si>
    <t>Ukončení v rozvaděči, zapojení do 2,5 mm</t>
  </si>
  <si>
    <t>2100K052VD</t>
  </si>
  <si>
    <t>Ukončení v rozvaděči, zapojení do 16 mm2</t>
  </si>
  <si>
    <t>2100K053VD</t>
  </si>
  <si>
    <t>Krab. rozvodka vč. svork. a zapojení KR97</t>
  </si>
  <si>
    <t>2100K054VD</t>
  </si>
  <si>
    <t>Krabice plast pro P rozvod vč.zapojení 8111</t>
  </si>
  <si>
    <t>2100K055VD</t>
  </si>
  <si>
    <t>Trubka plast oheb.pod omítku 2323/pr23</t>
  </si>
  <si>
    <t>2100K056VD</t>
  </si>
  <si>
    <t>Spínač zapuštěný vč. zapojení 1 pol/řaz1</t>
  </si>
  <si>
    <t>2100K057VD</t>
  </si>
  <si>
    <t>Přepíč. zapuštěný cč. zapoj. sériový/řaz 5-5A</t>
  </si>
  <si>
    <t>2100K058VD</t>
  </si>
  <si>
    <t>Přepíč. zapuštěný cč. zapoj.střídavý/řaz.6</t>
  </si>
  <si>
    <t>2100K059VD</t>
  </si>
  <si>
    <t>Zásuvka domovní zap. vč. zapojení</t>
  </si>
  <si>
    <t>2100K061VD</t>
  </si>
  <si>
    <t>Proud. chránič vč.zap. 4pól/25A</t>
  </si>
  <si>
    <t>2100K062VD</t>
  </si>
  <si>
    <t>Jistič vč.zap.3 pól/25A</t>
  </si>
  <si>
    <t>2100K063VD</t>
  </si>
  <si>
    <t>Jistič vč. zapoj.1 pól/25 A</t>
  </si>
  <si>
    <t>2100K067VD</t>
  </si>
  <si>
    <t>Přístroj modulový na lištu DIN vč.zap. do 25A/3 pól.</t>
  </si>
  <si>
    <t>2100K068VD</t>
  </si>
  <si>
    <t>Přístroj modulový na lištu DIN vč.zap. do 25A/1 pól.</t>
  </si>
  <si>
    <t>2100K069VD</t>
  </si>
  <si>
    <t>Svítidlo zářivkové prům. strop./1 zdroj</t>
  </si>
  <si>
    <t>2100K070VD</t>
  </si>
  <si>
    <t>Svítidlo zářivkové řadové závěs./2 zdroje</t>
  </si>
  <si>
    <t>2100K071VD</t>
  </si>
  <si>
    <t>Tyč. zemnič 2m vč.připojení</t>
  </si>
  <si>
    <t>2100K072VD</t>
  </si>
  <si>
    <t>Svorka hromosvod do 4 šroubů</t>
  </si>
  <si>
    <t>2100K073VD</t>
  </si>
  <si>
    <t>Svorka hromosvod do 2 šroubů</t>
  </si>
  <si>
    <t>2100K074VD</t>
  </si>
  <si>
    <t>Svod vč. podpěr drát do pr.10 mm</t>
  </si>
  <si>
    <t>2100K077VD</t>
  </si>
  <si>
    <t>Ochrana zemní svorky nátěrem</t>
  </si>
  <si>
    <t>2100K079VD</t>
  </si>
  <si>
    <t>Ochraný úhelník, držáky do zdiva</t>
  </si>
  <si>
    <t>2100K080VD</t>
  </si>
  <si>
    <t>Úprava ovládání osvětlení</t>
  </si>
  <si>
    <t>2100K081VD</t>
  </si>
  <si>
    <t>Krabice plast pro P rozvod vč. zapoj.8111</t>
  </si>
  <si>
    <t>2100K082VD</t>
  </si>
  <si>
    <t>Lišta vkládací, pevně uložená do š.40 mm</t>
  </si>
  <si>
    <t>2100K083VD</t>
  </si>
  <si>
    <t>Montáž ventilátoru do 1,5 kW</t>
  </si>
  <si>
    <t>2100K084VD</t>
  </si>
  <si>
    <t>Šňůra lehká volně uložená do 5x2,5</t>
  </si>
  <si>
    <t>2100K085VD</t>
  </si>
  <si>
    <t>Montáž top. panelu se zapojením</t>
  </si>
  <si>
    <t>2100K087VD</t>
  </si>
  <si>
    <t>Osazení a montáž rozvaděče R3</t>
  </si>
  <si>
    <t>2100K088VD</t>
  </si>
  <si>
    <t>Demontáže stávajících rozvodů</t>
  </si>
  <si>
    <t>2100K089VD</t>
  </si>
  <si>
    <t>Demontáže stávajícího jímacího vedení</t>
  </si>
  <si>
    <t>2100K090VD</t>
  </si>
  <si>
    <t>Poplatky za recyklaci svítidel</t>
  </si>
  <si>
    <t>2100K091VD</t>
  </si>
  <si>
    <t>Poplatky za recyklaci světel. zdroje</t>
  </si>
  <si>
    <t>2100K092VD</t>
  </si>
  <si>
    <t>Revize</t>
  </si>
  <si>
    <t>2100K094VD</t>
  </si>
  <si>
    <t>Podružný materiál</t>
  </si>
  <si>
    <t>2100K093VD</t>
  </si>
  <si>
    <t>PPV pro elektromontáže</t>
  </si>
  <si>
    <t>S</t>
  </si>
  <si>
    <t>Přesuny sutí</t>
  </si>
  <si>
    <t>979083117R00</t>
  </si>
  <si>
    <t>Vodorovné přemístění suti na skládku do 6000 m</t>
  </si>
  <si>
    <t>979083191R00</t>
  </si>
  <si>
    <t>Příplatek za dalších započatých 1000 m nad 6000 m</t>
  </si>
  <si>
    <t>10x skládka Radim</t>
  </si>
  <si>
    <t>979011111R00</t>
  </si>
  <si>
    <t>Svislá doprava suti a vybour. hmot za 2.NP a 1.PP</t>
  </si>
  <si>
    <t>979011121R00</t>
  </si>
  <si>
    <t>Příplatek za každé další podlaží</t>
  </si>
  <si>
    <t>979082111R00</t>
  </si>
  <si>
    <t>Vnitrostaveništní doprava suti do 10 m</t>
  </si>
  <si>
    <t>979CA01VD</t>
  </si>
  <si>
    <t>Poplatek za skládku Radim - netříděná suť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</si>
</sst>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</numFmts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b/>
      <sz val="8"/>
      <color rgb="FF003366"/>
      <name val="Arial CE"/>
      <family val="2"/>
    </font>
    <font>
      <sz val="8"/>
      <color indexed="61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sz val="8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6" borderId="23" xfId="0" applyNumberFormat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8" xfId="0" applyNumberFormat="1" applyFont="1" applyFill="1" applyBorder="1" applyAlignment="1">
      <alignment horizontal="right" vertical="center" indent="1"/>
    </xf>
    <xf numFmtId="0" fontId="3" fillId="0" borderId="15" xfId="0" applyFont="1" applyBorder="1" applyAlignment="1">
      <alignment vertical="top"/>
    </xf>
    <xf numFmtId="0" fontId="14" fillId="0" borderId="27" xfId="0" applyFont="1" applyBorder="1" applyAlignment="1">
      <alignment vertical="center"/>
    </xf>
    <xf numFmtId="0" fontId="15" fillId="6" borderId="9" xfId="0" applyFont="1" applyFill="1" applyBorder="1" applyAlignment="1">
      <alignment horizontal="left" wrapText="1" shrinkToFit="1"/>
    </xf>
    <xf numFmtId="0" fontId="14" fillId="0" borderId="5" xfId="0" applyFont="1" applyBorder="1" applyAlignment="1" applyProtection="1">
      <alignment vertical="center"/>
      <protection locked="0"/>
    </xf>
    <xf numFmtId="4" fontId="3" fillId="4" borderId="29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1" xfId="0" applyNumberFormat="1" applyBorder="1" applyAlignment="1">
      <alignment horizontal="left" vertical="center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26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 applyProtection="1">
      <alignment horizontal="left" vertical="center"/>
      <protection/>
    </xf>
    <xf numFmtId="4" fontId="16" fillId="0" borderId="35" xfId="0" applyNumberFormat="1" applyFont="1" applyFill="1" applyBorder="1" applyAlignment="1" applyProtection="1">
      <alignment horizontal="right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35" xfId="0" applyFont="1" applyBorder="1" applyAlignment="1">
      <alignment vertical="center"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7" fillId="0" borderId="35" xfId="0" applyFont="1" applyBorder="1" applyAlignment="1">
      <alignment horizontal="center" vertical="center"/>
    </xf>
    <xf numFmtId="49" fontId="13" fillId="0" borderId="0" xfId="0" applyNumberFormat="1" applyFont="1" applyAlignment="1">
      <alignment vertical="center" shrinkToFit="1"/>
    </xf>
    <xf numFmtId="0" fontId="15" fillId="6" borderId="9" xfId="0" applyFont="1" applyFill="1" applyBorder="1" applyAlignment="1">
      <alignment horizontal="left" shrinkToFit="1"/>
    </xf>
    <xf numFmtId="49" fontId="16" fillId="0" borderId="35" xfId="0" applyNumberFormat="1" applyFont="1" applyFill="1" applyBorder="1" applyAlignment="1" applyProtection="1">
      <alignment horizontal="left" vertical="center" shrinkToFit="1"/>
      <protection/>
    </xf>
    <xf numFmtId="0" fontId="18" fillId="0" borderId="35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5" xfId="0" applyNumberFormat="1" applyBorder="1" applyAlignment="1">
      <alignment shrinkToFit="1"/>
    </xf>
    <xf numFmtId="49" fontId="0" fillId="0" borderId="0" xfId="0" applyNumberFormat="1" applyAlignment="1">
      <alignment shrinkToFit="1"/>
    </xf>
    <xf numFmtId="49" fontId="16" fillId="0" borderId="35" xfId="0" applyNumberFormat="1" applyFont="1" applyFill="1" applyBorder="1" applyAlignment="1" applyProtection="1">
      <alignment horizontal="left" vertical="center" wrapText="1" shrinkToFit="1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49" fontId="19" fillId="0" borderId="35" xfId="0" applyNumberFormat="1" applyFont="1" applyFill="1" applyBorder="1" applyAlignment="1" applyProtection="1">
      <alignment horizontal="center" vertical="center"/>
      <protection/>
    </xf>
    <xf numFmtId="4" fontId="19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SheetLayoutView="75" workbookViewId="0" topLeftCell="B1">
      <selection activeCell="G22" sqref="G22:I2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10</v>
      </c>
      <c r="B1" s="108" t="s">
        <v>37</v>
      </c>
      <c r="C1" s="109"/>
      <c r="D1" s="109"/>
      <c r="E1" s="109"/>
      <c r="F1" s="109"/>
      <c r="G1" s="109"/>
      <c r="H1" s="109"/>
      <c r="I1" s="109"/>
      <c r="J1" s="110"/>
    </row>
    <row r="2" spans="1:15" ht="23.25" customHeight="1">
      <c r="A2" s="7"/>
      <c r="B2" s="8" t="s">
        <v>11</v>
      </c>
      <c r="C2" s="9"/>
      <c r="D2" s="111" t="s">
        <v>66</v>
      </c>
      <c r="E2" s="112"/>
      <c r="F2" s="112"/>
      <c r="G2" s="112"/>
      <c r="H2" s="112"/>
      <c r="I2" s="112"/>
      <c r="J2" s="113"/>
      <c r="O2" s="10"/>
    </row>
    <row r="3" spans="1:10" ht="23.25" customHeight="1">
      <c r="A3" s="7"/>
      <c r="B3" s="11" t="s">
        <v>12</v>
      </c>
      <c r="C3" s="12"/>
      <c r="D3" s="114" t="s">
        <v>65</v>
      </c>
      <c r="E3" s="115"/>
      <c r="F3" s="115"/>
      <c r="G3" s="115"/>
      <c r="H3" s="115"/>
      <c r="I3" s="115"/>
      <c r="J3" s="116"/>
    </row>
    <row r="4" spans="1:10" ht="18" customHeight="1">
      <c r="A4" s="7"/>
      <c r="B4" s="13" t="s">
        <v>13</v>
      </c>
      <c r="C4" s="14"/>
      <c r="D4" s="15" t="s">
        <v>14</v>
      </c>
      <c r="E4" s="63"/>
      <c r="F4" s="63"/>
      <c r="G4" s="63"/>
      <c r="H4" s="17" t="s">
        <v>15</v>
      </c>
      <c r="I4" s="15" t="s">
        <v>43</v>
      </c>
      <c r="J4" s="18"/>
    </row>
    <row r="5" spans="1:10" ht="15" customHeight="1">
      <c r="A5" s="7"/>
      <c r="B5" s="19"/>
      <c r="C5" s="63"/>
      <c r="D5" s="15" t="s">
        <v>16</v>
      </c>
      <c r="E5" s="63"/>
      <c r="F5" s="63"/>
      <c r="G5" s="63"/>
      <c r="H5" s="17" t="s">
        <v>17</v>
      </c>
      <c r="I5" s="15" t="s">
        <v>44</v>
      </c>
      <c r="J5" s="18"/>
    </row>
    <row r="6" spans="1:10" ht="15" customHeight="1">
      <c r="A6" s="7"/>
      <c r="B6" s="119" t="s">
        <v>45</v>
      </c>
      <c r="C6" s="120"/>
      <c r="D6" s="20" t="s">
        <v>18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19</v>
      </c>
      <c r="C7" s="14"/>
      <c r="D7" s="121" t="s">
        <v>48</v>
      </c>
      <c r="E7" s="121"/>
      <c r="F7" s="121"/>
      <c r="G7" s="121"/>
      <c r="H7" s="17" t="s">
        <v>15</v>
      </c>
      <c r="I7" s="76" t="s">
        <v>54</v>
      </c>
      <c r="J7" s="18"/>
    </row>
    <row r="8" spans="1:10" ht="15" customHeight="1">
      <c r="A8" s="7"/>
      <c r="B8" s="19"/>
      <c r="C8" s="16"/>
      <c r="D8" s="122" t="s">
        <v>49</v>
      </c>
      <c r="E8" s="122"/>
      <c r="F8" s="122"/>
      <c r="G8" s="122"/>
      <c r="H8" s="17" t="s">
        <v>17</v>
      </c>
      <c r="I8" s="76" t="s">
        <v>55</v>
      </c>
      <c r="J8" s="18"/>
    </row>
    <row r="9" spans="1:10" ht="15" customHeight="1">
      <c r="A9" s="7"/>
      <c r="B9" s="117" t="s">
        <v>47</v>
      </c>
      <c r="C9" s="118"/>
      <c r="D9" s="123" t="s">
        <v>50</v>
      </c>
      <c r="E9" s="123"/>
      <c r="F9" s="123"/>
      <c r="G9" s="123"/>
      <c r="H9" s="22"/>
      <c r="I9" s="21"/>
      <c r="J9" s="23"/>
    </row>
    <row r="10" spans="1:10" ht="18" customHeight="1">
      <c r="A10" s="7"/>
      <c r="B10" s="27" t="s">
        <v>20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21</v>
      </c>
      <c r="C11" s="33"/>
      <c r="D11" s="26"/>
      <c r="E11" s="124"/>
      <c r="F11" s="124"/>
      <c r="G11" s="125"/>
      <c r="H11" s="125"/>
      <c r="I11" s="125" t="s">
        <v>3</v>
      </c>
      <c r="J11" s="126"/>
    </row>
    <row r="12" spans="1:10" ht="23.25" customHeight="1">
      <c r="A12" s="34" t="s">
        <v>22</v>
      </c>
      <c r="B12" s="105" t="s">
        <v>67</v>
      </c>
      <c r="C12" s="106"/>
      <c r="D12" s="106"/>
      <c r="E12" s="106"/>
      <c r="F12" s="106"/>
      <c r="G12" s="106"/>
      <c r="H12" s="107"/>
      <c r="I12" s="103">
        <f>SUM('položkový rozpočet'!G7:G220)</f>
        <v>0</v>
      </c>
      <c r="J12" s="104"/>
    </row>
    <row r="13" spans="1:10" ht="23.25" customHeight="1">
      <c r="A13" s="34" t="s">
        <v>23</v>
      </c>
      <c r="B13" s="105"/>
      <c r="C13" s="106"/>
      <c r="D13" s="106"/>
      <c r="E13" s="106"/>
      <c r="F13" s="106"/>
      <c r="G13" s="106"/>
      <c r="H13" s="107"/>
      <c r="I13" s="103"/>
      <c r="J13" s="104"/>
    </row>
    <row r="14" spans="1:10" ht="23.25" customHeight="1">
      <c r="A14" s="34" t="s">
        <v>24</v>
      </c>
      <c r="B14" s="105"/>
      <c r="C14" s="106"/>
      <c r="D14" s="106"/>
      <c r="E14" s="106"/>
      <c r="F14" s="106"/>
      <c r="G14" s="106"/>
      <c r="H14" s="107"/>
      <c r="I14" s="103">
        <v>0</v>
      </c>
      <c r="J14" s="104"/>
    </row>
    <row r="15" spans="1:10" ht="23.25" customHeight="1">
      <c r="A15" s="34" t="s">
        <v>25</v>
      </c>
      <c r="B15" s="105" t="s">
        <v>26</v>
      </c>
      <c r="C15" s="106"/>
      <c r="D15" s="106"/>
      <c r="E15" s="106"/>
      <c r="F15" s="106"/>
      <c r="G15" s="106"/>
      <c r="H15" s="107"/>
      <c r="I15" s="103">
        <v>0</v>
      </c>
      <c r="J15" s="104"/>
    </row>
    <row r="16" spans="1:10" ht="23.25" customHeight="1">
      <c r="A16" s="34" t="s">
        <v>27</v>
      </c>
      <c r="B16" s="105" t="s">
        <v>28</v>
      </c>
      <c r="C16" s="106"/>
      <c r="D16" s="106"/>
      <c r="E16" s="106"/>
      <c r="F16" s="106"/>
      <c r="G16" s="106"/>
      <c r="H16" s="107"/>
      <c r="I16" s="103">
        <v>0</v>
      </c>
      <c r="J16" s="104"/>
    </row>
    <row r="17" spans="1:10" ht="23.25" customHeight="1">
      <c r="A17" s="7"/>
      <c r="B17" s="133" t="s">
        <v>3</v>
      </c>
      <c r="C17" s="134"/>
      <c r="D17" s="134"/>
      <c r="E17" s="134"/>
      <c r="F17" s="134"/>
      <c r="G17" s="134"/>
      <c r="H17" s="135"/>
      <c r="I17" s="129">
        <f>SUM(I12:J16)</f>
        <v>0</v>
      </c>
      <c r="J17" s="130"/>
    </row>
    <row r="18" spans="1:10" ht="33" customHeight="1">
      <c r="A18" s="7"/>
      <c r="B18" s="37" t="s">
        <v>29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30</v>
      </c>
      <c r="C19" s="35"/>
      <c r="D19" s="36"/>
      <c r="E19" s="43">
        <v>15</v>
      </c>
      <c r="F19" s="39" t="s">
        <v>31</v>
      </c>
      <c r="G19" s="127">
        <f>0</f>
        <v>0</v>
      </c>
      <c r="H19" s="128"/>
      <c r="I19" s="128"/>
      <c r="J19" s="41" t="str">
        <f aca="true" t="shared" si="0" ref="J19:J22">Mena</f>
        <v>CZK</v>
      </c>
    </row>
    <row r="20" spans="1:10" ht="23.25" customHeight="1">
      <c r="A20" s="7"/>
      <c r="B20" s="42" t="s">
        <v>32</v>
      </c>
      <c r="C20" s="35"/>
      <c r="D20" s="36"/>
      <c r="E20" s="43">
        <f>SazbaDPH1</f>
        <v>15</v>
      </c>
      <c r="F20" s="39" t="s">
        <v>31</v>
      </c>
      <c r="G20" s="131">
        <f>ZakladDPHSni*SazbaDPH1/100</f>
        <v>0</v>
      </c>
      <c r="H20" s="132"/>
      <c r="I20" s="132"/>
      <c r="J20" s="41" t="str">
        <f t="shared" si="0"/>
        <v>CZK</v>
      </c>
    </row>
    <row r="21" spans="1:10" ht="23.25" customHeight="1">
      <c r="A21" s="7"/>
      <c r="B21" s="42" t="s">
        <v>33</v>
      </c>
      <c r="C21" s="35"/>
      <c r="D21" s="36"/>
      <c r="E21" s="43">
        <v>21</v>
      </c>
      <c r="F21" s="39" t="s">
        <v>31</v>
      </c>
      <c r="G21" s="127">
        <f>I17</f>
        <v>0</v>
      </c>
      <c r="H21" s="128"/>
      <c r="I21" s="128"/>
      <c r="J21" s="41" t="str">
        <f t="shared" si="0"/>
        <v>CZK</v>
      </c>
    </row>
    <row r="22" spans="1:10" ht="23.25" customHeight="1" thickBot="1">
      <c r="A22" s="7"/>
      <c r="B22" s="44" t="s">
        <v>34</v>
      </c>
      <c r="C22" s="45"/>
      <c r="D22" s="46"/>
      <c r="E22" s="47">
        <f>SazbaDPH2</f>
        <v>21</v>
      </c>
      <c r="F22" s="48" t="s">
        <v>31</v>
      </c>
      <c r="G22" s="137">
        <f>I17*0.21</f>
        <v>0</v>
      </c>
      <c r="H22" s="138"/>
      <c r="I22" s="138"/>
      <c r="J22" s="49" t="str">
        <f t="shared" si="0"/>
        <v>CZK</v>
      </c>
    </row>
    <row r="23" spans="1:10" ht="27.75" customHeight="1" thickBot="1">
      <c r="A23" s="7"/>
      <c r="B23" s="50" t="s">
        <v>35</v>
      </c>
      <c r="C23" s="51"/>
      <c r="D23" s="51"/>
      <c r="E23" s="51"/>
      <c r="F23" s="51"/>
      <c r="G23" s="139">
        <f>ZakladDPHSni+DPHSni+ZakladDPHZakl+DPHZakl</f>
        <v>0</v>
      </c>
      <c r="H23" s="139"/>
      <c r="I23" s="139"/>
      <c r="J23" s="52" t="s">
        <v>36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136"/>
      <c r="C28" s="136"/>
      <c r="D28" s="136"/>
      <c r="E28" s="136"/>
      <c r="F28" s="136"/>
      <c r="G28" s="136"/>
      <c r="H28" s="136"/>
      <c r="I28" s="136"/>
      <c r="J28" s="136"/>
      <c r="AZ28" s="59">
        <f>B28</f>
        <v>0</v>
      </c>
    </row>
    <row r="29" spans="2:52" ht="12.75">
      <c r="B29" s="136"/>
      <c r="C29" s="136"/>
      <c r="D29" s="136"/>
      <c r="E29" s="136"/>
      <c r="F29" s="136"/>
      <c r="G29" s="136"/>
      <c r="H29" s="136"/>
      <c r="I29" s="136"/>
      <c r="J29" s="136"/>
      <c r="AZ29" s="59">
        <f>B29</f>
        <v>0</v>
      </c>
    </row>
    <row r="30" spans="2:52" ht="12.75">
      <c r="B30" s="136"/>
      <c r="C30" s="136"/>
      <c r="D30" s="136"/>
      <c r="E30" s="136"/>
      <c r="F30" s="136"/>
      <c r="G30" s="136"/>
      <c r="H30" s="136"/>
      <c r="I30" s="136"/>
      <c r="J30" s="136"/>
      <c r="AZ30" s="59">
        <f>B30</f>
        <v>0</v>
      </c>
    </row>
    <row r="32" spans="6:10" ht="12.75">
      <c r="F32" s="60"/>
      <c r="G32" s="61"/>
      <c r="H32" s="60"/>
      <c r="I32" s="61"/>
      <c r="J32" s="61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28"/>
  <sheetViews>
    <sheetView tabSelected="1" view="pageBreakPreview" zoomScale="110" zoomScaleSheetLayoutView="110" workbookViewId="0" topLeftCell="A109">
      <selection activeCell="F121" sqref="F121:F123"/>
    </sheetView>
  </sheetViews>
  <sheetFormatPr defaultColWidth="9.00390625" defaultRowHeight="12.75"/>
  <cols>
    <col min="1" max="1" width="4.25390625" style="0" customWidth="1"/>
    <col min="2" max="2" width="11.75390625" style="1" customWidth="1"/>
    <col min="3" max="3" width="38.25390625" style="165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148" t="s">
        <v>37</v>
      </c>
      <c r="B1" s="149"/>
      <c r="C1" s="149"/>
      <c r="D1" s="149"/>
      <c r="E1" s="149"/>
      <c r="F1" s="150"/>
      <c r="G1" s="151"/>
      <c r="H1" s="2"/>
      <c r="I1" s="2"/>
    </row>
    <row r="2" spans="1:9" ht="15" customHeight="1">
      <c r="A2" s="64"/>
      <c r="B2" s="62"/>
      <c r="C2" s="145" t="s">
        <v>66</v>
      </c>
      <c r="D2" s="146"/>
      <c r="E2" s="146"/>
      <c r="F2" s="146"/>
      <c r="G2" s="147"/>
      <c r="H2" s="2"/>
      <c r="I2" s="2"/>
    </row>
    <row r="3" spans="1:19" ht="15" customHeight="1">
      <c r="A3" s="65"/>
      <c r="B3" s="66"/>
      <c r="C3" s="143" t="s">
        <v>65</v>
      </c>
      <c r="D3" s="143"/>
      <c r="E3" s="143"/>
      <c r="F3" s="143"/>
      <c r="G3" s="144"/>
      <c r="H3" s="2"/>
      <c r="I3" s="2"/>
      <c r="S3" t="s">
        <v>9</v>
      </c>
    </row>
    <row r="4" spans="2:7" s="67" customFormat="1" ht="6.75" customHeight="1">
      <c r="B4" s="68"/>
      <c r="C4" s="160"/>
      <c r="E4" s="69"/>
      <c r="F4" s="70"/>
      <c r="G4" s="71"/>
    </row>
    <row r="5" spans="1:9" s="75" customFormat="1" ht="21" customHeight="1">
      <c r="A5" s="72" t="s">
        <v>8</v>
      </c>
      <c r="B5" s="152" t="s">
        <v>7</v>
      </c>
      <c r="C5" s="153"/>
      <c r="D5" s="72" t="s">
        <v>6</v>
      </c>
      <c r="E5" s="72" t="s">
        <v>5</v>
      </c>
      <c r="F5" s="73" t="s">
        <v>4</v>
      </c>
      <c r="G5" s="72" t="s">
        <v>51</v>
      </c>
      <c r="H5" s="74"/>
      <c r="I5" s="74"/>
    </row>
    <row r="6" spans="1:9" ht="21" customHeight="1">
      <c r="A6" s="102" t="s">
        <v>58</v>
      </c>
      <c r="B6" s="142" t="s">
        <v>59</v>
      </c>
      <c r="C6" s="142"/>
      <c r="D6" s="82"/>
      <c r="E6" s="82"/>
      <c r="F6" s="140">
        <f>SUM(G7:G220)</f>
        <v>0</v>
      </c>
      <c r="G6" s="141"/>
      <c r="H6" s="2"/>
      <c r="I6" s="2"/>
    </row>
    <row r="7" spans="1:9" s="80" customFormat="1" ht="15" customHeight="1">
      <c r="A7" s="91"/>
      <c r="B7" s="92">
        <v>31</v>
      </c>
      <c r="C7" s="161" t="s">
        <v>68</v>
      </c>
      <c r="D7" s="93"/>
      <c r="E7" s="93"/>
      <c r="F7" s="94"/>
      <c r="G7" s="95"/>
      <c r="H7" s="79"/>
      <c r="I7" s="79"/>
    </row>
    <row r="8" spans="1:7" s="78" customFormat="1" ht="12.75" customHeight="1">
      <c r="A8" s="5">
        <f>1+0</f>
        <v>1</v>
      </c>
      <c r="B8" s="154" t="s">
        <v>69</v>
      </c>
      <c r="C8" s="162" t="s">
        <v>70</v>
      </c>
      <c r="D8" s="156" t="s">
        <v>71</v>
      </c>
      <c r="E8" s="155">
        <v>0.45</v>
      </c>
      <c r="F8" s="77"/>
      <c r="G8" s="83">
        <f>ROUND(F8*E8,2)</f>
        <v>0</v>
      </c>
    </row>
    <row r="9" spans="1:9" s="80" customFormat="1" ht="15" customHeight="1">
      <c r="A9" s="91"/>
      <c r="B9" s="92">
        <v>34</v>
      </c>
      <c r="C9" s="98" t="s">
        <v>72</v>
      </c>
      <c r="D9" s="93"/>
      <c r="E9" s="93"/>
      <c r="F9" s="94"/>
      <c r="G9" s="95"/>
      <c r="H9" s="79"/>
      <c r="I9" s="79"/>
    </row>
    <row r="10" spans="1:7" s="78" customFormat="1" ht="12.75" customHeight="1">
      <c r="A10" s="5">
        <f>1+A8</f>
        <v>2</v>
      </c>
      <c r="B10" s="154" t="s">
        <v>73</v>
      </c>
      <c r="C10" s="162" t="s">
        <v>74</v>
      </c>
      <c r="D10" s="156" t="s">
        <v>1</v>
      </c>
      <c r="E10" s="155">
        <v>1.97</v>
      </c>
      <c r="F10" s="77"/>
      <c r="G10" s="83">
        <f aca="true" t="shared" si="0" ref="G10">ROUND(F10*E10,2)</f>
        <v>0</v>
      </c>
    </row>
    <row r="11" spans="1:7" s="78" customFormat="1" ht="12.75" customHeight="1">
      <c r="A11" s="5">
        <f>1+A10</f>
        <v>3</v>
      </c>
      <c r="B11" s="154" t="s">
        <v>75</v>
      </c>
      <c r="C11" s="162" t="s">
        <v>76</v>
      </c>
      <c r="D11" s="156" t="s">
        <v>1</v>
      </c>
      <c r="E11" s="155">
        <v>70.23</v>
      </c>
      <c r="F11" s="77"/>
      <c r="G11" s="83">
        <f aca="true" t="shared" si="1" ref="G11">ROUND(F11*E11,2)</f>
        <v>0</v>
      </c>
    </row>
    <row r="12" spans="1:7" s="78" customFormat="1" ht="12.75" customHeight="1">
      <c r="A12" s="5">
        <f>1+A11</f>
        <v>4</v>
      </c>
      <c r="B12" s="154" t="s">
        <v>77</v>
      </c>
      <c r="C12" s="162" t="s">
        <v>78</v>
      </c>
      <c r="D12" s="156" t="s">
        <v>1</v>
      </c>
      <c r="E12" s="155">
        <v>7.1</v>
      </c>
      <c r="F12" s="77"/>
      <c r="G12" s="83">
        <f aca="true" t="shared" si="2" ref="G12">ROUND(F12*E12,2)</f>
        <v>0</v>
      </c>
    </row>
    <row r="13" spans="1:9" s="80" customFormat="1" ht="15" customHeight="1">
      <c r="A13" s="91"/>
      <c r="B13" s="92">
        <v>41</v>
      </c>
      <c r="C13" s="98" t="s">
        <v>79</v>
      </c>
      <c r="D13" s="93"/>
      <c r="E13" s="93"/>
      <c r="F13" s="94"/>
      <c r="G13" s="95"/>
      <c r="H13" s="79"/>
      <c r="I13" s="79"/>
    </row>
    <row r="14" spans="1:7" s="78" customFormat="1" ht="12.75" customHeight="1">
      <c r="A14" s="5">
        <f>1+A12</f>
        <v>5</v>
      </c>
      <c r="B14" s="154" t="s">
        <v>80</v>
      </c>
      <c r="C14" s="162" t="s">
        <v>81</v>
      </c>
      <c r="D14" s="156" t="s">
        <v>1</v>
      </c>
      <c r="E14" s="155">
        <v>4.73</v>
      </c>
      <c r="F14" s="77"/>
      <c r="G14" s="83">
        <f aca="true" t="shared" si="3" ref="G14">ROUND(F14*E14,2)</f>
        <v>0</v>
      </c>
    </row>
    <row r="15" spans="1:9" s="80" customFormat="1" ht="15" customHeight="1">
      <c r="A15" s="91"/>
      <c r="B15" s="92">
        <v>43</v>
      </c>
      <c r="C15" s="98" t="s">
        <v>82</v>
      </c>
      <c r="D15" s="93"/>
      <c r="E15" s="93"/>
      <c r="F15" s="94"/>
      <c r="G15" s="95"/>
      <c r="H15" s="79"/>
      <c r="I15" s="79"/>
    </row>
    <row r="16" spans="1:7" s="78" customFormat="1" ht="12.75" customHeight="1">
      <c r="A16" s="5">
        <f>1+A14</f>
        <v>6</v>
      </c>
      <c r="B16" s="154" t="s">
        <v>83</v>
      </c>
      <c r="C16" s="162" t="s">
        <v>84</v>
      </c>
      <c r="D16" s="156" t="s">
        <v>85</v>
      </c>
      <c r="E16" s="155">
        <v>1.16</v>
      </c>
      <c r="F16" s="77"/>
      <c r="G16" s="83">
        <f aca="true" t="shared" si="4" ref="G16">ROUND(F16*E16,2)</f>
        <v>0</v>
      </c>
    </row>
    <row r="17" spans="1:7" s="78" customFormat="1" ht="35.25" customHeight="1">
      <c r="A17" s="5"/>
      <c r="B17" s="157"/>
      <c r="C17" s="163" t="s">
        <v>86</v>
      </c>
      <c r="D17" s="159"/>
      <c r="E17" s="157"/>
      <c r="F17" s="84"/>
      <c r="G17" s="85"/>
    </row>
    <row r="18" spans="1:9" s="80" customFormat="1" ht="15" customHeight="1">
      <c r="A18" s="91"/>
      <c r="B18" s="92">
        <v>61</v>
      </c>
      <c r="C18" s="98" t="s">
        <v>87</v>
      </c>
      <c r="D18" s="93"/>
      <c r="E18" s="93"/>
      <c r="F18" s="94"/>
      <c r="G18" s="95"/>
      <c r="H18" s="79"/>
      <c r="I18" s="79"/>
    </row>
    <row r="19" spans="1:7" s="78" customFormat="1" ht="12.75" customHeight="1">
      <c r="A19" s="5">
        <f>1+A16</f>
        <v>7</v>
      </c>
      <c r="B19" s="154" t="s">
        <v>88</v>
      </c>
      <c r="C19" s="162" t="s">
        <v>89</v>
      </c>
      <c r="D19" s="156" t="s">
        <v>1</v>
      </c>
      <c r="E19" s="155">
        <v>5.17</v>
      </c>
      <c r="F19" s="77"/>
      <c r="G19" s="83">
        <f aca="true" t="shared" si="5" ref="G19">ROUND(F19*E19,2)</f>
        <v>0</v>
      </c>
    </row>
    <row r="20" spans="1:7" s="78" customFormat="1" ht="12.75" customHeight="1">
      <c r="A20" s="5">
        <f>1+A19</f>
        <v>8</v>
      </c>
      <c r="B20" s="154" t="s">
        <v>90</v>
      </c>
      <c r="C20" s="162" t="s">
        <v>91</v>
      </c>
      <c r="D20" s="156" t="s">
        <v>2</v>
      </c>
      <c r="E20" s="155">
        <v>26.8</v>
      </c>
      <c r="F20" s="77"/>
      <c r="G20" s="83">
        <f aca="true" t="shared" si="6" ref="G20">ROUND(F20*E20,2)</f>
        <v>0</v>
      </c>
    </row>
    <row r="21" spans="1:9" s="80" customFormat="1" ht="15" customHeight="1">
      <c r="A21" s="91"/>
      <c r="B21" s="92">
        <v>62</v>
      </c>
      <c r="C21" s="98" t="s">
        <v>92</v>
      </c>
      <c r="D21" s="93"/>
      <c r="E21" s="93"/>
      <c r="F21" s="94"/>
      <c r="G21" s="95"/>
      <c r="H21" s="79"/>
      <c r="I21" s="79"/>
    </row>
    <row r="22" spans="1:7" s="78" customFormat="1" ht="11.25">
      <c r="A22" s="5">
        <f>1+A20</f>
        <v>9</v>
      </c>
      <c r="B22" s="154" t="s">
        <v>93</v>
      </c>
      <c r="C22" s="162" t="s">
        <v>94</v>
      </c>
      <c r="D22" s="156" t="s">
        <v>1</v>
      </c>
      <c r="E22" s="155">
        <v>15.53</v>
      </c>
      <c r="F22" s="77"/>
      <c r="G22" s="83">
        <f aca="true" t="shared" si="7" ref="G22">ROUND(F22*E22,2)</f>
        <v>0</v>
      </c>
    </row>
    <row r="23" spans="1:7" s="78" customFormat="1" ht="10.5" customHeight="1">
      <c r="A23" s="5"/>
      <c r="B23" s="157"/>
      <c r="C23" s="163" t="s">
        <v>95</v>
      </c>
      <c r="D23" s="159"/>
      <c r="E23" s="157"/>
      <c r="F23" s="84"/>
      <c r="G23" s="85"/>
    </row>
    <row r="24" spans="1:7" s="78" customFormat="1" ht="11.25" customHeight="1">
      <c r="A24" s="5">
        <f>1+A22</f>
        <v>10</v>
      </c>
      <c r="B24" s="154" t="s">
        <v>96</v>
      </c>
      <c r="C24" s="162" t="s">
        <v>97</v>
      </c>
      <c r="D24" s="156" t="s">
        <v>1</v>
      </c>
      <c r="E24" s="155">
        <v>15.53</v>
      </c>
      <c r="F24" s="77"/>
      <c r="G24" s="83">
        <f aca="true" t="shared" si="8" ref="G24">ROUND(F24*E24,2)</f>
        <v>0</v>
      </c>
    </row>
    <row r="25" spans="1:9" s="80" customFormat="1" ht="15" customHeight="1">
      <c r="A25" s="91"/>
      <c r="B25" s="92">
        <v>64</v>
      </c>
      <c r="C25" s="98" t="s">
        <v>98</v>
      </c>
      <c r="D25" s="93"/>
      <c r="E25" s="93"/>
      <c r="F25" s="94"/>
      <c r="G25" s="95"/>
      <c r="H25" s="79"/>
      <c r="I25" s="79"/>
    </row>
    <row r="26" spans="1:7" ht="25.5" customHeight="1">
      <c r="A26" s="5">
        <f>1+A24</f>
        <v>11</v>
      </c>
      <c r="B26" s="154" t="s">
        <v>99</v>
      </c>
      <c r="C26" s="166" t="s">
        <v>100</v>
      </c>
      <c r="D26" s="156" t="s">
        <v>60</v>
      </c>
      <c r="E26" s="155">
        <v>1</v>
      </c>
      <c r="F26" s="81"/>
      <c r="G26" s="83">
        <f aca="true" t="shared" si="9" ref="G26">ROUND(F26*E26,2)</f>
        <v>0</v>
      </c>
    </row>
    <row r="27" spans="1:7" ht="24" customHeight="1">
      <c r="A27" s="5"/>
      <c r="B27" s="157"/>
      <c r="C27" s="163" t="s">
        <v>106</v>
      </c>
      <c r="D27" s="159"/>
      <c r="E27" s="157"/>
      <c r="F27" s="86"/>
      <c r="G27" s="85"/>
    </row>
    <row r="28" spans="1:7" ht="12.75" customHeight="1">
      <c r="A28" s="5">
        <f>1+A26</f>
        <v>12</v>
      </c>
      <c r="B28" s="154" t="s">
        <v>101</v>
      </c>
      <c r="C28" s="162" t="s">
        <v>102</v>
      </c>
      <c r="D28" s="156" t="s">
        <v>60</v>
      </c>
      <c r="E28" s="155">
        <v>1</v>
      </c>
      <c r="F28" s="81"/>
      <c r="G28" s="83">
        <f aca="true" t="shared" si="10" ref="G28">ROUND(F28*E28,2)</f>
        <v>0</v>
      </c>
    </row>
    <row r="29" spans="1:7" ht="12.75" customHeight="1">
      <c r="A29" s="5"/>
      <c r="B29" s="157"/>
      <c r="C29" s="163" t="s">
        <v>103</v>
      </c>
      <c r="D29" s="159"/>
      <c r="E29" s="157"/>
      <c r="F29" s="86"/>
      <c r="G29" s="85"/>
    </row>
    <row r="30" spans="1:7" ht="12.75" customHeight="1">
      <c r="A30" s="5">
        <f>1+A28</f>
        <v>13</v>
      </c>
      <c r="B30" s="154" t="s">
        <v>104</v>
      </c>
      <c r="C30" s="162" t="s">
        <v>105</v>
      </c>
      <c r="D30" s="156" t="s">
        <v>60</v>
      </c>
      <c r="E30" s="155">
        <v>1</v>
      </c>
      <c r="F30" s="81"/>
      <c r="G30" s="83">
        <f aca="true" t="shared" si="11" ref="G30">ROUND(F30*E30,2)</f>
        <v>0</v>
      </c>
    </row>
    <row r="31" spans="1:9" s="80" customFormat="1" ht="15" customHeight="1">
      <c r="A31" s="91"/>
      <c r="B31" s="92">
        <v>711</v>
      </c>
      <c r="C31" s="98" t="s">
        <v>107</v>
      </c>
      <c r="D31" s="93"/>
      <c r="E31" s="93"/>
      <c r="F31" s="94"/>
      <c r="G31" s="95"/>
      <c r="H31" s="79"/>
      <c r="I31" s="79"/>
    </row>
    <row r="32" spans="1:7" ht="12" customHeight="1">
      <c r="A32" s="5">
        <f>1+A30</f>
        <v>14</v>
      </c>
      <c r="B32" s="154" t="s">
        <v>108</v>
      </c>
      <c r="C32" s="154" t="s">
        <v>109</v>
      </c>
      <c r="D32" s="156" t="s">
        <v>1</v>
      </c>
      <c r="E32" s="155">
        <v>9.71</v>
      </c>
      <c r="F32" s="81"/>
      <c r="G32" s="83">
        <f aca="true" t="shared" si="12" ref="G32">ROUND(F32*E32,2)</f>
        <v>0</v>
      </c>
    </row>
    <row r="33" spans="1:7" ht="33.75" customHeight="1">
      <c r="A33" s="5"/>
      <c r="B33" s="157"/>
      <c r="C33" s="158" t="s">
        <v>110</v>
      </c>
      <c r="D33" s="159"/>
      <c r="E33" s="157"/>
      <c r="F33" s="86"/>
      <c r="G33" s="85"/>
    </row>
    <row r="34" spans="1:9" s="80" customFormat="1" ht="15" customHeight="1">
      <c r="A34" s="91"/>
      <c r="B34" s="92">
        <v>713</v>
      </c>
      <c r="C34" s="98" t="s">
        <v>111</v>
      </c>
      <c r="D34" s="93"/>
      <c r="E34" s="93"/>
      <c r="F34" s="94"/>
      <c r="G34" s="95"/>
      <c r="H34" s="79"/>
      <c r="I34" s="79"/>
    </row>
    <row r="35" spans="1:7" ht="12.75" customHeight="1">
      <c r="A35" s="5">
        <f>1+A32</f>
        <v>15</v>
      </c>
      <c r="B35" s="154" t="s">
        <v>112</v>
      </c>
      <c r="C35" s="154" t="s">
        <v>113</v>
      </c>
      <c r="D35" s="156" t="s">
        <v>1</v>
      </c>
      <c r="E35" s="155">
        <v>103.26</v>
      </c>
      <c r="F35" s="81"/>
      <c r="G35" s="83">
        <f aca="true" t="shared" si="13" ref="G35">ROUND(F35*E35,2)</f>
        <v>0</v>
      </c>
    </row>
    <row r="36" spans="1:7" ht="11.25" customHeight="1">
      <c r="A36" s="5"/>
      <c r="B36" s="157"/>
      <c r="C36" s="158" t="s">
        <v>114</v>
      </c>
      <c r="D36" s="159"/>
      <c r="E36" s="157"/>
      <c r="F36" s="86"/>
      <c r="G36" s="85"/>
    </row>
    <row r="37" spans="1:7" ht="12.75">
      <c r="A37" s="5">
        <f>1+A35</f>
        <v>16</v>
      </c>
      <c r="B37" s="167" t="s">
        <v>115</v>
      </c>
      <c r="C37" s="167" t="s">
        <v>116</v>
      </c>
      <c r="D37" s="168" t="s">
        <v>1</v>
      </c>
      <c r="E37" s="169">
        <v>134.76</v>
      </c>
      <c r="F37" s="81"/>
      <c r="G37" s="83">
        <f aca="true" t="shared" si="14" ref="G37:G38">ROUND(F37*E37,2)</f>
        <v>0</v>
      </c>
    </row>
    <row r="38" spans="1:7" ht="12.75">
      <c r="A38" s="5">
        <f>1+A37</f>
        <v>17</v>
      </c>
      <c r="B38" s="154" t="s">
        <v>117</v>
      </c>
      <c r="C38" s="154" t="s">
        <v>118</v>
      </c>
      <c r="D38" s="156" t="s">
        <v>1</v>
      </c>
      <c r="E38" s="155">
        <v>75.19</v>
      </c>
      <c r="F38" s="81"/>
      <c r="G38" s="83">
        <f t="shared" si="14"/>
        <v>0</v>
      </c>
    </row>
    <row r="39" spans="1:7" ht="12.75">
      <c r="A39" s="5"/>
      <c r="B39" s="157"/>
      <c r="C39" s="158" t="s">
        <v>119</v>
      </c>
      <c r="D39" s="159"/>
      <c r="E39" s="157"/>
      <c r="F39" s="87"/>
      <c r="G39" s="85"/>
    </row>
    <row r="40" spans="1:7" ht="12.75">
      <c r="A40" s="5">
        <f>1+A38</f>
        <v>18</v>
      </c>
      <c r="B40" s="154" t="s">
        <v>120</v>
      </c>
      <c r="C40" s="154" t="s">
        <v>121</v>
      </c>
      <c r="D40" s="156" t="s">
        <v>1</v>
      </c>
      <c r="E40" s="155">
        <v>75.19</v>
      </c>
      <c r="F40" s="81"/>
      <c r="G40" s="83">
        <f aca="true" t="shared" si="15" ref="G40">ROUND(F40*E40,2)</f>
        <v>0</v>
      </c>
    </row>
    <row r="41" spans="1:7" ht="12.75" customHeight="1">
      <c r="A41" s="5"/>
      <c r="B41" s="157"/>
      <c r="C41" s="158" t="s">
        <v>126</v>
      </c>
      <c r="D41" s="159"/>
      <c r="E41" s="157"/>
      <c r="F41" s="87"/>
      <c r="G41" s="85"/>
    </row>
    <row r="42" spans="1:7" ht="12.75" customHeight="1">
      <c r="A42" s="5">
        <f>1+A40</f>
        <v>19</v>
      </c>
      <c r="B42" s="167" t="s">
        <v>122</v>
      </c>
      <c r="C42" s="167" t="s">
        <v>123</v>
      </c>
      <c r="D42" s="168" t="s">
        <v>1</v>
      </c>
      <c r="E42" s="169">
        <f>1.305*49.08</f>
        <v>64.04939999999999</v>
      </c>
      <c r="F42" s="81"/>
      <c r="G42" s="83">
        <f aca="true" t="shared" si="16" ref="G42:G43">ROUND(F42*E42,2)</f>
        <v>0</v>
      </c>
    </row>
    <row r="43" spans="1:7" ht="12.75" customHeight="1">
      <c r="A43" s="5">
        <f aca="true" t="shared" si="17" ref="A43:A45">1+A42</f>
        <v>20</v>
      </c>
      <c r="B43" s="167" t="s">
        <v>115</v>
      </c>
      <c r="C43" s="167" t="s">
        <v>116</v>
      </c>
      <c r="D43" s="168" t="s">
        <v>1</v>
      </c>
      <c r="E43" s="169">
        <f>1.305*26.11</f>
        <v>34.07355</v>
      </c>
      <c r="F43" s="81"/>
      <c r="G43" s="83">
        <f t="shared" si="16"/>
        <v>0</v>
      </c>
    </row>
    <row r="44" spans="1:7" ht="12.75">
      <c r="A44" s="5">
        <f t="shared" si="17"/>
        <v>21</v>
      </c>
      <c r="B44" s="154" t="s">
        <v>120</v>
      </c>
      <c r="C44" s="154" t="s">
        <v>121</v>
      </c>
      <c r="D44" s="156" t="s">
        <v>1</v>
      </c>
      <c r="E44" s="155">
        <v>44.14</v>
      </c>
      <c r="F44" s="81"/>
      <c r="G44" s="83">
        <f aca="true" t="shared" si="18" ref="G44:G45">ROUND(F44*E44,2)</f>
        <v>0</v>
      </c>
    </row>
    <row r="45" spans="1:7" ht="12.75">
      <c r="A45" s="5">
        <f t="shared" si="17"/>
        <v>22</v>
      </c>
      <c r="B45" s="167" t="s">
        <v>124</v>
      </c>
      <c r="C45" s="167" t="s">
        <v>125</v>
      </c>
      <c r="D45" s="168" t="s">
        <v>1</v>
      </c>
      <c r="E45" s="169">
        <f>1.305*44.14</f>
        <v>57.6027</v>
      </c>
      <c r="F45" s="100"/>
      <c r="G45" s="101">
        <f t="shared" si="18"/>
        <v>0</v>
      </c>
    </row>
    <row r="46" spans="1:9" s="80" customFormat="1" ht="15" customHeight="1">
      <c r="A46" s="91"/>
      <c r="B46" s="92">
        <v>721</v>
      </c>
      <c r="C46" s="161" t="s">
        <v>127</v>
      </c>
      <c r="D46" s="93"/>
      <c r="E46" s="93"/>
      <c r="F46" s="94"/>
      <c r="G46" s="95"/>
      <c r="H46" s="79"/>
      <c r="I46" s="79"/>
    </row>
    <row r="47" spans="1:7" s="78" customFormat="1" ht="12.75" customHeight="1">
      <c r="A47" s="5">
        <f>1+A45</f>
        <v>23</v>
      </c>
      <c r="B47" s="154" t="s">
        <v>128</v>
      </c>
      <c r="C47" s="154" t="s">
        <v>129</v>
      </c>
      <c r="D47" s="156" t="s">
        <v>2</v>
      </c>
      <c r="E47" s="155">
        <v>3</v>
      </c>
      <c r="F47" s="77"/>
      <c r="G47" s="83">
        <f aca="true" t="shared" si="19" ref="G47:G49">ROUND(F47*E47,2)</f>
        <v>0</v>
      </c>
    </row>
    <row r="48" spans="1:7" s="78" customFormat="1" ht="12.75" customHeight="1">
      <c r="A48" s="5">
        <f aca="true" t="shared" si="20" ref="A48:A51">1+A47</f>
        <v>24</v>
      </c>
      <c r="B48" s="154" t="s">
        <v>130</v>
      </c>
      <c r="C48" s="154" t="s">
        <v>131</v>
      </c>
      <c r="D48" s="156" t="s">
        <v>2</v>
      </c>
      <c r="E48" s="155">
        <v>14</v>
      </c>
      <c r="F48" s="77"/>
      <c r="G48" s="83">
        <f t="shared" si="19"/>
        <v>0</v>
      </c>
    </row>
    <row r="49" spans="1:7" s="78" customFormat="1" ht="12.75" customHeight="1">
      <c r="A49" s="5">
        <f t="shared" si="20"/>
        <v>25</v>
      </c>
      <c r="B49" s="154" t="s">
        <v>132</v>
      </c>
      <c r="C49" s="154" t="s">
        <v>133</v>
      </c>
      <c r="D49" s="156" t="s">
        <v>2</v>
      </c>
      <c r="E49" s="155">
        <v>8</v>
      </c>
      <c r="F49" s="77"/>
      <c r="G49" s="83">
        <f t="shared" si="19"/>
        <v>0</v>
      </c>
    </row>
    <row r="50" spans="1:7" s="78" customFormat="1" ht="12.75" customHeight="1">
      <c r="A50" s="5">
        <f t="shared" si="20"/>
        <v>26</v>
      </c>
      <c r="B50" s="154" t="s">
        <v>134</v>
      </c>
      <c r="C50" s="154" t="s">
        <v>135</v>
      </c>
      <c r="D50" s="156" t="s">
        <v>2</v>
      </c>
      <c r="E50" s="155">
        <v>1</v>
      </c>
      <c r="F50" s="77"/>
      <c r="G50" s="83">
        <f aca="true" t="shared" si="21" ref="G50:G51">ROUND(F50*E50,2)</f>
        <v>0</v>
      </c>
    </row>
    <row r="51" spans="1:7" s="78" customFormat="1" ht="12.75" customHeight="1">
      <c r="A51" s="5">
        <f t="shared" si="20"/>
        <v>27</v>
      </c>
      <c r="B51" s="154" t="s">
        <v>136</v>
      </c>
      <c r="C51" s="154" t="s">
        <v>137</v>
      </c>
      <c r="D51" s="156" t="s">
        <v>138</v>
      </c>
      <c r="E51" s="155">
        <v>1</v>
      </c>
      <c r="F51" s="77"/>
      <c r="G51" s="83">
        <f t="shared" si="21"/>
        <v>0</v>
      </c>
    </row>
    <row r="52" spans="1:9" s="80" customFormat="1" ht="15" customHeight="1">
      <c r="A52" s="91"/>
      <c r="B52" s="92">
        <v>722</v>
      </c>
      <c r="C52" s="161" t="s">
        <v>139</v>
      </c>
      <c r="D52" s="93"/>
      <c r="E52" s="93"/>
      <c r="F52" s="94"/>
      <c r="G52" s="95"/>
      <c r="H52" s="79"/>
      <c r="I52" s="79"/>
    </row>
    <row r="53" spans="1:7" s="78" customFormat="1" ht="12.75" customHeight="1">
      <c r="A53" s="5">
        <f>1+A51</f>
        <v>28</v>
      </c>
      <c r="B53" s="154" t="s">
        <v>140</v>
      </c>
      <c r="C53" s="154" t="s">
        <v>141</v>
      </c>
      <c r="D53" s="156" t="s">
        <v>2</v>
      </c>
      <c r="E53" s="155">
        <v>9</v>
      </c>
      <c r="F53" s="81"/>
      <c r="G53" s="83">
        <f aca="true" t="shared" si="22" ref="G53:G74">ROUND(F53*E53,2)</f>
        <v>0</v>
      </c>
    </row>
    <row r="54" spans="1:7" s="78" customFormat="1" ht="12.75" customHeight="1">
      <c r="A54" s="5">
        <f aca="true" t="shared" si="23" ref="A54:A70">1+A53</f>
        <v>29</v>
      </c>
      <c r="B54" s="154" t="s">
        <v>142</v>
      </c>
      <c r="C54" s="154" t="s">
        <v>143</v>
      </c>
      <c r="D54" s="156" t="s">
        <v>2</v>
      </c>
      <c r="E54" s="155">
        <v>10</v>
      </c>
      <c r="F54" s="81"/>
      <c r="G54" s="83">
        <f aca="true" t="shared" si="24" ref="G54:G56">ROUND(F54*E54,2)</f>
        <v>0</v>
      </c>
    </row>
    <row r="55" spans="1:7" s="78" customFormat="1" ht="12.75" customHeight="1">
      <c r="A55" s="5">
        <f t="shared" si="23"/>
        <v>30</v>
      </c>
      <c r="B55" s="154" t="s">
        <v>144</v>
      </c>
      <c r="C55" s="154" t="s">
        <v>145</v>
      </c>
      <c r="D55" s="156" t="s">
        <v>2</v>
      </c>
      <c r="E55" s="155">
        <v>15</v>
      </c>
      <c r="F55" s="81"/>
      <c r="G55" s="83">
        <f t="shared" si="24"/>
        <v>0</v>
      </c>
    </row>
    <row r="56" spans="1:7" s="78" customFormat="1" ht="12.75" customHeight="1">
      <c r="A56" s="5">
        <f t="shared" si="23"/>
        <v>31</v>
      </c>
      <c r="B56" s="154" t="s">
        <v>146</v>
      </c>
      <c r="C56" s="154" t="s">
        <v>147</v>
      </c>
      <c r="D56" s="156" t="s">
        <v>2</v>
      </c>
      <c r="E56" s="155">
        <v>5</v>
      </c>
      <c r="F56" s="81"/>
      <c r="G56" s="83">
        <f t="shared" si="24"/>
        <v>0</v>
      </c>
    </row>
    <row r="57" spans="1:7" ht="12.75" customHeight="1">
      <c r="A57" s="5">
        <f t="shared" si="23"/>
        <v>32</v>
      </c>
      <c r="B57" s="154" t="s">
        <v>148</v>
      </c>
      <c r="C57" s="154" t="s">
        <v>149</v>
      </c>
      <c r="D57" s="156" t="s">
        <v>2</v>
      </c>
      <c r="E57" s="155">
        <v>19</v>
      </c>
      <c r="F57" s="81"/>
      <c r="G57" s="83">
        <f aca="true" t="shared" si="25" ref="G57:G72">ROUND(F57*E57,2)</f>
        <v>0</v>
      </c>
    </row>
    <row r="58" spans="1:7" s="78" customFormat="1" ht="12.75" customHeight="1">
      <c r="A58" s="5"/>
      <c r="B58" s="157"/>
      <c r="C58" s="158" t="s">
        <v>150</v>
      </c>
      <c r="D58" s="159"/>
      <c r="E58" s="157"/>
      <c r="F58" s="87"/>
      <c r="G58" s="85"/>
    </row>
    <row r="59" spans="1:7" ht="12.75" customHeight="1">
      <c r="A59" s="5">
        <f>1+A57</f>
        <v>33</v>
      </c>
      <c r="B59" s="154" t="s">
        <v>151</v>
      </c>
      <c r="C59" s="154" t="s">
        <v>152</v>
      </c>
      <c r="D59" s="156" t="s">
        <v>2</v>
      </c>
      <c r="E59" s="155">
        <v>20</v>
      </c>
      <c r="F59" s="81"/>
      <c r="G59" s="83">
        <f t="shared" si="25"/>
        <v>0</v>
      </c>
    </row>
    <row r="60" spans="1:7" s="78" customFormat="1" ht="12.75" customHeight="1">
      <c r="A60" s="5"/>
      <c r="B60" s="157"/>
      <c r="C60" s="158" t="s">
        <v>150</v>
      </c>
      <c r="D60" s="159"/>
      <c r="E60" s="157"/>
      <c r="F60" s="87"/>
      <c r="G60" s="85"/>
    </row>
    <row r="61" spans="1:7" ht="12.75" customHeight="1">
      <c r="A61" s="5">
        <f>1+A59</f>
        <v>34</v>
      </c>
      <c r="B61" s="154" t="s">
        <v>153</v>
      </c>
      <c r="C61" s="154" t="s">
        <v>154</v>
      </c>
      <c r="D61" s="156" t="s">
        <v>138</v>
      </c>
      <c r="E61" s="155">
        <v>5</v>
      </c>
      <c r="F61" s="81"/>
      <c r="G61" s="83">
        <f t="shared" si="25"/>
        <v>0</v>
      </c>
    </row>
    <row r="62" spans="1:7" s="78" customFormat="1" ht="12.75" customHeight="1">
      <c r="A62" s="5">
        <f t="shared" si="23"/>
        <v>35</v>
      </c>
      <c r="B62" s="154" t="s">
        <v>155</v>
      </c>
      <c r="C62" s="154" t="s">
        <v>156</v>
      </c>
      <c r="D62" s="156" t="s">
        <v>157</v>
      </c>
      <c r="E62" s="155">
        <v>1</v>
      </c>
      <c r="F62" s="81"/>
      <c r="G62" s="83">
        <f t="shared" si="25"/>
        <v>0</v>
      </c>
    </row>
    <row r="63" spans="1:7" s="78" customFormat="1" ht="12.75" customHeight="1">
      <c r="A63" s="5">
        <f t="shared" si="23"/>
        <v>36</v>
      </c>
      <c r="B63" s="154" t="s">
        <v>158</v>
      </c>
      <c r="C63" s="154" t="s">
        <v>159</v>
      </c>
      <c r="D63" s="156" t="s">
        <v>138</v>
      </c>
      <c r="E63" s="155">
        <v>5</v>
      </c>
      <c r="F63" s="81"/>
      <c r="G63" s="83">
        <f t="shared" si="25"/>
        <v>0</v>
      </c>
    </row>
    <row r="64" spans="1:7" s="78" customFormat="1" ht="12.75" customHeight="1">
      <c r="A64" s="5"/>
      <c r="B64" s="157"/>
      <c r="C64" s="158" t="s">
        <v>160</v>
      </c>
      <c r="D64" s="159"/>
      <c r="E64" s="157"/>
      <c r="F64" s="87"/>
      <c r="G64" s="85"/>
    </row>
    <row r="65" spans="1:7" s="78" customFormat="1" ht="12.75" customHeight="1">
      <c r="A65" s="5">
        <f>1+A63</f>
        <v>37</v>
      </c>
      <c r="B65" s="154" t="s">
        <v>161</v>
      </c>
      <c r="C65" s="154" t="s">
        <v>162</v>
      </c>
      <c r="D65" s="156" t="s">
        <v>138</v>
      </c>
      <c r="E65" s="155">
        <v>5</v>
      </c>
      <c r="F65" s="81"/>
      <c r="G65" s="83">
        <f t="shared" si="25"/>
        <v>0</v>
      </c>
    </row>
    <row r="66" spans="1:7" s="78" customFormat="1" ht="12.75" customHeight="1">
      <c r="A66" s="5">
        <f t="shared" si="23"/>
        <v>38</v>
      </c>
      <c r="B66" s="154" t="s">
        <v>163</v>
      </c>
      <c r="C66" s="154" t="s">
        <v>164</v>
      </c>
      <c r="D66" s="156" t="s">
        <v>62</v>
      </c>
      <c r="E66" s="155">
        <v>1</v>
      </c>
      <c r="F66" s="81"/>
      <c r="G66" s="83">
        <f t="shared" si="25"/>
        <v>0</v>
      </c>
    </row>
    <row r="67" spans="1:7" ht="12.75" customHeight="1">
      <c r="A67" s="5">
        <f t="shared" si="23"/>
        <v>39</v>
      </c>
      <c r="B67" s="154" t="s">
        <v>165</v>
      </c>
      <c r="C67" s="154" t="s">
        <v>166</v>
      </c>
      <c r="D67" s="156" t="s">
        <v>138</v>
      </c>
      <c r="E67" s="155">
        <v>2</v>
      </c>
      <c r="F67" s="81"/>
      <c r="G67" s="83">
        <f t="shared" si="25"/>
        <v>0</v>
      </c>
    </row>
    <row r="68" spans="1:7" s="78" customFormat="1" ht="12.75" customHeight="1">
      <c r="A68" s="5"/>
      <c r="B68" s="157"/>
      <c r="C68" s="158" t="s">
        <v>167</v>
      </c>
      <c r="D68" s="159"/>
      <c r="E68" s="157"/>
      <c r="F68" s="87"/>
      <c r="G68" s="85"/>
    </row>
    <row r="69" spans="1:7" ht="12.75" customHeight="1">
      <c r="A69" s="5">
        <f>1+A67</f>
        <v>40</v>
      </c>
      <c r="B69" s="154" t="s">
        <v>168</v>
      </c>
      <c r="C69" s="154" t="s">
        <v>169</v>
      </c>
      <c r="D69" s="156" t="s">
        <v>138</v>
      </c>
      <c r="E69" s="155">
        <v>1</v>
      </c>
      <c r="F69" s="81"/>
      <c r="G69" s="83">
        <f t="shared" si="25"/>
        <v>0</v>
      </c>
    </row>
    <row r="70" spans="1:7" s="78" customFormat="1" ht="12.75" customHeight="1">
      <c r="A70" s="5">
        <f t="shared" si="23"/>
        <v>41</v>
      </c>
      <c r="B70" s="154" t="s">
        <v>170</v>
      </c>
      <c r="C70" s="154" t="s">
        <v>171</v>
      </c>
      <c r="D70" s="156" t="s">
        <v>138</v>
      </c>
      <c r="E70" s="155">
        <v>1</v>
      </c>
      <c r="F70" s="81"/>
      <c r="G70" s="83">
        <f t="shared" si="25"/>
        <v>0</v>
      </c>
    </row>
    <row r="71" spans="1:7" ht="12.75" customHeight="1">
      <c r="A71" s="5"/>
      <c r="B71" s="157"/>
      <c r="C71" s="158" t="s">
        <v>172</v>
      </c>
      <c r="D71" s="159"/>
      <c r="E71" s="157"/>
      <c r="F71" s="87"/>
      <c r="G71" s="85"/>
    </row>
    <row r="72" spans="1:7" s="78" customFormat="1" ht="12.75" customHeight="1">
      <c r="A72" s="5">
        <f>1+A70</f>
        <v>42</v>
      </c>
      <c r="B72" s="154" t="s">
        <v>173</v>
      </c>
      <c r="C72" s="154" t="s">
        <v>174</v>
      </c>
      <c r="D72" s="156" t="s">
        <v>138</v>
      </c>
      <c r="E72" s="155">
        <v>1</v>
      </c>
      <c r="F72" s="81"/>
      <c r="G72" s="83">
        <f t="shared" si="25"/>
        <v>0</v>
      </c>
    </row>
    <row r="73" spans="1:7" s="78" customFormat="1" ht="12.75" customHeight="1">
      <c r="A73" s="5"/>
      <c r="B73" s="157"/>
      <c r="C73" s="158" t="s">
        <v>175</v>
      </c>
      <c r="D73" s="159"/>
      <c r="E73" s="157"/>
      <c r="F73" s="87"/>
      <c r="G73" s="85"/>
    </row>
    <row r="74" spans="1:7" s="78" customFormat="1" ht="12.75" customHeight="1">
      <c r="A74" s="5">
        <f>1+A72</f>
        <v>43</v>
      </c>
      <c r="B74" s="154" t="s">
        <v>176</v>
      </c>
      <c r="C74" s="154" t="s">
        <v>177</v>
      </c>
      <c r="D74" s="156" t="s">
        <v>2</v>
      </c>
      <c r="E74" s="155">
        <v>39</v>
      </c>
      <c r="F74" s="100"/>
      <c r="G74" s="101">
        <f t="shared" si="22"/>
        <v>0</v>
      </c>
    </row>
    <row r="75" spans="1:9" s="80" customFormat="1" ht="15" customHeight="1">
      <c r="A75" s="91"/>
      <c r="B75" s="92">
        <v>725</v>
      </c>
      <c r="C75" s="161" t="s">
        <v>178</v>
      </c>
      <c r="D75" s="93"/>
      <c r="E75" s="93"/>
      <c r="F75" s="94"/>
      <c r="G75" s="95"/>
      <c r="H75" s="79"/>
      <c r="I75" s="79"/>
    </row>
    <row r="76" spans="1:7" s="78" customFormat="1" ht="12.75" customHeight="1">
      <c r="A76" s="5">
        <f>1+A74</f>
        <v>44</v>
      </c>
      <c r="B76" s="154" t="s">
        <v>179</v>
      </c>
      <c r="C76" s="154" t="s">
        <v>180</v>
      </c>
      <c r="D76" s="156" t="s">
        <v>62</v>
      </c>
      <c r="E76" s="155">
        <v>1</v>
      </c>
      <c r="F76" s="81"/>
      <c r="G76" s="83">
        <f aca="true" t="shared" si="26" ref="G76:G78">ROUND(F76*E76,2)</f>
        <v>0</v>
      </c>
    </row>
    <row r="77" spans="1:7" s="78" customFormat="1" ht="12.75" customHeight="1">
      <c r="A77" s="5">
        <f>1+A76</f>
        <v>45</v>
      </c>
      <c r="B77" s="154" t="s">
        <v>181</v>
      </c>
      <c r="C77" s="154" t="s">
        <v>182</v>
      </c>
      <c r="D77" s="156" t="s">
        <v>62</v>
      </c>
      <c r="E77" s="155">
        <v>1</v>
      </c>
      <c r="F77" s="81"/>
      <c r="G77" s="83">
        <f t="shared" si="26"/>
        <v>0</v>
      </c>
    </row>
    <row r="78" spans="1:7" s="78" customFormat="1" ht="12.75" customHeight="1">
      <c r="A78" s="5">
        <f aca="true" t="shared" si="27" ref="A78:A82">1+A77</f>
        <v>46</v>
      </c>
      <c r="B78" s="154" t="s">
        <v>183</v>
      </c>
      <c r="C78" s="154" t="s">
        <v>184</v>
      </c>
      <c r="D78" s="156" t="s">
        <v>62</v>
      </c>
      <c r="E78" s="155">
        <v>1</v>
      </c>
      <c r="F78" s="81"/>
      <c r="G78" s="83">
        <f t="shared" si="26"/>
        <v>0</v>
      </c>
    </row>
    <row r="79" spans="1:7" ht="12.75" customHeight="1">
      <c r="A79" s="5">
        <f t="shared" si="27"/>
        <v>47</v>
      </c>
      <c r="B79" s="154" t="s">
        <v>185</v>
      </c>
      <c r="C79" s="154" t="s">
        <v>186</v>
      </c>
      <c r="D79" s="156" t="s">
        <v>62</v>
      </c>
      <c r="E79" s="155">
        <v>1</v>
      </c>
      <c r="F79" s="81"/>
      <c r="G79" s="83">
        <f aca="true" t="shared" si="28" ref="G79:G81">ROUND(F79*E79,2)</f>
        <v>0</v>
      </c>
    </row>
    <row r="80" spans="1:7" s="78" customFormat="1" ht="12.75" customHeight="1">
      <c r="A80" s="5">
        <f t="shared" si="27"/>
        <v>48</v>
      </c>
      <c r="B80" s="154" t="s">
        <v>187</v>
      </c>
      <c r="C80" s="154" t="s">
        <v>188</v>
      </c>
      <c r="D80" s="156" t="s">
        <v>62</v>
      </c>
      <c r="E80" s="155">
        <v>1</v>
      </c>
      <c r="F80" s="81"/>
      <c r="G80" s="83">
        <f t="shared" si="28"/>
        <v>0</v>
      </c>
    </row>
    <row r="81" spans="1:7" ht="12.75" customHeight="1">
      <c r="A81" s="5">
        <f t="shared" si="27"/>
        <v>49</v>
      </c>
      <c r="B81" s="154" t="s">
        <v>189</v>
      </c>
      <c r="C81" s="154" t="s">
        <v>190</v>
      </c>
      <c r="D81" s="156" t="s">
        <v>62</v>
      </c>
      <c r="E81" s="155">
        <v>1</v>
      </c>
      <c r="F81" s="81"/>
      <c r="G81" s="83">
        <f t="shared" si="28"/>
        <v>0</v>
      </c>
    </row>
    <row r="82" spans="1:7" s="78" customFormat="1" ht="12.75" customHeight="1">
      <c r="A82" s="5">
        <f t="shared" si="27"/>
        <v>50</v>
      </c>
      <c r="B82" s="154" t="s">
        <v>191</v>
      </c>
      <c r="C82" s="154" t="s">
        <v>192</v>
      </c>
      <c r="D82" s="156" t="s">
        <v>62</v>
      </c>
      <c r="E82" s="155">
        <v>1</v>
      </c>
      <c r="F82" s="81"/>
      <c r="G82" s="83">
        <f aca="true" t="shared" si="29" ref="G82">ROUND(F82*E82,2)</f>
        <v>0</v>
      </c>
    </row>
    <row r="83" spans="1:9" s="80" customFormat="1" ht="15" customHeight="1">
      <c r="A83" s="91"/>
      <c r="B83" s="92">
        <v>762</v>
      </c>
      <c r="C83" s="161" t="s">
        <v>178</v>
      </c>
      <c r="D83" s="93"/>
      <c r="E83" s="93"/>
      <c r="F83" s="94"/>
      <c r="G83" s="95"/>
      <c r="H83" s="79"/>
      <c r="I83" s="79"/>
    </row>
    <row r="84" spans="1:7" s="78" customFormat="1" ht="13.5" customHeight="1">
      <c r="A84" s="5">
        <f>1+A82</f>
        <v>51</v>
      </c>
      <c r="B84" s="167" t="s">
        <v>193</v>
      </c>
      <c r="C84" s="167" t="s">
        <v>194</v>
      </c>
      <c r="D84" s="168" t="s">
        <v>1</v>
      </c>
      <c r="E84" s="169">
        <v>10.22</v>
      </c>
      <c r="F84" s="81"/>
      <c r="G84" s="83">
        <f aca="true" t="shared" si="30" ref="G84:G85">ROUND(F84*E84,2)</f>
        <v>0</v>
      </c>
    </row>
    <row r="85" spans="1:7" s="78" customFormat="1" ht="24.75" customHeight="1">
      <c r="A85" s="5">
        <f>1+A84</f>
        <v>52</v>
      </c>
      <c r="B85" s="154" t="s">
        <v>195</v>
      </c>
      <c r="C85" s="166" t="s">
        <v>196</v>
      </c>
      <c r="D85" s="156" t="s">
        <v>2</v>
      </c>
      <c r="E85" s="155">
        <v>88.28</v>
      </c>
      <c r="F85" s="81"/>
      <c r="G85" s="83">
        <f t="shared" si="30"/>
        <v>0</v>
      </c>
    </row>
    <row r="86" spans="1:7" s="78" customFormat="1" ht="15" customHeight="1">
      <c r="A86" s="96"/>
      <c r="B86" s="157"/>
      <c r="C86" s="158" t="s">
        <v>197</v>
      </c>
      <c r="D86" s="159"/>
      <c r="E86" s="157"/>
      <c r="F86" s="99"/>
      <c r="G86" s="97"/>
    </row>
    <row r="87" spans="1:9" s="80" customFormat="1" ht="15" customHeight="1">
      <c r="A87" s="91"/>
      <c r="B87" s="92">
        <v>763</v>
      </c>
      <c r="C87" s="161" t="s">
        <v>198</v>
      </c>
      <c r="D87" s="93"/>
      <c r="E87" s="93"/>
      <c r="F87" s="94"/>
      <c r="G87" s="95"/>
      <c r="H87" s="79"/>
      <c r="I87" s="79"/>
    </row>
    <row r="88" spans="1:9" s="80" customFormat="1" ht="15" customHeight="1">
      <c r="A88" s="5">
        <f>1+A85</f>
        <v>53</v>
      </c>
      <c r="B88" s="154" t="s">
        <v>199</v>
      </c>
      <c r="C88" s="154" t="s">
        <v>200</v>
      </c>
      <c r="D88" s="156" t="s">
        <v>1</v>
      </c>
      <c r="E88" s="155">
        <v>59.44</v>
      </c>
      <c r="F88" s="81"/>
      <c r="G88" s="83">
        <f aca="true" t="shared" si="31" ref="G88">ROUND(F88*E88,2)</f>
        <v>0</v>
      </c>
      <c r="H88" s="79"/>
      <c r="I88" s="79"/>
    </row>
    <row r="89" spans="1:9" s="80" customFormat="1" ht="37.5" customHeight="1">
      <c r="A89" s="5"/>
      <c r="B89" s="157"/>
      <c r="C89" s="158" t="s">
        <v>201</v>
      </c>
      <c r="D89" s="159"/>
      <c r="E89" s="157"/>
      <c r="F89" s="86"/>
      <c r="G89" s="85"/>
      <c r="H89" s="79"/>
      <c r="I89" s="79"/>
    </row>
    <row r="90" spans="1:7" ht="15" customHeight="1">
      <c r="A90" s="5">
        <f>1+A88</f>
        <v>54</v>
      </c>
      <c r="B90" s="167" t="s">
        <v>202</v>
      </c>
      <c r="C90" s="167" t="s">
        <v>203</v>
      </c>
      <c r="D90" s="168" t="s">
        <v>1</v>
      </c>
      <c r="E90" s="169">
        <v>16.15</v>
      </c>
      <c r="F90" s="81"/>
      <c r="G90" s="83">
        <f aca="true" t="shared" si="32" ref="G90:G91">ROUND(F90*E90,2)</f>
        <v>0</v>
      </c>
    </row>
    <row r="91" spans="1:7" ht="12.75" customHeight="1">
      <c r="A91" s="5">
        <f aca="true" t="shared" si="33" ref="A91">1+A90</f>
        <v>55</v>
      </c>
      <c r="B91" s="167" t="s">
        <v>204</v>
      </c>
      <c r="C91" s="167" t="s">
        <v>205</v>
      </c>
      <c r="D91" s="168" t="s">
        <v>1</v>
      </c>
      <c r="E91" s="169">
        <v>45.91</v>
      </c>
      <c r="F91" s="81"/>
      <c r="G91" s="83">
        <f t="shared" si="32"/>
        <v>0</v>
      </c>
    </row>
    <row r="92" spans="1:9" s="80" customFormat="1" ht="15" customHeight="1">
      <c r="A92" s="91"/>
      <c r="B92" s="92">
        <v>766</v>
      </c>
      <c r="C92" s="161" t="s">
        <v>63</v>
      </c>
      <c r="D92" s="93"/>
      <c r="E92" s="93"/>
      <c r="F92" s="94"/>
      <c r="G92" s="95"/>
      <c r="H92" s="79"/>
      <c r="I92" s="79"/>
    </row>
    <row r="93" spans="1:7" s="78" customFormat="1" ht="12.75" customHeight="1">
      <c r="A93" s="5">
        <f>1+A91</f>
        <v>56</v>
      </c>
      <c r="B93" s="154" t="s">
        <v>206</v>
      </c>
      <c r="C93" s="154" t="s">
        <v>207</v>
      </c>
      <c r="D93" s="156" t="s">
        <v>60</v>
      </c>
      <c r="E93" s="155">
        <v>2</v>
      </c>
      <c r="F93" s="81"/>
      <c r="G93" s="83">
        <f aca="true" t="shared" si="34" ref="G93:G105">ROUND(F93*E93,2)</f>
        <v>0</v>
      </c>
    </row>
    <row r="94" spans="1:7" ht="12.75" customHeight="1">
      <c r="A94" s="5">
        <f>1+A93</f>
        <v>57</v>
      </c>
      <c r="B94" s="154" t="s">
        <v>208</v>
      </c>
      <c r="C94" s="154" t="s">
        <v>209</v>
      </c>
      <c r="D94" s="156" t="s">
        <v>60</v>
      </c>
      <c r="E94" s="155">
        <v>1</v>
      </c>
      <c r="F94" s="81"/>
      <c r="G94" s="83">
        <f aca="true" t="shared" si="35" ref="G94">ROUND(F94*E94,2)</f>
        <v>0</v>
      </c>
    </row>
    <row r="95" spans="1:7" ht="12.75" customHeight="1">
      <c r="A95" s="5">
        <f aca="true" t="shared" si="36" ref="A95:A105">1+A94</f>
        <v>58</v>
      </c>
      <c r="B95" s="167" t="s">
        <v>210</v>
      </c>
      <c r="C95" s="167" t="s">
        <v>211</v>
      </c>
      <c r="D95" s="168" t="s">
        <v>60</v>
      </c>
      <c r="E95" s="169">
        <v>1</v>
      </c>
      <c r="F95" s="81"/>
      <c r="G95" s="83">
        <f aca="true" t="shared" si="37" ref="G95:G100">ROUND(F95*E95,2)</f>
        <v>0</v>
      </c>
    </row>
    <row r="96" spans="1:7" s="78" customFormat="1" ht="12.75" customHeight="1">
      <c r="A96" s="5">
        <f t="shared" si="36"/>
        <v>59</v>
      </c>
      <c r="B96" s="167" t="s">
        <v>212</v>
      </c>
      <c r="C96" s="167" t="s">
        <v>213</v>
      </c>
      <c r="D96" s="168" t="s">
        <v>60</v>
      </c>
      <c r="E96" s="169">
        <v>2</v>
      </c>
      <c r="F96" s="81"/>
      <c r="G96" s="83">
        <f t="shared" si="37"/>
        <v>0</v>
      </c>
    </row>
    <row r="97" spans="1:7" ht="12.75" customHeight="1">
      <c r="A97" s="5">
        <f t="shared" si="36"/>
        <v>60</v>
      </c>
      <c r="B97" s="167" t="s">
        <v>214</v>
      </c>
      <c r="C97" s="167" t="s">
        <v>215</v>
      </c>
      <c r="D97" s="168" t="s">
        <v>60</v>
      </c>
      <c r="E97" s="169">
        <v>1</v>
      </c>
      <c r="F97" s="81"/>
      <c r="G97" s="83">
        <f t="shared" si="37"/>
        <v>0</v>
      </c>
    </row>
    <row r="98" spans="1:7" ht="12.75" customHeight="1">
      <c r="A98" s="5">
        <f t="shared" si="36"/>
        <v>61</v>
      </c>
      <c r="B98" s="167" t="s">
        <v>216</v>
      </c>
      <c r="C98" s="167" t="s">
        <v>217</v>
      </c>
      <c r="D98" s="168" t="s">
        <v>60</v>
      </c>
      <c r="E98" s="169">
        <v>1</v>
      </c>
      <c r="F98" s="81"/>
      <c r="G98" s="83">
        <f t="shared" si="37"/>
        <v>0</v>
      </c>
    </row>
    <row r="99" spans="1:7" s="78" customFormat="1" ht="12.75" customHeight="1">
      <c r="A99" s="5">
        <f t="shared" si="36"/>
        <v>62</v>
      </c>
      <c r="B99" s="154" t="s">
        <v>218</v>
      </c>
      <c r="C99" s="154" t="s">
        <v>219</v>
      </c>
      <c r="D99" s="156" t="s">
        <v>60</v>
      </c>
      <c r="E99" s="155">
        <v>2</v>
      </c>
      <c r="F99" s="81"/>
      <c r="G99" s="83">
        <f t="shared" si="37"/>
        <v>0</v>
      </c>
    </row>
    <row r="100" spans="1:7" ht="12.75" customHeight="1">
      <c r="A100" s="5">
        <f t="shared" si="36"/>
        <v>63</v>
      </c>
      <c r="B100" s="154" t="s">
        <v>220</v>
      </c>
      <c r="C100" s="154" t="s">
        <v>221</v>
      </c>
      <c r="D100" s="156" t="s">
        <v>60</v>
      </c>
      <c r="E100" s="155">
        <v>2</v>
      </c>
      <c r="F100" s="81"/>
      <c r="G100" s="83">
        <f t="shared" si="37"/>
        <v>0</v>
      </c>
    </row>
    <row r="101" spans="1:7" s="78" customFormat="1" ht="12.75" customHeight="1">
      <c r="A101" s="5">
        <f t="shared" si="36"/>
        <v>64</v>
      </c>
      <c r="B101" s="167" t="s">
        <v>222</v>
      </c>
      <c r="C101" s="167" t="s">
        <v>223</v>
      </c>
      <c r="D101" s="168" t="s">
        <v>2</v>
      </c>
      <c r="E101" s="169">
        <v>1.7</v>
      </c>
      <c r="F101" s="81"/>
      <c r="G101" s="83">
        <f aca="true" t="shared" si="38" ref="G101:G103">ROUND(F101*E101,2)</f>
        <v>0</v>
      </c>
    </row>
    <row r="102" spans="1:7" s="78" customFormat="1" ht="12.75" customHeight="1">
      <c r="A102" s="5">
        <f t="shared" si="36"/>
        <v>65</v>
      </c>
      <c r="B102" s="167" t="s">
        <v>224</v>
      </c>
      <c r="C102" s="167" t="s">
        <v>225</v>
      </c>
      <c r="D102" s="168" t="s">
        <v>60</v>
      </c>
      <c r="E102" s="169">
        <v>1</v>
      </c>
      <c r="F102" s="81"/>
      <c r="G102" s="83">
        <f t="shared" si="38"/>
        <v>0</v>
      </c>
    </row>
    <row r="103" spans="1:7" s="78" customFormat="1" ht="12.75" customHeight="1">
      <c r="A103" s="5">
        <f t="shared" si="36"/>
        <v>66</v>
      </c>
      <c r="B103" s="167" t="s">
        <v>226</v>
      </c>
      <c r="C103" s="167" t="s">
        <v>227</v>
      </c>
      <c r="D103" s="168" t="s">
        <v>60</v>
      </c>
      <c r="E103" s="169">
        <v>1</v>
      </c>
      <c r="F103" s="81"/>
      <c r="G103" s="83">
        <f t="shared" si="38"/>
        <v>0</v>
      </c>
    </row>
    <row r="104" spans="1:7" s="78" customFormat="1" ht="12.75" customHeight="1">
      <c r="A104" s="5">
        <f t="shared" si="36"/>
        <v>67</v>
      </c>
      <c r="B104" s="167" t="s">
        <v>228</v>
      </c>
      <c r="C104" s="167" t="s">
        <v>229</v>
      </c>
      <c r="D104" s="168" t="s">
        <v>1</v>
      </c>
      <c r="E104" s="169">
        <v>185.38</v>
      </c>
      <c r="F104" s="81"/>
      <c r="G104" s="83">
        <f t="shared" si="34"/>
        <v>0</v>
      </c>
    </row>
    <row r="105" spans="1:7" s="78" customFormat="1" ht="12.75" customHeight="1">
      <c r="A105" s="5">
        <f t="shared" si="36"/>
        <v>68</v>
      </c>
      <c r="B105" s="167" t="s">
        <v>230</v>
      </c>
      <c r="C105" s="167" t="s">
        <v>231</v>
      </c>
      <c r="D105" s="168" t="s">
        <v>1</v>
      </c>
      <c r="E105" s="169">
        <v>10.37</v>
      </c>
      <c r="F105" s="100"/>
      <c r="G105" s="101">
        <f t="shared" si="34"/>
        <v>0</v>
      </c>
    </row>
    <row r="106" spans="1:9" s="80" customFormat="1" ht="15" customHeight="1">
      <c r="A106" s="91"/>
      <c r="B106" s="92">
        <v>771</v>
      </c>
      <c r="C106" s="161" t="s">
        <v>64</v>
      </c>
      <c r="D106" s="93"/>
      <c r="E106" s="93"/>
      <c r="F106" s="94"/>
      <c r="G106" s="95"/>
      <c r="H106" s="79"/>
      <c r="I106" s="79"/>
    </row>
    <row r="107" spans="1:7" ht="12.75" customHeight="1">
      <c r="A107" s="5">
        <f>1+A105</f>
        <v>69</v>
      </c>
      <c r="B107" s="154" t="s">
        <v>232</v>
      </c>
      <c r="C107" s="154" t="s">
        <v>233</v>
      </c>
      <c r="D107" s="156" t="s">
        <v>1</v>
      </c>
      <c r="E107" s="155">
        <v>4.73</v>
      </c>
      <c r="F107" s="81"/>
      <c r="G107" s="83">
        <f aca="true" t="shared" si="39" ref="G107">ROUND(F107*E107,2)</f>
        <v>0</v>
      </c>
    </row>
    <row r="108" spans="1:7" ht="12.75" customHeight="1">
      <c r="A108" s="5"/>
      <c r="B108" s="157"/>
      <c r="C108" s="158" t="s">
        <v>234</v>
      </c>
      <c r="D108" s="159"/>
      <c r="E108" s="157"/>
      <c r="F108" s="86"/>
      <c r="G108" s="85"/>
    </row>
    <row r="109" spans="1:7" s="78" customFormat="1" ht="12.75" customHeight="1">
      <c r="A109" s="5">
        <f>1+A107</f>
        <v>70</v>
      </c>
      <c r="B109" s="167" t="s">
        <v>235</v>
      </c>
      <c r="C109" s="167" t="s">
        <v>236</v>
      </c>
      <c r="D109" s="168" t="s">
        <v>1</v>
      </c>
      <c r="E109" s="169">
        <v>4.92</v>
      </c>
      <c r="F109" s="81"/>
      <c r="G109" s="83">
        <f aca="true" t="shared" si="40" ref="G109">ROUND(F109*E109,2)</f>
        <v>0</v>
      </c>
    </row>
    <row r="110" spans="1:9" s="80" customFormat="1" ht="15" customHeight="1">
      <c r="A110" s="91"/>
      <c r="B110" s="92">
        <v>775</v>
      </c>
      <c r="C110" s="161" t="s">
        <v>237</v>
      </c>
      <c r="D110" s="93"/>
      <c r="E110" s="93"/>
      <c r="F110" s="94"/>
      <c r="G110" s="95"/>
      <c r="H110" s="79"/>
      <c r="I110" s="79"/>
    </row>
    <row r="111" spans="1:7" s="78" customFormat="1" ht="12.75" customHeight="1">
      <c r="A111" s="5">
        <f>1+A109</f>
        <v>71</v>
      </c>
      <c r="B111" s="154" t="s">
        <v>238</v>
      </c>
      <c r="C111" s="154" t="s">
        <v>239</v>
      </c>
      <c r="D111" s="156" t="s">
        <v>1</v>
      </c>
      <c r="E111" s="155">
        <v>65.56</v>
      </c>
      <c r="F111" s="81"/>
      <c r="G111" s="83">
        <f aca="true" t="shared" si="41" ref="G111:G112">ROUND(F111*E111,2)</f>
        <v>0</v>
      </c>
    </row>
    <row r="112" spans="1:7" s="78" customFormat="1" ht="12.75" customHeight="1">
      <c r="A112" s="5">
        <f>1+A111</f>
        <v>72</v>
      </c>
      <c r="B112" s="154" t="s">
        <v>240</v>
      </c>
      <c r="C112" s="154" t="s">
        <v>241</v>
      </c>
      <c r="D112" s="156" t="s">
        <v>1</v>
      </c>
      <c r="E112" s="155">
        <v>65.56</v>
      </c>
      <c r="F112" s="81"/>
      <c r="G112" s="83">
        <f t="shared" si="41"/>
        <v>0</v>
      </c>
    </row>
    <row r="113" spans="1:7" ht="12.75">
      <c r="A113" s="96"/>
      <c r="B113" s="157"/>
      <c r="C113" s="158" t="s">
        <v>242</v>
      </c>
      <c r="D113" s="159"/>
      <c r="E113" s="157"/>
      <c r="F113" s="99"/>
      <c r="G113" s="97"/>
    </row>
    <row r="114" spans="1:9" s="80" customFormat="1" ht="15" customHeight="1">
      <c r="A114" s="91"/>
      <c r="B114" s="92">
        <v>781</v>
      </c>
      <c r="C114" s="161" t="s">
        <v>243</v>
      </c>
      <c r="D114" s="93"/>
      <c r="E114" s="93"/>
      <c r="F114" s="94"/>
      <c r="G114" s="95"/>
      <c r="H114" s="79"/>
      <c r="I114" s="79"/>
    </row>
    <row r="115" spans="1:7" ht="12.75" customHeight="1">
      <c r="A115" s="5">
        <f>1+A112</f>
        <v>73</v>
      </c>
      <c r="B115" s="154" t="s">
        <v>244</v>
      </c>
      <c r="C115" s="154" t="s">
        <v>245</v>
      </c>
      <c r="D115" s="156" t="s">
        <v>1</v>
      </c>
      <c r="E115" s="155">
        <v>14.26</v>
      </c>
      <c r="F115" s="81"/>
      <c r="G115" s="83">
        <f aca="true" t="shared" si="42" ref="G115:G116">ROUND(F115*E115,2)</f>
        <v>0</v>
      </c>
    </row>
    <row r="116" spans="1:7" ht="12.75" customHeight="1">
      <c r="A116" s="5">
        <f>1+A115</f>
        <v>74</v>
      </c>
      <c r="B116" s="167" t="s">
        <v>246</v>
      </c>
      <c r="C116" s="167" t="s">
        <v>247</v>
      </c>
      <c r="D116" s="168" t="s">
        <v>1</v>
      </c>
      <c r="E116" s="169">
        <v>14.83</v>
      </c>
      <c r="F116" s="81"/>
      <c r="G116" s="83">
        <f t="shared" si="42"/>
        <v>0</v>
      </c>
    </row>
    <row r="117" spans="1:9" s="80" customFormat="1" ht="15" customHeight="1">
      <c r="A117" s="91"/>
      <c r="B117" s="92">
        <v>784</v>
      </c>
      <c r="C117" s="161" t="s">
        <v>248</v>
      </c>
      <c r="D117" s="93"/>
      <c r="E117" s="93"/>
      <c r="F117" s="94"/>
      <c r="G117" s="95"/>
      <c r="H117" s="79"/>
      <c r="I117" s="79"/>
    </row>
    <row r="118" spans="1:7" ht="12.75" customHeight="1">
      <c r="A118" s="5">
        <f>1+A116</f>
        <v>75</v>
      </c>
      <c r="B118" s="154" t="s">
        <v>249</v>
      </c>
      <c r="C118" s="154" t="s">
        <v>248</v>
      </c>
      <c r="D118" s="156" t="s">
        <v>250</v>
      </c>
      <c r="E118" s="155">
        <v>1</v>
      </c>
      <c r="F118" s="81"/>
      <c r="G118" s="83">
        <f aca="true" t="shared" si="43" ref="G118">ROUND(F118*E118,2)</f>
        <v>0</v>
      </c>
    </row>
    <row r="119" spans="1:9" s="80" customFormat="1" ht="15" customHeight="1">
      <c r="A119" s="91"/>
      <c r="B119" s="92" t="s">
        <v>251</v>
      </c>
      <c r="C119" s="161" t="s">
        <v>252</v>
      </c>
      <c r="D119" s="93"/>
      <c r="E119" s="93"/>
      <c r="F119" s="94"/>
      <c r="G119" s="95"/>
      <c r="H119" s="79"/>
      <c r="I119" s="79"/>
    </row>
    <row r="120" spans="1:7" s="78" customFormat="1" ht="12.75" customHeight="1">
      <c r="A120" s="5">
        <f>1+A118</f>
        <v>76</v>
      </c>
      <c r="B120" s="154" t="s">
        <v>253</v>
      </c>
      <c r="C120" s="154" t="s">
        <v>254</v>
      </c>
      <c r="D120" s="156" t="s">
        <v>61</v>
      </c>
      <c r="E120" s="155">
        <v>2.478</v>
      </c>
      <c r="F120" s="81"/>
      <c r="G120" s="83">
        <f aca="true" t="shared" si="44" ref="G120:G125">ROUND(F120*E120,2)</f>
        <v>0</v>
      </c>
    </row>
    <row r="121" spans="1:7" s="78" customFormat="1" ht="12.75" customHeight="1">
      <c r="A121" s="5">
        <f>1+A120</f>
        <v>77</v>
      </c>
      <c r="B121" s="154" t="s">
        <v>255</v>
      </c>
      <c r="C121" s="154" t="s">
        <v>256</v>
      </c>
      <c r="D121" s="156" t="s">
        <v>250</v>
      </c>
      <c r="E121" s="155">
        <v>1</v>
      </c>
      <c r="F121" s="81"/>
      <c r="G121" s="83">
        <f t="shared" si="44"/>
        <v>0</v>
      </c>
    </row>
    <row r="122" spans="1:7" s="78" customFormat="1" ht="12.75" customHeight="1">
      <c r="A122" s="5">
        <f aca="true" t="shared" si="45" ref="A122:A131">1+A121</f>
        <v>78</v>
      </c>
      <c r="B122" s="154" t="s">
        <v>257</v>
      </c>
      <c r="C122" s="154" t="s">
        <v>258</v>
      </c>
      <c r="D122" s="156" t="s">
        <v>250</v>
      </c>
      <c r="E122" s="155">
        <v>1</v>
      </c>
      <c r="F122" s="81"/>
      <c r="G122" s="83">
        <f t="shared" si="44"/>
        <v>0</v>
      </c>
    </row>
    <row r="123" spans="1:7" s="78" customFormat="1" ht="12.75" customHeight="1">
      <c r="A123" s="5">
        <f t="shared" si="45"/>
        <v>79</v>
      </c>
      <c r="B123" s="154" t="s">
        <v>259</v>
      </c>
      <c r="C123" s="154" t="s">
        <v>260</v>
      </c>
      <c r="D123" s="156" t="s">
        <v>250</v>
      </c>
      <c r="E123" s="155">
        <v>1</v>
      </c>
      <c r="F123" s="81"/>
      <c r="G123" s="83">
        <f t="shared" si="44"/>
        <v>0</v>
      </c>
    </row>
    <row r="124" spans="1:7" s="78" customFormat="1" ht="12.75" customHeight="1">
      <c r="A124" s="5">
        <f t="shared" si="45"/>
        <v>80</v>
      </c>
      <c r="B124" s="154" t="s">
        <v>261</v>
      </c>
      <c r="C124" s="154" t="s">
        <v>262</v>
      </c>
      <c r="D124" s="156" t="s">
        <v>250</v>
      </c>
      <c r="E124" s="155">
        <v>1</v>
      </c>
      <c r="F124" s="81"/>
      <c r="G124" s="83">
        <f t="shared" si="44"/>
        <v>0</v>
      </c>
    </row>
    <row r="125" spans="1:7" s="78" customFormat="1" ht="12.75" customHeight="1">
      <c r="A125" s="5">
        <f t="shared" si="45"/>
        <v>81</v>
      </c>
      <c r="B125" s="154" t="s">
        <v>263</v>
      </c>
      <c r="C125" s="154" t="s">
        <v>264</v>
      </c>
      <c r="D125" s="156" t="s">
        <v>250</v>
      </c>
      <c r="E125" s="155">
        <v>1</v>
      </c>
      <c r="F125" s="81"/>
      <c r="G125" s="83">
        <f t="shared" si="44"/>
        <v>0</v>
      </c>
    </row>
    <row r="126" spans="1:7" s="78" customFormat="1" ht="12.75" customHeight="1">
      <c r="A126" s="5">
        <f t="shared" si="45"/>
        <v>82</v>
      </c>
      <c r="B126" s="154" t="s">
        <v>265</v>
      </c>
      <c r="C126" s="154" t="s">
        <v>266</v>
      </c>
      <c r="D126" s="156" t="s">
        <v>250</v>
      </c>
      <c r="E126" s="155">
        <v>1</v>
      </c>
      <c r="F126" s="81"/>
      <c r="G126" s="83">
        <f aca="true" t="shared" si="46" ref="G126">ROUND(F126*E126,2)</f>
        <v>0</v>
      </c>
    </row>
    <row r="127" spans="1:7" s="78" customFormat="1" ht="12.75" customHeight="1">
      <c r="A127" s="5">
        <f t="shared" si="45"/>
        <v>83</v>
      </c>
      <c r="B127" s="154" t="s">
        <v>267</v>
      </c>
      <c r="C127" s="154" t="s">
        <v>268</v>
      </c>
      <c r="D127" s="156" t="s">
        <v>250</v>
      </c>
      <c r="E127" s="155">
        <v>1</v>
      </c>
      <c r="F127" s="81"/>
      <c r="G127" s="83">
        <f aca="true" t="shared" si="47" ref="G127:G131">ROUND(F127*E127,2)</f>
        <v>0</v>
      </c>
    </row>
    <row r="128" spans="1:7" s="78" customFormat="1" ht="12.75" customHeight="1">
      <c r="A128" s="5">
        <f t="shared" si="45"/>
        <v>84</v>
      </c>
      <c r="B128" s="154" t="s">
        <v>269</v>
      </c>
      <c r="C128" s="154" t="s">
        <v>270</v>
      </c>
      <c r="D128" s="156" t="s">
        <v>250</v>
      </c>
      <c r="E128" s="155">
        <v>1</v>
      </c>
      <c r="F128" s="81"/>
      <c r="G128" s="83">
        <f t="shared" si="47"/>
        <v>0</v>
      </c>
    </row>
    <row r="129" spans="1:7" s="78" customFormat="1" ht="12.75" customHeight="1">
      <c r="A129" s="5">
        <f t="shared" si="45"/>
        <v>85</v>
      </c>
      <c r="B129" s="154" t="s">
        <v>271</v>
      </c>
      <c r="C129" s="154" t="s">
        <v>272</v>
      </c>
      <c r="D129" s="156" t="s">
        <v>250</v>
      </c>
      <c r="E129" s="155">
        <v>1</v>
      </c>
      <c r="F129" s="81"/>
      <c r="G129" s="83">
        <f t="shared" si="47"/>
        <v>0</v>
      </c>
    </row>
    <row r="130" spans="1:7" s="78" customFormat="1" ht="12.75" customHeight="1">
      <c r="A130" s="5">
        <f t="shared" si="45"/>
        <v>86</v>
      </c>
      <c r="B130" s="154" t="s">
        <v>273</v>
      </c>
      <c r="C130" s="154" t="s">
        <v>274</v>
      </c>
      <c r="D130" s="156" t="s">
        <v>250</v>
      </c>
      <c r="E130" s="155">
        <v>1</v>
      </c>
      <c r="F130" s="81"/>
      <c r="G130" s="83">
        <f t="shared" si="47"/>
        <v>0</v>
      </c>
    </row>
    <row r="131" spans="1:7" s="78" customFormat="1" ht="12.75" customHeight="1">
      <c r="A131" s="5">
        <f t="shared" si="45"/>
        <v>87</v>
      </c>
      <c r="B131" s="154" t="s">
        <v>275</v>
      </c>
      <c r="C131" s="154" t="s">
        <v>276</v>
      </c>
      <c r="D131" s="156" t="s">
        <v>250</v>
      </c>
      <c r="E131" s="155">
        <v>1</v>
      </c>
      <c r="F131" s="81"/>
      <c r="G131" s="83">
        <f t="shared" si="47"/>
        <v>0</v>
      </c>
    </row>
    <row r="132" spans="1:9" s="80" customFormat="1" ht="15" customHeight="1">
      <c r="A132" s="91"/>
      <c r="B132" s="92" t="s">
        <v>277</v>
      </c>
      <c r="C132" s="161" t="s">
        <v>278</v>
      </c>
      <c r="D132" s="93"/>
      <c r="E132" s="93"/>
      <c r="F132" s="94"/>
      <c r="G132" s="95"/>
      <c r="H132" s="79"/>
      <c r="I132" s="79"/>
    </row>
    <row r="133" spans="1:7" s="78" customFormat="1" ht="12.75" customHeight="1">
      <c r="A133" s="5">
        <f>1+A131</f>
        <v>88</v>
      </c>
      <c r="B133" s="154" t="s">
        <v>279</v>
      </c>
      <c r="C133" s="154" t="s">
        <v>280</v>
      </c>
      <c r="D133" s="156" t="s">
        <v>2</v>
      </c>
      <c r="E133" s="155">
        <v>40</v>
      </c>
      <c r="F133" s="81"/>
      <c r="G133" s="83">
        <f aca="true" t="shared" si="48" ref="G133:G140">ROUND(F133*E133,2)</f>
        <v>0</v>
      </c>
    </row>
    <row r="134" spans="1:7" ht="12.75" customHeight="1">
      <c r="A134" s="5">
        <f aca="true" t="shared" si="49" ref="A134:A197">1+A133</f>
        <v>89</v>
      </c>
      <c r="B134" s="154" t="s">
        <v>281</v>
      </c>
      <c r="C134" s="154" t="s">
        <v>282</v>
      </c>
      <c r="D134" s="156" t="s">
        <v>2</v>
      </c>
      <c r="E134" s="155">
        <v>30</v>
      </c>
      <c r="F134" s="81"/>
      <c r="G134" s="83">
        <f t="shared" si="48"/>
        <v>0</v>
      </c>
    </row>
    <row r="135" spans="1:7" s="78" customFormat="1" ht="12.75" customHeight="1">
      <c r="A135" s="5">
        <f t="shared" si="49"/>
        <v>90</v>
      </c>
      <c r="B135" s="154" t="s">
        <v>283</v>
      </c>
      <c r="C135" s="154" t="s">
        <v>284</v>
      </c>
      <c r="D135" s="156" t="s">
        <v>2</v>
      </c>
      <c r="E135" s="155">
        <v>220</v>
      </c>
      <c r="F135" s="81"/>
      <c r="G135" s="83">
        <f t="shared" si="48"/>
        <v>0</v>
      </c>
    </row>
    <row r="136" spans="1:7" s="78" customFormat="1" ht="12.75" customHeight="1">
      <c r="A136" s="5">
        <f t="shared" si="49"/>
        <v>91</v>
      </c>
      <c r="B136" s="154" t="s">
        <v>285</v>
      </c>
      <c r="C136" s="154" t="s">
        <v>286</v>
      </c>
      <c r="D136" s="156" t="s">
        <v>2</v>
      </c>
      <c r="E136" s="155">
        <v>200</v>
      </c>
      <c r="F136" s="81"/>
      <c r="G136" s="83">
        <f t="shared" si="48"/>
        <v>0</v>
      </c>
    </row>
    <row r="137" spans="1:7" s="78" customFormat="1" ht="12.75" customHeight="1">
      <c r="A137" s="5">
        <f t="shared" si="49"/>
        <v>92</v>
      </c>
      <c r="B137" s="154" t="s">
        <v>287</v>
      </c>
      <c r="C137" s="154" t="s">
        <v>288</v>
      </c>
      <c r="D137" s="156" t="s">
        <v>2</v>
      </c>
      <c r="E137" s="155">
        <v>20</v>
      </c>
      <c r="F137" s="81"/>
      <c r="G137" s="83">
        <f t="shared" si="48"/>
        <v>0</v>
      </c>
    </row>
    <row r="138" spans="1:7" s="78" customFormat="1" ht="12.75" customHeight="1">
      <c r="A138" s="5">
        <f t="shared" si="49"/>
        <v>93</v>
      </c>
      <c r="B138" s="154" t="s">
        <v>289</v>
      </c>
      <c r="C138" s="154" t="s">
        <v>290</v>
      </c>
      <c r="D138" s="156" t="s">
        <v>138</v>
      </c>
      <c r="E138" s="155">
        <v>5</v>
      </c>
      <c r="F138" s="81"/>
      <c r="G138" s="83">
        <f t="shared" si="48"/>
        <v>0</v>
      </c>
    </row>
    <row r="139" spans="1:7" s="78" customFormat="1" ht="12.75" customHeight="1">
      <c r="A139" s="5">
        <f t="shared" si="49"/>
        <v>94</v>
      </c>
      <c r="B139" s="154" t="s">
        <v>291</v>
      </c>
      <c r="C139" s="154" t="s">
        <v>292</v>
      </c>
      <c r="D139" s="156" t="s">
        <v>138</v>
      </c>
      <c r="E139" s="155">
        <v>10</v>
      </c>
      <c r="F139" s="81"/>
      <c r="G139" s="83">
        <f t="shared" si="48"/>
        <v>0</v>
      </c>
    </row>
    <row r="140" spans="1:7" s="78" customFormat="1" ht="12.75" customHeight="1">
      <c r="A140" s="5">
        <f t="shared" si="49"/>
        <v>95</v>
      </c>
      <c r="B140" s="154" t="s">
        <v>293</v>
      </c>
      <c r="C140" s="154" t="s">
        <v>294</v>
      </c>
      <c r="D140" s="156" t="s">
        <v>2</v>
      </c>
      <c r="E140" s="155">
        <v>180</v>
      </c>
      <c r="F140" s="81"/>
      <c r="G140" s="83">
        <f t="shared" si="48"/>
        <v>0</v>
      </c>
    </row>
    <row r="141" spans="1:7" s="78" customFormat="1" ht="12.75" customHeight="1">
      <c r="A141" s="5">
        <f t="shared" si="49"/>
        <v>96</v>
      </c>
      <c r="B141" s="154" t="s">
        <v>295</v>
      </c>
      <c r="C141" s="154" t="s">
        <v>296</v>
      </c>
      <c r="D141" s="156" t="s">
        <v>138</v>
      </c>
      <c r="E141" s="155">
        <v>3</v>
      </c>
      <c r="F141" s="81"/>
      <c r="G141" s="83">
        <f aca="true" t="shared" si="50" ref="G141:G204">ROUND(F141*E141,2)</f>
        <v>0</v>
      </c>
    </row>
    <row r="142" spans="1:7" s="78" customFormat="1" ht="12.75" customHeight="1">
      <c r="A142" s="5">
        <f t="shared" si="49"/>
        <v>97</v>
      </c>
      <c r="B142" s="154" t="s">
        <v>297</v>
      </c>
      <c r="C142" s="154" t="s">
        <v>298</v>
      </c>
      <c r="D142" s="156" t="s">
        <v>138</v>
      </c>
      <c r="E142" s="155">
        <v>1</v>
      </c>
      <c r="F142" s="81"/>
      <c r="G142" s="83">
        <f t="shared" si="50"/>
        <v>0</v>
      </c>
    </row>
    <row r="143" spans="1:7" s="78" customFormat="1" ht="12.75" customHeight="1">
      <c r="A143" s="5">
        <f t="shared" si="49"/>
        <v>98</v>
      </c>
      <c r="B143" s="154" t="s">
        <v>299</v>
      </c>
      <c r="C143" s="154" t="s">
        <v>300</v>
      </c>
      <c r="D143" s="156" t="s">
        <v>138</v>
      </c>
      <c r="E143" s="155">
        <v>2</v>
      </c>
      <c r="F143" s="81"/>
      <c r="G143" s="83">
        <f t="shared" si="50"/>
        <v>0</v>
      </c>
    </row>
    <row r="144" spans="1:7" ht="12.75" customHeight="1">
      <c r="A144" s="5">
        <f t="shared" si="49"/>
        <v>99</v>
      </c>
      <c r="B144" s="154" t="s">
        <v>301</v>
      </c>
      <c r="C144" s="154" t="s">
        <v>302</v>
      </c>
      <c r="D144" s="156" t="s">
        <v>138</v>
      </c>
      <c r="E144" s="155">
        <v>4</v>
      </c>
      <c r="F144" s="81"/>
      <c r="G144" s="83">
        <f t="shared" si="50"/>
        <v>0</v>
      </c>
    </row>
    <row r="145" spans="1:7" s="78" customFormat="1" ht="12.75" customHeight="1">
      <c r="A145" s="5">
        <f t="shared" si="49"/>
        <v>100</v>
      </c>
      <c r="B145" s="154" t="s">
        <v>303</v>
      </c>
      <c r="C145" s="154" t="s">
        <v>304</v>
      </c>
      <c r="D145" s="156" t="s">
        <v>138</v>
      </c>
      <c r="E145" s="155">
        <v>7</v>
      </c>
      <c r="F145" s="81"/>
      <c r="G145" s="83">
        <f t="shared" si="50"/>
        <v>0</v>
      </c>
    </row>
    <row r="146" spans="1:7" s="78" customFormat="1" ht="12.75" customHeight="1">
      <c r="A146" s="5">
        <f t="shared" si="49"/>
        <v>101</v>
      </c>
      <c r="B146" s="154" t="s">
        <v>305</v>
      </c>
      <c r="C146" s="154" t="s">
        <v>306</v>
      </c>
      <c r="D146" s="156" t="s">
        <v>138</v>
      </c>
      <c r="E146" s="155">
        <v>1</v>
      </c>
      <c r="F146" s="81"/>
      <c r="G146" s="83">
        <f t="shared" si="50"/>
        <v>0</v>
      </c>
    </row>
    <row r="147" spans="1:7" s="78" customFormat="1" ht="12.75" customHeight="1">
      <c r="A147" s="5">
        <f t="shared" si="49"/>
        <v>102</v>
      </c>
      <c r="B147" s="154" t="s">
        <v>307</v>
      </c>
      <c r="C147" s="154" t="s">
        <v>308</v>
      </c>
      <c r="D147" s="156" t="s">
        <v>138</v>
      </c>
      <c r="E147" s="155">
        <v>1</v>
      </c>
      <c r="F147" s="81"/>
      <c r="G147" s="83">
        <f t="shared" si="50"/>
        <v>0</v>
      </c>
    </row>
    <row r="148" spans="1:7" s="78" customFormat="1" ht="12.75" customHeight="1">
      <c r="A148" s="5">
        <f t="shared" si="49"/>
        <v>103</v>
      </c>
      <c r="B148" s="154" t="s">
        <v>309</v>
      </c>
      <c r="C148" s="154" t="s">
        <v>310</v>
      </c>
      <c r="D148" s="156" t="s">
        <v>138</v>
      </c>
      <c r="E148" s="155">
        <v>2</v>
      </c>
      <c r="F148" s="81"/>
      <c r="G148" s="83">
        <f t="shared" si="50"/>
        <v>0</v>
      </c>
    </row>
    <row r="149" spans="1:7" s="78" customFormat="1" ht="12.75" customHeight="1">
      <c r="A149" s="5">
        <f t="shared" si="49"/>
        <v>104</v>
      </c>
      <c r="B149" s="154" t="s">
        <v>311</v>
      </c>
      <c r="C149" s="154" t="s">
        <v>312</v>
      </c>
      <c r="D149" s="156" t="s">
        <v>138</v>
      </c>
      <c r="E149" s="155">
        <v>5</v>
      </c>
      <c r="F149" s="81"/>
      <c r="G149" s="83">
        <f t="shared" si="50"/>
        <v>0</v>
      </c>
    </row>
    <row r="150" spans="1:7" s="78" customFormat="1" ht="12.75" customHeight="1">
      <c r="A150" s="5">
        <f t="shared" si="49"/>
        <v>105</v>
      </c>
      <c r="B150" s="154" t="s">
        <v>313</v>
      </c>
      <c r="C150" s="154" t="s">
        <v>314</v>
      </c>
      <c r="D150" s="156" t="s">
        <v>138</v>
      </c>
      <c r="E150" s="155">
        <v>4</v>
      </c>
      <c r="F150" s="81"/>
      <c r="G150" s="83">
        <f t="shared" si="50"/>
        <v>0</v>
      </c>
    </row>
    <row r="151" spans="1:7" s="78" customFormat="1" ht="12.75" customHeight="1">
      <c r="A151" s="5">
        <f t="shared" si="49"/>
        <v>106</v>
      </c>
      <c r="B151" s="154" t="s">
        <v>315</v>
      </c>
      <c r="C151" s="154" t="s">
        <v>316</v>
      </c>
      <c r="D151" s="156" t="s">
        <v>138</v>
      </c>
      <c r="E151" s="155">
        <v>3</v>
      </c>
      <c r="F151" s="81"/>
      <c r="G151" s="83">
        <f t="shared" si="50"/>
        <v>0</v>
      </c>
    </row>
    <row r="152" spans="1:7" s="78" customFormat="1" ht="12.75" customHeight="1">
      <c r="A152" s="5">
        <f t="shared" si="49"/>
        <v>107</v>
      </c>
      <c r="B152" s="154" t="s">
        <v>317</v>
      </c>
      <c r="C152" s="154" t="s">
        <v>318</v>
      </c>
      <c r="D152" s="156" t="s">
        <v>138</v>
      </c>
      <c r="E152" s="155">
        <v>1</v>
      </c>
      <c r="F152" s="81"/>
      <c r="G152" s="83">
        <f t="shared" si="50"/>
        <v>0</v>
      </c>
    </row>
    <row r="153" spans="1:7" s="78" customFormat="1" ht="12.75" customHeight="1">
      <c r="A153" s="5">
        <f t="shared" si="49"/>
        <v>108</v>
      </c>
      <c r="B153" s="154" t="s">
        <v>319</v>
      </c>
      <c r="C153" s="154" t="s">
        <v>320</v>
      </c>
      <c r="D153" s="156" t="s">
        <v>60</v>
      </c>
      <c r="E153" s="155">
        <v>4</v>
      </c>
      <c r="F153" s="81"/>
      <c r="G153" s="83">
        <f t="shared" si="50"/>
        <v>0</v>
      </c>
    </row>
    <row r="154" spans="1:7" ht="12.75" customHeight="1">
      <c r="A154" s="5">
        <f t="shared" si="49"/>
        <v>109</v>
      </c>
      <c r="B154" s="154" t="s">
        <v>321</v>
      </c>
      <c r="C154" s="154" t="s">
        <v>322</v>
      </c>
      <c r="D154" s="156" t="s">
        <v>138</v>
      </c>
      <c r="E154" s="155">
        <v>2</v>
      </c>
      <c r="F154" s="81"/>
      <c r="G154" s="83">
        <f t="shared" si="50"/>
        <v>0</v>
      </c>
    </row>
    <row r="155" spans="1:7" s="78" customFormat="1" ht="12.75" customHeight="1">
      <c r="A155" s="5">
        <f t="shared" si="49"/>
        <v>110</v>
      </c>
      <c r="B155" s="154" t="s">
        <v>323</v>
      </c>
      <c r="C155" s="154" t="s">
        <v>324</v>
      </c>
      <c r="D155" s="156" t="s">
        <v>138</v>
      </c>
      <c r="E155" s="155">
        <v>1</v>
      </c>
      <c r="F155" s="81"/>
      <c r="G155" s="83">
        <f t="shared" si="50"/>
        <v>0</v>
      </c>
    </row>
    <row r="156" spans="1:7" s="78" customFormat="1" ht="12.75" customHeight="1">
      <c r="A156" s="5">
        <f t="shared" si="49"/>
        <v>111</v>
      </c>
      <c r="B156" s="154" t="s">
        <v>325</v>
      </c>
      <c r="C156" s="154" t="s">
        <v>326</v>
      </c>
      <c r="D156" s="156" t="s">
        <v>138</v>
      </c>
      <c r="E156" s="155">
        <v>10</v>
      </c>
      <c r="F156" s="81"/>
      <c r="G156" s="83">
        <f t="shared" si="50"/>
        <v>0</v>
      </c>
    </row>
    <row r="157" spans="1:7" s="78" customFormat="1" ht="12.75" customHeight="1">
      <c r="A157" s="5">
        <f t="shared" si="49"/>
        <v>112</v>
      </c>
      <c r="B157" s="154" t="s">
        <v>327</v>
      </c>
      <c r="C157" s="154" t="s">
        <v>328</v>
      </c>
      <c r="D157" s="156" t="s">
        <v>138</v>
      </c>
      <c r="E157" s="155">
        <v>20</v>
      </c>
      <c r="F157" s="81"/>
      <c r="G157" s="83">
        <f t="shared" si="50"/>
        <v>0</v>
      </c>
    </row>
    <row r="158" spans="1:7" s="78" customFormat="1" ht="12.75" customHeight="1">
      <c r="A158" s="5">
        <f t="shared" si="49"/>
        <v>113</v>
      </c>
      <c r="B158" s="154" t="s">
        <v>329</v>
      </c>
      <c r="C158" s="154" t="s">
        <v>330</v>
      </c>
      <c r="D158" s="156" t="s">
        <v>138</v>
      </c>
      <c r="E158" s="155">
        <v>1</v>
      </c>
      <c r="F158" s="81"/>
      <c r="G158" s="83">
        <f t="shared" si="50"/>
        <v>0</v>
      </c>
    </row>
    <row r="159" spans="1:7" s="78" customFormat="1" ht="12.75" customHeight="1">
      <c r="A159" s="5">
        <f t="shared" si="49"/>
        <v>114</v>
      </c>
      <c r="B159" s="154" t="s">
        <v>331</v>
      </c>
      <c r="C159" s="154" t="s">
        <v>332</v>
      </c>
      <c r="D159" s="156" t="s">
        <v>138</v>
      </c>
      <c r="E159" s="155">
        <v>16</v>
      </c>
      <c r="F159" s="81"/>
      <c r="G159" s="83">
        <f t="shared" si="50"/>
        <v>0</v>
      </c>
    </row>
    <row r="160" spans="1:7" s="78" customFormat="1" ht="12.75" customHeight="1">
      <c r="A160" s="5">
        <f t="shared" si="49"/>
        <v>115</v>
      </c>
      <c r="B160" s="154" t="s">
        <v>333</v>
      </c>
      <c r="C160" s="154" t="s">
        <v>334</v>
      </c>
      <c r="D160" s="156" t="s">
        <v>2</v>
      </c>
      <c r="E160" s="155">
        <v>120</v>
      </c>
      <c r="F160" s="81"/>
      <c r="G160" s="83">
        <f t="shared" si="50"/>
        <v>0</v>
      </c>
    </row>
    <row r="161" spans="1:7" s="78" customFormat="1" ht="12.75" customHeight="1">
      <c r="A161" s="5">
        <f t="shared" si="49"/>
        <v>116</v>
      </c>
      <c r="B161" s="154" t="s">
        <v>335</v>
      </c>
      <c r="C161" s="154" t="s">
        <v>336</v>
      </c>
      <c r="D161" s="156" t="s">
        <v>138</v>
      </c>
      <c r="E161" s="155">
        <v>4</v>
      </c>
      <c r="F161" s="81"/>
      <c r="G161" s="83">
        <f t="shared" si="50"/>
        <v>0</v>
      </c>
    </row>
    <row r="162" spans="1:7" s="78" customFormat="1" ht="12.75" customHeight="1">
      <c r="A162" s="5">
        <f t="shared" si="49"/>
        <v>117</v>
      </c>
      <c r="B162" s="154" t="s">
        <v>337</v>
      </c>
      <c r="C162" s="154" t="s">
        <v>338</v>
      </c>
      <c r="D162" s="156" t="s">
        <v>138</v>
      </c>
      <c r="E162" s="155">
        <v>5</v>
      </c>
      <c r="F162" s="81"/>
      <c r="G162" s="83">
        <f t="shared" si="50"/>
        <v>0</v>
      </c>
    </row>
    <row r="163" spans="1:9" s="80" customFormat="1" ht="12.75" customHeight="1">
      <c r="A163" s="5">
        <f t="shared" si="49"/>
        <v>118</v>
      </c>
      <c r="B163" s="154" t="s">
        <v>339</v>
      </c>
      <c r="C163" s="154" t="s">
        <v>340</v>
      </c>
      <c r="D163" s="156" t="s">
        <v>60</v>
      </c>
      <c r="E163" s="155">
        <v>4</v>
      </c>
      <c r="F163" s="81"/>
      <c r="G163" s="83">
        <f t="shared" si="50"/>
        <v>0</v>
      </c>
      <c r="H163" s="79"/>
      <c r="I163" s="79"/>
    </row>
    <row r="164" spans="1:7" ht="12.75" customHeight="1">
      <c r="A164" s="5">
        <f t="shared" si="49"/>
        <v>119</v>
      </c>
      <c r="B164" s="154" t="s">
        <v>341</v>
      </c>
      <c r="C164" s="154" t="s">
        <v>342</v>
      </c>
      <c r="D164" s="156" t="s">
        <v>138</v>
      </c>
      <c r="E164" s="155">
        <v>30</v>
      </c>
      <c r="F164" s="81"/>
      <c r="G164" s="83">
        <f t="shared" si="50"/>
        <v>0</v>
      </c>
    </row>
    <row r="165" spans="1:9" s="80" customFormat="1" ht="12.75" customHeight="1">
      <c r="A165" s="5">
        <f t="shared" si="49"/>
        <v>120</v>
      </c>
      <c r="B165" s="154" t="s">
        <v>343</v>
      </c>
      <c r="C165" s="154" t="s">
        <v>344</v>
      </c>
      <c r="D165" s="156" t="s">
        <v>138</v>
      </c>
      <c r="E165" s="155">
        <v>4</v>
      </c>
      <c r="F165" s="81"/>
      <c r="G165" s="83">
        <f t="shared" si="50"/>
        <v>0</v>
      </c>
      <c r="H165" s="79"/>
      <c r="I165" s="79"/>
    </row>
    <row r="166" spans="1:7" ht="12.75" customHeight="1">
      <c r="A166" s="5">
        <f t="shared" si="49"/>
        <v>121</v>
      </c>
      <c r="B166" s="154" t="s">
        <v>345</v>
      </c>
      <c r="C166" s="154" t="s">
        <v>346</v>
      </c>
      <c r="D166" s="156" t="s">
        <v>138</v>
      </c>
      <c r="E166" s="155">
        <v>6</v>
      </c>
      <c r="F166" s="81"/>
      <c r="G166" s="83">
        <f t="shared" si="50"/>
        <v>0</v>
      </c>
    </row>
    <row r="167" spans="1:7" s="78" customFormat="1" ht="12.75" customHeight="1">
      <c r="A167" s="5">
        <f t="shared" si="49"/>
        <v>122</v>
      </c>
      <c r="B167" s="154" t="s">
        <v>347</v>
      </c>
      <c r="C167" s="154" t="s">
        <v>348</v>
      </c>
      <c r="D167" s="156" t="s">
        <v>138</v>
      </c>
      <c r="E167" s="155">
        <v>22</v>
      </c>
      <c r="F167" s="81"/>
      <c r="G167" s="83">
        <f t="shared" si="50"/>
        <v>0</v>
      </c>
    </row>
    <row r="168" spans="1:7" ht="12.75" customHeight="1">
      <c r="A168" s="5">
        <f t="shared" si="49"/>
        <v>123</v>
      </c>
      <c r="B168" s="154" t="s">
        <v>349</v>
      </c>
      <c r="C168" s="154" t="s">
        <v>350</v>
      </c>
      <c r="D168" s="156" t="s">
        <v>138</v>
      </c>
      <c r="E168" s="155">
        <v>20</v>
      </c>
      <c r="F168" s="81"/>
      <c r="G168" s="83">
        <f t="shared" si="50"/>
        <v>0</v>
      </c>
    </row>
    <row r="169" spans="1:7" ht="12.75" customHeight="1">
      <c r="A169" s="5">
        <f t="shared" si="49"/>
        <v>124</v>
      </c>
      <c r="B169" s="154" t="s">
        <v>351</v>
      </c>
      <c r="C169" s="154" t="s">
        <v>352</v>
      </c>
      <c r="D169" s="156" t="s">
        <v>138</v>
      </c>
      <c r="E169" s="155">
        <v>50</v>
      </c>
      <c r="F169" s="81"/>
      <c r="G169" s="83">
        <f t="shared" si="50"/>
        <v>0</v>
      </c>
    </row>
    <row r="170" spans="1:7" ht="12.75" customHeight="1">
      <c r="A170" s="5">
        <f t="shared" si="49"/>
        <v>125</v>
      </c>
      <c r="B170" s="154" t="s">
        <v>353</v>
      </c>
      <c r="C170" s="154" t="s">
        <v>354</v>
      </c>
      <c r="D170" s="156" t="s">
        <v>138</v>
      </c>
      <c r="E170" s="155">
        <v>1</v>
      </c>
      <c r="F170" s="81"/>
      <c r="G170" s="83">
        <f t="shared" si="50"/>
        <v>0</v>
      </c>
    </row>
    <row r="171" spans="1:7" s="78" customFormat="1" ht="12.75" customHeight="1">
      <c r="A171" s="5">
        <f t="shared" si="49"/>
        <v>126</v>
      </c>
      <c r="B171" s="154" t="s">
        <v>355</v>
      </c>
      <c r="C171" s="154" t="s">
        <v>356</v>
      </c>
      <c r="D171" s="156" t="s">
        <v>357</v>
      </c>
      <c r="E171" s="155">
        <v>0.8</v>
      </c>
      <c r="F171" s="81"/>
      <c r="G171" s="83">
        <f t="shared" si="50"/>
        <v>0</v>
      </c>
    </row>
    <row r="172" spans="1:7" ht="12.75" customHeight="1">
      <c r="A172" s="5">
        <f t="shared" si="49"/>
        <v>127</v>
      </c>
      <c r="B172" s="154" t="s">
        <v>358</v>
      </c>
      <c r="C172" s="154" t="s">
        <v>359</v>
      </c>
      <c r="D172" s="156" t="s">
        <v>2</v>
      </c>
      <c r="E172" s="155">
        <v>40</v>
      </c>
      <c r="F172" s="81"/>
      <c r="G172" s="83">
        <f t="shared" si="50"/>
        <v>0</v>
      </c>
    </row>
    <row r="173" spans="1:7" ht="12.75" customHeight="1">
      <c r="A173" s="5">
        <f t="shared" si="49"/>
        <v>128</v>
      </c>
      <c r="B173" s="154" t="s">
        <v>360</v>
      </c>
      <c r="C173" s="154" t="s">
        <v>361</v>
      </c>
      <c r="D173" s="156" t="s">
        <v>2</v>
      </c>
      <c r="E173" s="155">
        <v>30</v>
      </c>
      <c r="F173" s="81"/>
      <c r="G173" s="83">
        <f t="shared" si="50"/>
        <v>0</v>
      </c>
    </row>
    <row r="174" spans="1:7" ht="12.75" customHeight="1">
      <c r="A174" s="5">
        <f t="shared" si="49"/>
        <v>129</v>
      </c>
      <c r="B174" s="154" t="s">
        <v>362</v>
      </c>
      <c r="C174" s="154" t="s">
        <v>363</v>
      </c>
      <c r="D174" s="156" t="s">
        <v>2</v>
      </c>
      <c r="E174" s="155">
        <v>420</v>
      </c>
      <c r="F174" s="81"/>
      <c r="G174" s="83">
        <f t="shared" si="50"/>
        <v>0</v>
      </c>
    </row>
    <row r="175" spans="1:7" s="78" customFormat="1" ht="12.75" customHeight="1">
      <c r="A175" s="5">
        <f t="shared" si="49"/>
        <v>130</v>
      </c>
      <c r="B175" s="154" t="s">
        <v>364</v>
      </c>
      <c r="C175" s="154" t="s">
        <v>365</v>
      </c>
      <c r="D175" s="156" t="s">
        <v>2</v>
      </c>
      <c r="E175" s="155">
        <v>20</v>
      </c>
      <c r="F175" s="81"/>
      <c r="G175" s="83">
        <f t="shared" si="50"/>
        <v>0</v>
      </c>
    </row>
    <row r="176" spans="1:7" ht="12.75" customHeight="1">
      <c r="A176" s="5">
        <f t="shared" si="49"/>
        <v>131</v>
      </c>
      <c r="B176" s="154" t="s">
        <v>366</v>
      </c>
      <c r="C176" s="154" t="s">
        <v>367</v>
      </c>
      <c r="D176" s="156" t="s">
        <v>138</v>
      </c>
      <c r="E176" s="155">
        <v>50</v>
      </c>
      <c r="F176" s="81"/>
      <c r="G176" s="83">
        <f t="shared" si="50"/>
        <v>0</v>
      </c>
    </row>
    <row r="177" spans="1:7" ht="12.75" customHeight="1">
      <c r="A177" s="5">
        <f t="shared" si="49"/>
        <v>132</v>
      </c>
      <c r="B177" s="154" t="s">
        <v>368</v>
      </c>
      <c r="C177" s="154" t="s">
        <v>369</v>
      </c>
      <c r="D177" s="156" t="s">
        <v>138</v>
      </c>
      <c r="E177" s="155">
        <v>15</v>
      </c>
      <c r="F177" s="81"/>
      <c r="G177" s="83">
        <f t="shared" si="50"/>
        <v>0</v>
      </c>
    </row>
    <row r="178" spans="1:7" ht="12.75" customHeight="1">
      <c r="A178" s="5">
        <f t="shared" si="49"/>
        <v>133</v>
      </c>
      <c r="B178" s="154" t="s">
        <v>370</v>
      </c>
      <c r="C178" s="154" t="s">
        <v>371</v>
      </c>
      <c r="D178" s="156" t="s">
        <v>138</v>
      </c>
      <c r="E178" s="155">
        <v>5</v>
      </c>
      <c r="F178" s="81"/>
      <c r="G178" s="83">
        <f t="shared" si="50"/>
        <v>0</v>
      </c>
    </row>
    <row r="179" spans="1:7" s="78" customFormat="1" ht="12.75" customHeight="1">
      <c r="A179" s="5">
        <f t="shared" si="49"/>
        <v>134</v>
      </c>
      <c r="B179" s="154" t="s">
        <v>372</v>
      </c>
      <c r="C179" s="154" t="s">
        <v>373</v>
      </c>
      <c r="D179" s="156" t="s">
        <v>138</v>
      </c>
      <c r="E179" s="155">
        <v>10</v>
      </c>
      <c r="F179" s="81"/>
      <c r="G179" s="83">
        <f t="shared" si="50"/>
        <v>0</v>
      </c>
    </row>
    <row r="180" spans="1:7" ht="12.75" customHeight="1">
      <c r="A180" s="5">
        <f t="shared" si="49"/>
        <v>135</v>
      </c>
      <c r="B180" s="154" t="s">
        <v>374</v>
      </c>
      <c r="C180" s="154" t="s">
        <v>375</v>
      </c>
      <c r="D180" s="156" t="s">
        <v>2</v>
      </c>
      <c r="E180" s="155">
        <v>180</v>
      </c>
      <c r="F180" s="81"/>
      <c r="G180" s="83">
        <f t="shared" si="50"/>
        <v>0</v>
      </c>
    </row>
    <row r="181" spans="1:7" ht="12.75" customHeight="1">
      <c r="A181" s="5">
        <f t="shared" si="49"/>
        <v>136</v>
      </c>
      <c r="B181" s="154" t="s">
        <v>376</v>
      </c>
      <c r="C181" s="154" t="s">
        <v>377</v>
      </c>
      <c r="D181" s="156" t="s">
        <v>138</v>
      </c>
      <c r="E181" s="155">
        <v>3</v>
      </c>
      <c r="F181" s="81"/>
      <c r="G181" s="83">
        <f t="shared" si="50"/>
        <v>0</v>
      </c>
    </row>
    <row r="182" spans="1:9" s="80" customFormat="1" ht="12.75" customHeight="1">
      <c r="A182" s="5">
        <f t="shared" si="49"/>
        <v>137</v>
      </c>
      <c r="B182" s="154" t="s">
        <v>378</v>
      </c>
      <c r="C182" s="154" t="s">
        <v>379</v>
      </c>
      <c r="D182" s="156" t="s">
        <v>138</v>
      </c>
      <c r="E182" s="155">
        <v>1</v>
      </c>
      <c r="F182" s="81"/>
      <c r="G182" s="83">
        <f t="shared" si="50"/>
        <v>0</v>
      </c>
      <c r="H182" s="79"/>
      <c r="I182" s="79"/>
    </row>
    <row r="183" spans="1:7" ht="12.75" customHeight="1">
      <c r="A183" s="5">
        <f t="shared" si="49"/>
        <v>138</v>
      </c>
      <c r="B183" s="154" t="s">
        <v>380</v>
      </c>
      <c r="C183" s="154" t="s">
        <v>381</v>
      </c>
      <c r="D183" s="156" t="s">
        <v>138</v>
      </c>
      <c r="E183" s="155">
        <v>2</v>
      </c>
      <c r="F183" s="81"/>
      <c r="G183" s="83">
        <f t="shared" si="50"/>
        <v>0</v>
      </c>
    </row>
    <row r="184" spans="1:7" s="78" customFormat="1" ht="12.75" customHeight="1">
      <c r="A184" s="5">
        <f t="shared" si="49"/>
        <v>139</v>
      </c>
      <c r="B184" s="154" t="s">
        <v>382</v>
      </c>
      <c r="C184" s="154" t="s">
        <v>383</v>
      </c>
      <c r="D184" s="156" t="s">
        <v>138</v>
      </c>
      <c r="E184" s="155">
        <v>11</v>
      </c>
      <c r="F184" s="81"/>
      <c r="G184" s="83">
        <f t="shared" si="50"/>
        <v>0</v>
      </c>
    </row>
    <row r="185" spans="1:7" ht="12.75" customHeight="1">
      <c r="A185" s="5">
        <f t="shared" si="49"/>
        <v>140</v>
      </c>
      <c r="B185" s="154" t="s">
        <v>384</v>
      </c>
      <c r="C185" s="154" t="s">
        <v>385</v>
      </c>
      <c r="D185" s="156" t="s">
        <v>138</v>
      </c>
      <c r="E185" s="155">
        <v>1</v>
      </c>
      <c r="F185" s="81"/>
      <c r="G185" s="83">
        <f t="shared" si="50"/>
        <v>0</v>
      </c>
    </row>
    <row r="186" spans="1:7" ht="12.75" customHeight="1">
      <c r="A186" s="5">
        <f t="shared" si="49"/>
        <v>141</v>
      </c>
      <c r="B186" s="154" t="s">
        <v>386</v>
      </c>
      <c r="C186" s="154" t="s">
        <v>387</v>
      </c>
      <c r="D186" s="156" t="s">
        <v>138</v>
      </c>
      <c r="E186" s="155">
        <v>2</v>
      </c>
      <c r="F186" s="81"/>
      <c r="G186" s="83">
        <f t="shared" si="50"/>
        <v>0</v>
      </c>
    </row>
    <row r="187" spans="1:9" s="80" customFormat="1" ht="12.75" customHeight="1">
      <c r="A187" s="5">
        <f t="shared" si="49"/>
        <v>142</v>
      </c>
      <c r="B187" s="154" t="s">
        <v>388</v>
      </c>
      <c r="C187" s="154" t="s">
        <v>389</v>
      </c>
      <c r="D187" s="156" t="s">
        <v>138</v>
      </c>
      <c r="E187" s="155">
        <v>11</v>
      </c>
      <c r="F187" s="81"/>
      <c r="G187" s="83">
        <f t="shared" si="50"/>
        <v>0</v>
      </c>
      <c r="H187" s="79"/>
      <c r="I187" s="79"/>
    </row>
    <row r="188" spans="1:7" ht="12.75" customHeight="1">
      <c r="A188" s="5">
        <f t="shared" si="49"/>
        <v>143</v>
      </c>
      <c r="B188" s="154" t="s">
        <v>390</v>
      </c>
      <c r="C188" s="154" t="s">
        <v>391</v>
      </c>
      <c r="D188" s="156" t="s">
        <v>138</v>
      </c>
      <c r="E188" s="155">
        <v>1</v>
      </c>
      <c r="F188" s="81"/>
      <c r="G188" s="83">
        <f t="shared" si="50"/>
        <v>0</v>
      </c>
    </row>
    <row r="189" spans="1:7" s="78" customFormat="1" ht="12.75" customHeight="1">
      <c r="A189" s="5">
        <f t="shared" si="49"/>
        <v>144</v>
      </c>
      <c r="B189" s="154" t="s">
        <v>392</v>
      </c>
      <c r="C189" s="154" t="s">
        <v>393</v>
      </c>
      <c r="D189" s="156" t="s">
        <v>138</v>
      </c>
      <c r="E189" s="155">
        <v>4</v>
      </c>
      <c r="F189" s="81"/>
      <c r="G189" s="83">
        <f t="shared" si="50"/>
        <v>0</v>
      </c>
    </row>
    <row r="190" spans="1:7" ht="12.75" customHeight="1">
      <c r="A190" s="5">
        <f t="shared" si="49"/>
        <v>145</v>
      </c>
      <c r="B190" s="154" t="s">
        <v>394</v>
      </c>
      <c r="C190" s="154" t="s">
        <v>395</v>
      </c>
      <c r="D190" s="156" t="s">
        <v>138</v>
      </c>
      <c r="E190" s="155">
        <v>1</v>
      </c>
      <c r="F190" s="81"/>
      <c r="G190" s="83">
        <f t="shared" si="50"/>
        <v>0</v>
      </c>
    </row>
    <row r="191" spans="1:7" ht="12.75" customHeight="1">
      <c r="A191" s="5">
        <f t="shared" si="49"/>
        <v>146</v>
      </c>
      <c r="B191" s="154" t="s">
        <v>396</v>
      </c>
      <c r="C191" s="154" t="s">
        <v>397</v>
      </c>
      <c r="D191" s="156" t="s">
        <v>138</v>
      </c>
      <c r="E191" s="155">
        <v>10</v>
      </c>
      <c r="F191" s="81"/>
      <c r="G191" s="83">
        <f t="shared" si="50"/>
        <v>0</v>
      </c>
    </row>
    <row r="192" spans="1:7" s="78" customFormat="1" ht="12.75" customHeight="1">
      <c r="A192" s="5">
        <f t="shared" si="49"/>
        <v>147</v>
      </c>
      <c r="B192" s="154" t="s">
        <v>398</v>
      </c>
      <c r="C192" s="154" t="s">
        <v>399</v>
      </c>
      <c r="D192" s="156" t="s">
        <v>138</v>
      </c>
      <c r="E192" s="155">
        <v>4</v>
      </c>
      <c r="F192" s="81"/>
      <c r="G192" s="83">
        <f t="shared" si="50"/>
        <v>0</v>
      </c>
    </row>
    <row r="193" spans="1:7" s="78" customFormat="1" ht="12.75" customHeight="1">
      <c r="A193" s="5">
        <f t="shared" si="49"/>
        <v>148</v>
      </c>
      <c r="B193" s="154" t="s">
        <v>400</v>
      </c>
      <c r="C193" s="154" t="s">
        <v>401</v>
      </c>
      <c r="D193" s="156" t="s">
        <v>138</v>
      </c>
      <c r="E193" s="155">
        <v>12</v>
      </c>
      <c r="F193" s="81"/>
      <c r="G193" s="83">
        <f t="shared" si="50"/>
        <v>0</v>
      </c>
    </row>
    <row r="194" spans="1:7" s="78" customFormat="1" ht="12.75" customHeight="1">
      <c r="A194" s="5">
        <f t="shared" si="49"/>
        <v>149</v>
      </c>
      <c r="B194" s="154" t="s">
        <v>402</v>
      </c>
      <c r="C194" s="154" t="s">
        <v>403</v>
      </c>
      <c r="D194" s="156" t="s">
        <v>138</v>
      </c>
      <c r="E194" s="155">
        <v>13</v>
      </c>
      <c r="F194" s="81"/>
      <c r="G194" s="83">
        <f t="shared" si="50"/>
        <v>0</v>
      </c>
    </row>
    <row r="195" spans="1:7" s="78" customFormat="1" ht="12.75" customHeight="1">
      <c r="A195" s="5">
        <f t="shared" si="49"/>
        <v>150</v>
      </c>
      <c r="B195" s="154" t="s">
        <v>404</v>
      </c>
      <c r="C195" s="154" t="s">
        <v>405</v>
      </c>
      <c r="D195" s="156" t="s">
        <v>2</v>
      </c>
      <c r="E195" s="155">
        <v>120</v>
      </c>
      <c r="F195" s="81"/>
      <c r="G195" s="83">
        <f t="shared" si="50"/>
        <v>0</v>
      </c>
    </row>
    <row r="196" spans="1:7" s="78" customFormat="1" ht="12.75" customHeight="1">
      <c r="A196" s="5">
        <f t="shared" si="49"/>
        <v>151</v>
      </c>
      <c r="B196" s="154" t="s">
        <v>406</v>
      </c>
      <c r="C196" s="154" t="s">
        <v>407</v>
      </c>
      <c r="D196" s="156" t="s">
        <v>138</v>
      </c>
      <c r="E196" s="155">
        <v>4</v>
      </c>
      <c r="F196" s="81"/>
      <c r="G196" s="83">
        <f t="shared" si="50"/>
        <v>0</v>
      </c>
    </row>
    <row r="197" spans="1:7" ht="12.75" customHeight="1">
      <c r="A197" s="5">
        <f t="shared" si="49"/>
        <v>152</v>
      </c>
      <c r="B197" s="154" t="s">
        <v>408</v>
      </c>
      <c r="C197" s="154" t="s">
        <v>409</v>
      </c>
      <c r="D197" s="156" t="s">
        <v>138</v>
      </c>
      <c r="E197" s="155">
        <v>4</v>
      </c>
      <c r="F197" s="81"/>
      <c r="G197" s="83">
        <f t="shared" si="50"/>
        <v>0</v>
      </c>
    </row>
    <row r="198" spans="1:7" s="78" customFormat="1" ht="12.75" customHeight="1">
      <c r="A198" s="5">
        <f aca="true" t="shared" si="51" ref="A198:A211">1+A197</f>
        <v>153</v>
      </c>
      <c r="B198" s="154" t="s">
        <v>410</v>
      </c>
      <c r="C198" s="154" t="s">
        <v>411</v>
      </c>
      <c r="D198" s="156" t="s">
        <v>138</v>
      </c>
      <c r="E198" s="155">
        <v>1</v>
      </c>
      <c r="F198" s="81"/>
      <c r="G198" s="83">
        <f t="shared" si="50"/>
        <v>0</v>
      </c>
    </row>
    <row r="199" spans="1:7" s="78" customFormat="1" ht="12.75" customHeight="1">
      <c r="A199" s="5">
        <f t="shared" si="51"/>
        <v>154</v>
      </c>
      <c r="B199" s="154" t="s">
        <v>412</v>
      </c>
      <c r="C199" s="154" t="s">
        <v>413</v>
      </c>
      <c r="D199" s="156" t="s">
        <v>138</v>
      </c>
      <c r="E199" s="155">
        <v>6</v>
      </c>
      <c r="F199" s="81"/>
      <c r="G199" s="83">
        <f t="shared" si="50"/>
        <v>0</v>
      </c>
    </row>
    <row r="200" spans="1:9" s="80" customFormat="1" ht="12.75" customHeight="1">
      <c r="A200" s="5">
        <f t="shared" si="51"/>
        <v>155</v>
      </c>
      <c r="B200" s="154" t="s">
        <v>414</v>
      </c>
      <c r="C200" s="154" t="s">
        <v>415</v>
      </c>
      <c r="D200" s="156" t="s">
        <v>138</v>
      </c>
      <c r="E200" s="155">
        <v>22</v>
      </c>
      <c r="F200" s="81"/>
      <c r="G200" s="83">
        <f t="shared" si="50"/>
        <v>0</v>
      </c>
      <c r="H200" s="79"/>
      <c r="I200" s="79"/>
    </row>
    <row r="201" spans="1:7" ht="12.75" customHeight="1">
      <c r="A201" s="5">
        <f t="shared" si="51"/>
        <v>156</v>
      </c>
      <c r="B201" s="154" t="s">
        <v>416</v>
      </c>
      <c r="C201" s="154" t="s">
        <v>417</v>
      </c>
      <c r="D201" s="156" t="s">
        <v>60</v>
      </c>
      <c r="E201" s="155">
        <v>1</v>
      </c>
      <c r="F201" s="81"/>
      <c r="G201" s="83">
        <f t="shared" si="50"/>
        <v>0</v>
      </c>
    </row>
    <row r="202" spans="1:7" s="78" customFormat="1" ht="12.75" customHeight="1">
      <c r="A202" s="5">
        <f t="shared" si="51"/>
        <v>157</v>
      </c>
      <c r="B202" s="154" t="s">
        <v>418</v>
      </c>
      <c r="C202" s="154" t="s">
        <v>419</v>
      </c>
      <c r="D202" s="156" t="s">
        <v>2</v>
      </c>
      <c r="E202" s="155">
        <v>10</v>
      </c>
      <c r="F202" s="81"/>
      <c r="G202" s="83">
        <f t="shared" si="50"/>
        <v>0</v>
      </c>
    </row>
    <row r="203" spans="1:7" ht="12.75" customHeight="1">
      <c r="A203" s="5">
        <f t="shared" si="51"/>
        <v>158</v>
      </c>
      <c r="B203" s="154" t="s">
        <v>420</v>
      </c>
      <c r="C203" s="154" t="s">
        <v>421</v>
      </c>
      <c r="D203" s="156" t="s">
        <v>138</v>
      </c>
      <c r="E203" s="155">
        <v>4</v>
      </c>
      <c r="F203" s="81"/>
      <c r="G203" s="83">
        <f t="shared" si="50"/>
        <v>0</v>
      </c>
    </row>
    <row r="204" spans="1:7" ht="12.75" customHeight="1">
      <c r="A204" s="5">
        <f t="shared" si="51"/>
        <v>159</v>
      </c>
      <c r="B204" s="154" t="s">
        <v>422</v>
      </c>
      <c r="C204" s="154" t="s">
        <v>423</v>
      </c>
      <c r="D204" s="156" t="s">
        <v>138</v>
      </c>
      <c r="E204" s="155">
        <v>1</v>
      </c>
      <c r="F204" s="81"/>
      <c r="G204" s="83">
        <f t="shared" si="50"/>
        <v>0</v>
      </c>
    </row>
    <row r="205" spans="1:7" s="78" customFormat="1" ht="12.75" customHeight="1">
      <c r="A205" s="5">
        <f t="shared" si="51"/>
        <v>160</v>
      </c>
      <c r="B205" s="154" t="s">
        <v>424</v>
      </c>
      <c r="C205" s="154" t="s">
        <v>425</v>
      </c>
      <c r="D205" s="156" t="s">
        <v>138</v>
      </c>
      <c r="E205" s="155">
        <v>1</v>
      </c>
      <c r="F205" s="81"/>
      <c r="G205" s="83">
        <f aca="true" t="shared" si="52" ref="G205:G211">ROUND(F205*E205,2)</f>
        <v>0</v>
      </c>
    </row>
    <row r="206" spans="1:7" s="78" customFormat="1" ht="12.75" customHeight="1">
      <c r="A206" s="5">
        <f t="shared" si="51"/>
        <v>161</v>
      </c>
      <c r="B206" s="154" t="s">
        <v>426</v>
      </c>
      <c r="C206" s="154" t="s">
        <v>427</v>
      </c>
      <c r="D206" s="156" t="s">
        <v>138</v>
      </c>
      <c r="E206" s="155">
        <v>1</v>
      </c>
      <c r="F206" s="81"/>
      <c r="G206" s="83">
        <f t="shared" si="52"/>
        <v>0</v>
      </c>
    </row>
    <row r="207" spans="1:7" s="78" customFormat="1" ht="12.75" customHeight="1">
      <c r="A207" s="5">
        <f t="shared" si="51"/>
        <v>162</v>
      </c>
      <c r="B207" s="154" t="s">
        <v>428</v>
      </c>
      <c r="C207" s="154" t="s">
        <v>429</v>
      </c>
      <c r="D207" s="156" t="s">
        <v>138</v>
      </c>
      <c r="E207" s="155">
        <v>10</v>
      </c>
      <c r="F207" s="81"/>
      <c r="G207" s="83">
        <f t="shared" si="52"/>
        <v>0</v>
      </c>
    </row>
    <row r="208" spans="1:7" s="78" customFormat="1" ht="12.75" customHeight="1">
      <c r="A208" s="5">
        <f t="shared" si="51"/>
        <v>163</v>
      </c>
      <c r="B208" s="154" t="s">
        <v>430</v>
      </c>
      <c r="C208" s="154" t="s">
        <v>431</v>
      </c>
      <c r="D208" s="156" t="s">
        <v>138</v>
      </c>
      <c r="E208" s="155">
        <v>20</v>
      </c>
      <c r="F208" s="81"/>
      <c r="G208" s="83">
        <f t="shared" si="52"/>
        <v>0</v>
      </c>
    </row>
    <row r="209" spans="1:7" s="78" customFormat="1" ht="12.75" customHeight="1">
      <c r="A209" s="5">
        <f t="shared" si="51"/>
        <v>164</v>
      </c>
      <c r="B209" s="154" t="s">
        <v>432</v>
      </c>
      <c r="C209" s="154" t="s">
        <v>433</v>
      </c>
      <c r="D209" s="156" t="s">
        <v>138</v>
      </c>
      <c r="E209" s="155">
        <v>1</v>
      </c>
      <c r="F209" s="81"/>
      <c r="G209" s="83">
        <f t="shared" si="52"/>
        <v>0</v>
      </c>
    </row>
    <row r="210" spans="1:7" ht="12.75" customHeight="1">
      <c r="A210" s="5">
        <f t="shared" si="51"/>
        <v>165</v>
      </c>
      <c r="B210" s="154" t="s">
        <v>434</v>
      </c>
      <c r="C210" s="154" t="s">
        <v>435</v>
      </c>
      <c r="D210" s="156" t="s">
        <v>250</v>
      </c>
      <c r="E210" s="155">
        <v>1</v>
      </c>
      <c r="F210" s="81"/>
      <c r="G210" s="83">
        <f t="shared" si="52"/>
        <v>0</v>
      </c>
    </row>
    <row r="211" spans="1:7" s="78" customFormat="1" ht="12.75" customHeight="1">
      <c r="A211" s="5">
        <f t="shared" si="51"/>
        <v>166</v>
      </c>
      <c r="B211" s="154" t="s">
        <v>436</v>
      </c>
      <c r="C211" s="154" t="s">
        <v>437</v>
      </c>
      <c r="D211" s="156" t="s">
        <v>250</v>
      </c>
      <c r="E211" s="155">
        <v>1</v>
      </c>
      <c r="F211" s="81"/>
      <c r="G211" s="83">
        <f t="shared" si="52"/>
        <v>0</v>
      </c>
    </row>
    <row r="212" spans="1:9" s="80" customFormat="1" ht="12.75" customHeight="1">
      <c r="A212" s="91"/>
      <c r="B212" s="92" t="s">
        <v>438</v>
      </c>
      <c r="C212" s="161" t="s">
        <v>439</v>
      </c>
      <c r="D212" s="93"/>
      <c r="E212" s="93"/>
      <c r="F212" s="94"/>
      <c r="G212" s="95"/>
      <c r="H212" s="79"/>
      <c r="I212" s="79"/>
    </row>
    <row r="213" spans="1:7" ht="12.75" customHeight="1">
      <c r="A213" s="5">
        <f>1+A211</f>
        <v>167</v>
      </c>
      <c r="B213" s="154" t="s">
        <v>440</v>
      </c>
      <c r="C213" s="154" t="s">
        <v>441</v>
      </c>
      <c r="D213" s="156" t="s">
        <v>61</v>
      </c>
      <c r="E213" s="155">
        <v>0.201</v>
      </c>
      <c r="F213" s="81"/>
      <c r="G213" s="83">
        <f>ROUND(F213*E213,2)</f>
        <v>0</v>
      </c>
    </row>
    <row r="214" spans="1:7" s="78" customFormat="1" ht="12.75" customHeight="1">
      <c r="A214" s="5">
        <f aca="true" t="shared" si="53" ref="A214">1+A213</f>
        <v>168</v>
      </c>
      <c r="B214" s="154" t="s">
        <v>442</v>
      </c>
      <c r="C214" s="154" t="s">
        <v>443</v>
      </c>
      <c r="D214" s="156" t="s">
        <v>61</v>
      </c>
      <c r="E214" s="155">
        <v>2.01</v>
      </c>
      <c r="F214" s="81"/>
      <c r="G214" s="83">
        <f>ROUND(F214*E214,2)</f>
        <v>0</v>
      </c>
    </row>
    <row r="215" spans="1:7" ht="12.75" customHeight="1">
      <c r="A215" s="5"/>
      <c r="B215" s="157"/>
      <c r="C215" s="158" t="s">
        <v>444</v>
      </c>
      <c r="D215" s="159"/>
      <c r="E215" s="157"/>
      <c r="F215" s="86"/>
      <c r="G215" s="85"/>
    </row>
    <row r="216" spans="1:7" ht="12.75" customHeight="1">
      <c r="A216" s="5">
        <f>1+A214</f>
        <v>169</v>
      </c>
      <c r="B216" s="154" t="s">
        <v>445</v>
      </c>
      <c r="C216" s="154" t="s">
        <v>446</v>
      </c>
      <c r="D216" s="156" t="s">
        <v>61</v>
      </c>
      <c r="E216" s="155">
        <v>0.201</v>
      </c>
      <c r="F216" s="81"/>
      <c r="G216" s="83">
        <f>ROUND(F216*E216,2)</f>
        <v>0</v>
      </c>
    </row>
    <row r="217" spans="1:7" s="78" customFormat="1" ht="12.75" customHeight="1">
      <c r="A217" s="5">
        <f aca="true" t="shared" si="54" ref="A217:A219">1+A216</f>
        <v>170</v>
      </c>
      <c r="B217" s="154" t="s">
        <v>447</v>
      </c>
      <c r="C217" s="154" t="s">
        <v>448</v>
      </c>
      <c r="D217" s="156" t="s">
        <v>61</v>
      </c>
      <c r="E217" s="155">
        <v>0.201</v>
      </c>
      <c r="F217" s="81"/>
      <c r="G217" s="83">
        <f>ROUND(F217*E217,2)</f>
        <v>0</v>
      </c>
    </row>
    <row r="218" spans="1:7" s="78" customFormat="1" ht="12.75" customHeight="1">
      <c r="A218" s="5">
        <f t="shared" si="54"/>
        <v>171</v>
      </c>
      <c r="B218" s="154" t="s">
        <v>449</v>
      </c>
      <c r="C218" s="154" t="s">
        <v>450</v>
      </c>
      <c r="D218" s="156" t="s">
        <v>61</v>
      </c>
      <c r="E218" s="155">
        <v>0.201</v>
      </c>
      <c r="F218" s="81"/>
      <c r="G218" s="83">
        <f>ROUND(F218*E218,2)</f>
        <v>0</v>
      </c>
    </row>
    <row r="219" spans="1:7" s="78" customFormat="1" ht="12.75" customHeight="1">
      <c r="A219" s="5">
        <f t="shared" si="54"/>
        <v>172</v>
      </c>
      <c r="B219" s="154" t="s">
        <v>451</v>
      </c>
      <c r="C219" s="154" t="s">
        <v>452</v>
      </c>
      <c r="D219" s="156" t="s">
        <v>61</v>
      </c>
      <c r="E219" s="155">
        <v>0.201</v>
      </c>
      <c r="F219" s="81"/>
      <c r="G219" s="83">
        <f>ROUND(F219*E219,2)</f>
        <v>0</v>
      </c>
    </row>
    <row r="220" spans="1:7" ht="6" customHeight="1">
      <c r="A220" s="88"/>
      <c r="B220" s="89"/>
      <c r="C220" s="164"/>
      <c r="D220" s="46"/>
      <c r="E220" s="46"/>
      <c r="F220" s="46"/>
      <c r="G220" s="90"/>
    </row>
    <row r="221" spans="1:7" ht="12.75">
      <c r="A221" s="2"/>
      <c r="B221" s="4" t="s">
        <v>0</v>
      </c>
      <c r="C221" s="3" t="s">
        <v>0</v>
      </c>
      <c r="D221" s="2"/>
      <c r="E221" s="2"/>
      <c r="F221" s="2"/>
      <c r="G221" s="2"/>
    </row>
    <row r="222" spans="1:7" ht="24.75" customHeight="1">
      <c r="A222" s="181" t="s">
        <v>38</v>
      </c>
      <c r="B222" s="181"/>
      <c r="C222" s="170"/>
      <c r="D222" s="171" t="s">
        <v>39</v>
      </c>
      <c r="E222" s="172"/>
      <c r="F222" s="172"/>
      <c r="G222" s="172"/>
    </row>
    <row r="223" spans="1:7" ht="84" customHeight="1">
      <c r="A223" s="173"/>
      <c r="B223" s="173"/>
      <c r="C223" s="174"/>
      <c r="D223" s="175"/>
      <c r="E223" s="176"/>
      <c r="F223" s="176"/>
      <c r="G223" s="176"/>
    </row>
    <row r="224" spans="1:7" ht="12.75">
      <c r="A224" s="177" t="s">
        <v>40</v>
      </c>
      <c r="B224" s="177"/>
      <c r="C224" s="177"/>
      <c r="D224" s="78"/>
      <c r="E224" s="178" t="s">
        <v>41</v>
      </c>
      <c r="F224" s="178"/>
      <c r="G224" s="178"/>
    </row>
    <row r="225" spans="1:7" ht="12.75">
      <c r="A225" s="177" t="s">
        <v>42</v>
      </c>
      <c r="B225" s="177"/>
      <c r="C225" s="177"/>
      <c r="D225" s="78"/>
      <c r="E225" s="179" t="s">
        <v>52</v>
      </c>
      <c r="F225" s="179"/>
      <c r="G225" s="179"/>
    </row>
    <row r="226" spans="1:7" ht="12.75">
      <c r="A226" s="177" t="s">
        <v>56</v>
      </c>
      <c r="B226" s="177"/>
      <c r="C226" s="177"/>
      <c r="D226" s="78"/>
      <c r="E226" s="179" t="s">
        <v>53</v>
      </c>
      <c r="F226" s="179"/>
      <c r="G226" s="179"/>
    </row>
    <row r="227" spans="1:7" ht="12.75">
      <c r="A227" s="177" t="s">
        <v>57</v>
      </c>
      <c r="B227" s="177"/>
      <c r="C227" s="177"/>
      <c r="D227" s="78"/>
      <c r="E227" s="178" t="s">
        <v>46</v>
      </c>
      <c r="F227" s="178"/>
      <c r="G227" s="178"/>
    </row>
    <row r="228" spans="1:7" ht="12.75">
      <c r="A228" s="180"/>
      <c r="B228" s="180"/>
      <c r="C228" s="180"/>
      <c r="D228" s="180"/>
      <c r="E228" s="180"/>
      <c r="F228" s="180"/>
      <c r="G228" s="180"/>
    </row>
  </sheetData>
  <mergeCells count="20">
    <mergeCell ref="A228:G228"/>
    <mergeCell ref="A222:B222"/>
    <mergeCell ref="A223:B223"/>
    <mergeCell ref="E222:G222"/>
    <mergeCell ref="E223:G223"/>
    <mergeCell ref="A225:C225"/>
    <mergeCell ref="E225:G225"/>
    <mergeCell ref="A226:C226"/>
    <mergeCell ref="E226:G226"/>
    <mergeCell ref="A227:C227"/>
    <mergeCell ref="E227:G227"/>
    <mergeCell ref="A224:C224"/>
    <mergeCell ref="E224:G224"/>
    <mergeCell ref="F6:G6"/>
    <mergeCell ref="B6:C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6" horizontalDpi="600" verticalDpi="600" orientation="portrait" paperSize="9" scale="97" r:id="rId1"/>
  <headerFooter>
    <oddHeader xml:space="preserve">&amp;L&amp;"Arial CE,Tučné"&amp;8Příloha č.1 Smlouvy o dílo&amp;C&amp;"Arial CE,Tučné"&amp;8Fugnerova 366 - dokončení podkrovních prostor&amp;R&amp;"Arial CE,Tučné"&amp;8strana  &amp;P+1  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2020-06-01T14:40:42Z</cp:lastPrinted>
  <dcterms:created xsi:type="dcterms:W3CDTF">2019-02-07T14:45:20Z</dcterms:created>
  <dcterms:modified xsi:type="dcterms:W3CDTF">2020-06-01T14:50:58Z</dcterms:modified>
  <cp:category/>
  <cp:version/>
  <cp:contentType/>
  <cp:contentStatus/>
</cp:coreProperties>
</file>