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firstSheet="1" activeTab="1"/>
  </bookViews>
  <sheets>
    <sheet name="Stavba" sheetId="7" r:id="rId1"/>
    <sheet name="pav.B_2.NP-stavba" sheetId="1" r:id="rId2"/>
    <sheet name="pav.B_2.NP-ZTI" sheetId="4" r:id="rId3"/>
    <sheet name="Rekapitulace" sheetId="8" r:id="rId4"/>
  </sheets>
  <externalReferences>
    <externalReference r:id="rId7"/>
    <externalReference r:id="rId8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3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'pav.B_2.NP-stavba'!$A$6:$G$133</definedName>
    <definedName name="_xlnm.Print_Area" localSheetId="2">'pav.B_2.NP-ZTI'!$A$6:$G$111</definedName>
    <definedName name="_xlnm.Print_Area" localSheetId="3">'Rekapitulace'!$A$1:$G$17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3">'Rekapitulace'!#REF!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3">'Rekapitulace'!#REF!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'pav.B_2.NP-stavba'!$1:$5</definedName>
    <definedName name="_xlnm.Print_Titles" localSheetId="2">'pav.B_2.NP-ZTI'!$1:$5</definedName>
  </definedNames>
  <calcPr calcId="162913"/>
</workbook>
</file>

<file path=xl/sharedStrings.xml><?xml version="1.0" encoding="utf-8"?>
<sst xmlns="http://schemas.openxmlformats.org/spreadsheetml/2006/main" count="676" uniqueCount="451">
  <si>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</si>
  <si>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</si>
  <si>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</si>
  <si>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</si>
  <si>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</si>
  <si>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</si>
  <si>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</si>
  <si>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</si>
  <si>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</si>
  <si>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</si>
  <si>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</si>
  <si>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</si>
  <si>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</si>
  <si>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</si>
  <si>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</si>
  <si>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</si>
  <si>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</si>
  <si>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</si>
  <si>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</si>
  <si>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</si>
  <si>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</si>
  <si>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</si>
  <si>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</si>
  <si>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</si>
  <si>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</si>
  <si>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</si>
  <si>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</si>
  <si>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</si>
  <si>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</si>
  <si>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</si>
  <si>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</si>
  <si>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</si>
  <si>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</si>
  <si>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</si>
  <si>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</si>
  <si>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</si>
  <si>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</si>
  <si>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</si>
  <si>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Číslo</t>
  </si>
  <si>
    <t>Název</t>
  </si>
  <si>
    <t>Cena celkem</t>
  </si>
  <si>
    <t>Rekapitulace dílů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</si>
  <si>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</si>
  <si>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</si>
  <si>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</si>
  <si>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</si>
  <si>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</si>
  <si>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</si>
  <si>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</si>
  <si>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</si>
  <si>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</si>
  <si>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</si>
  <si>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</si>
  <si>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</si>
  <si>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</si>
  <si>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</si>
  <si>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</si>
  <si>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m3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</si>
  <si>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</si>
  <si>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</si>
  <si>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</si>
  <si>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</si>
  <si>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</si>
  <si>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</si>
  <si>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MŠ Masarykova 891, 280 02 Kolín II., pavilon B, č.parc. st.5443</t>
  </si>
  <si>
    <t>Rekonstrukce výdejních míst v MŠ Masarykova</t>
  </si>
  <si>
    <t>MŠ Masarykova 891, 280 02 Kolín II.; pavilony B a C</t>
  </si>
  <si>
    <t>01</t>
  </si>
  <si>
    <t>Stavební úpravy</t>
  </si>
  <si>
    <t>311101212.R</t>
  </si>
  <si>
    <t>Vytvoření prostupů konstrukcemi pro vedení ZTI, vč. zapravení po protažení trubek, uvedení do původního stavu konstrukcí (vodorovné konstrukce)</t>
  </si>
  <si>
    <t>kus</t>
  </si>
  <si>
    <t>8</t>
  </si>
  <si>
    <t>342272205</t>
  </si>
  <si>
    <t>Příčky z pórobetonových tvárnic hladkých na tenké maltové lože objemová hmotnost do 500 kg/m3, tloušťka příčky 50 mm</t>
  </si>
  <si>
    <t>(0,25+0,6)*3,08</t>
  </si>
  <si>
    <t>3</t>
  </si>
  <si>
    <t>Svislé a kompletní konstrukce</t>
  </si>
  <si>
    <t>6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</si>
  <si>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</si>
  <si>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</si>
  <si>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</si>
  <si>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612311141</t>
  </si>
  <si>
    <t>Omítka vápenná vnitřních ploch  nanášená ručně dvouvrstvá štuková, tloušťky jádrové omítky do 10 mm a tloušťky štuku do 3 mm svislých konstrukcí stěn</t>
  </si>
  <si>
    <t>612315402</t>
  </si>
  <si>
    <t>Oprava vápenné omítky vnitřních ploch hrubé, tloušťky do 20 mm stěn, v rozsahu opravované plochy přes 10 do 30%</t>
  </si>
  <si>
    <t>((2,4+4,2+2,4+4,2)*3,08+9,67)*0,11</t>
  </si>
  <si>
    <t>((1,1+1,2+1,1+1,2)*3,08+2,0)*0,11</t>
  </si>
  <si>
    <t>622143003</t>
  </si>
  <si>
    <t>Montáž omítkových profilů  plastových nebo pozinkovaných, upevněných vtlačením do podkladní vrstvy nebo přibitím rohových s tkaninou</t>
  </si>
  <si>
    <t>553430230</t>
  </si>
  <si>
    <t>profil omítkový rohový pro omítky vnitřní 12mm s úzkou kulatou hlavou 4,0mm</t>
  </si>
  <si>
    <t>56245709</t>
  </si>
  <si>
    <t>dvířka revizní 300x300 bílá</t>
  </si>
  <si>
    <t>1</t>
  </si>
  <si>
    <t>9</t>
  </si>
  <si>
    <t>Ostatní konstrukce a práce, bourání</t>
  </si>
  <si>
    <t>962032230</t>
  </si>
  <si>
    <t>Bourání zdiva nadzákladového z cihel nebo tvárnic  z cihel pálených nebo vápenopískových, na maltu vápennou nebo vápenocementovou, objemu do 1 m3</t>
  </si>
  <si>
    <t>(0,57+0,25)*0,06*3,08</t>
  </si>
  <si>
    <t>965081223</t>
  </si>
  <si>
    <t>Bourání podlah z dlaždic bez podkladního lože nebo mazaniny, s jakoukoliv výplní spár keramických nebo xylolitových tl. přes 10 mm plochy přes 1 m2</t>
  </si>
  <si>
    <t>965081611</t>
  </si>
  <si>
    <t>Odsekání soklíků  včetně otlučení podkladní omítky až na zdivo rovných</t>
  </si>
  <si>
    <t>978011141</t>
  </si>
  <si>
    <t>Otlučení vápenných nebo vápenocementových omítek vnitřních ploch stropů, v rozsahu přes 10 do 30 %</t>
  </si>
  <si>
    <t>978059541</t>
  </si>
  <si>
    <t>Odsekání obkladů  stěn včetně otlučení podkladní omítky až na zdivo z obkládaček vnitřních, z jakýchkoliv materiálů, plochy přes 1 m2</t>
  </si>
  <si>
    <t>997</t>
  </si>
  <si>
    <t>Přesun sutě</t>
  </si>
  <si>
    <t>997006511</t>
  </si>
  <si>
    <t>Vodorovná doprava suti na skládku s naložením na dopravní prostředek a složením do 100 m</t>
  </si>
  <si>
    <t>t</t>
  </si>
  <si>
    <t>997006519</t>
  </si>
  <si>
    <t>Vodorovná doprava suti na skládku s naložením na dopravní prostředek a složením Příplatek k ceně za každý další i započatý 1 km</t>
  </si>
  <si>
    <t>998</t>
  </si>
  <si>
    <t>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</si>
  <si>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</si>
  <si>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</si>
  <si>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998011018</t>
  </si>
  <si>
    <t>Přesun hmot pro budovy občanské výstavby, bydlení, výrobu a služby  s nosnou svislou konstrukcí zděnou z cihel, tvárnic nebo kamene Příplatek k cenám za zvětšený přesun přes vymezenou největší dopravní vzdálenost do 5000 m</t>
  </si>
  <si>
    <t>725</t>
  </si>
  <si>
    <t>Zdravotechnika - zařizovací předměty</t>
  </si>
  <si>
    <t>725210821</t>
  </si>
  <si>
    <t>Demontáž umyvadel  bez výtokových armatur umyvadel</t>
  </si>
  <si>
    <t>soubor</t>
  </si>
  <si>
    <t>725320822</t>
  </si>
  <si>
    <t>Demontáž dřezů dvojitých  bez výtokových armatur vestavěných v kuchyňských sestavách</t>
  </si>
  <si>
    <t>725619101.R</t>
  </si>
  <si>
    <t>Montáž lednice</t>
  </si>
  <si>
    <t>Poznámka k položce:
vč. dodávky vlastní lednice dle specifikace v dokumentaci</t>
  </si>
  <si>
    <t>725619102.R</t>
  </si>
  <si>
    <t>Montáž mikrovlnné trouby</t>
  </si>
  <si>
    <t>Poznámka k položce:
vč. dodávky vlastního zařízení dle specifikace v dokumentaci</t>
  </si>
  <si>
    <t>725629101.R</t>
  </si>
  <si>
    <t>Montáž myčky</t>
  </si>
  <si>
    <t>Poznámka k položce:
vč. dodávky vlastní myčky dle specifikace dokumentace</t>
  </si>
  <si>
    <t>725672800</t>
  </si>
  <si>
    <t>Demontáž chladniček  plynových</t>
  </si>
  <si>
    <t>725672800.1</t>
  </si>
  <si>
    <t>Demontáž myčky</t>
  </si>
  <si>
    <t>735</t>
  </si>
  <si>
    <t>Ústřední vytápění - otopná tělesa</t>
  </si>
  <si>
    <t>735121810</t>
  </si>
  <si>
    <t>Demontáž otopných těles ocelových  článkových</t>
  </si>
  <si>
    <t>741</t>
  </si>
  <si>
    <t>Elektroinstalace - silnoproud</t>
  </si>
  <si>
    <t>741311815</t>
  </si>
  <si>
    <t>Demontáž spínačů bez zachování funkčnosti (do suti) nástěnných, pro prostředí normální do 10 A, připojení šroubové přes 2 svorky do 4 svorek</t>
  </si>
  <si>
    <t>741315823</t>
  </si>
  <si>
    <t>Demontáž zásuvek bez zachování funkčnosti (do suti) domovních polozapuštěných nebo zapuštěných, pro prostředí normální do 16 A, připojení šroubové 2P+PE</t>
  </si>
  <si>
    <t>741371821</t>
  </si>
  <si>
    <t>Demontáž svítidel bez zachování funkčnosti (do suti) v bytových nebo společenských místnostech modulového systému zářivkových, délky do 1100 mm</t>
  </si>
  <si>
    <t>763</t>
  </si>
  <si>
    <t>Konstrukce suché výstavby</t>
  </si>
  <si>
    <t>763123133</t>
  </si>
  <si>
    <t>Stěna předsazená bezpečnostní ze sádrokartonových desek  se dvěma ocelovými plechy tl. 1 mm s nosnou konstrukcí ze zdvojených ocelových profilů CD a UD s kotvením stěna tl. 150 mm, TI tl. 40 mm 2 x dvojitě opláštěná deskami tl. 2 x 2 x 12,5 mm impregnovanými H2, EI 30</t>
  </si>
  <si>
    <t>2,8*1,4</t>
  </si>
  <si>
    <t>763131551</t>
  </si>
  <si>
    <t>Podhled ze sádrokartonových desek  jednovrstvá zavěšená spodní konstrukce z ocelových profilů CD, UD jednoduše opláštěná deskou impregnovanou H2, tl. 12,5 mm, bez TI</t>
  </si>
  <si>
    <t>763131714</t>
  </si>
  <si>
    <t>Podhled ze sádrokartonových desek  ostatní práce a konstrukce na podhledech ze sádrokartonových desek základní penetrační nátěr</t>
  </si>
  <si>
    <t>763131751</t>
  </si>
  <si>
    <t>Podhled ze sádrokartonových desek  ostatní práce a konstrukce na podhledech ze sádrokartonových desek montáž parotěsné zábrany</t>
  </si>
  <si>
    <t>28329274</t>
  </si>
  <si>
    <t>fólie PE vyztužená pro parotěsnou vrstvu (reakce na oheň - třída E) 110g/m2</t>
  </si>
  <si>
    <t>764</t>
  </si>
  <si>
    <t>Konstrukce klempířské</t>
  </si>
  <si>
    <t>764051413</t>
  </si>
  <si>
    <t>Police z nerezové oceli 700*200</t>
  </si>
  <si>
    <t>Poznámka k položce:
vč. kotvení do zdi na profily L na chemické kotvy M10</t>
  </si>
  <si>
    <t>766</t>
  </si>
  <si>
    <t>Konstrukce truhlářské</t>
  </si>
  <si>
    <t>766441822</t>
  </si>
  <si>
    <t>Demontáž parapetních desek dřevěných nebo plastových šířky přes 300 mm délky přes 1m</t>
  </si>
  <si>
    <t>Poznámka k položce:
demontáž dřevěných pultů</t>
  </si>
  <si>
    <t>766811111</t>
  </si>
  <si>
    <t>Montáž kuchyňských linek korpusu spodních skříněk šroubovaných na stěnu, šířky jednoho dílu do 600 mm</t>
  </si>
  <si>
    <t>60722283</t>
  </si>
  <si>
    <t>deska dřevotřísková laminovaná 2070x2800mm tl 18mm</t>
  </si>
  <si>
    <t>0,85*4+0,9*3+1,7*3+1,0*3+0,9*1,5+0,85*1,7</t>
  </si>
  <si>
    <t>1,7*2+0,6*4+1,7+1,7*0,6</t>
  </si>
  <si>
    <t>0,85*0,6+0,65*2+0,9*0,45*2</t>
  </si>
  <si>
    <t>0,6*1,7</t>
  </si>
  <si>
    <t>766811141</t>
  </si>
  <si>
    <t>Montáž kuchyňských linek korpusu horních skříněk Příplatek k ceně za usazení vestavěných spotřebičů trouby</t>
  </si>
  <si>
    <t>766811143</t>
  </si>
  <si>
    <t>Montáž kuchyňských linek korpusu horních skříněk Příplatek k ceně za usazení vestavěných spotřebičů lednice</t>
  </si>
  <si>
    <t>766811151</t>
  </si>
  <si>
    <t>Montáž kuchyňských linek korpusu horních skříněk šroubovaných na stěnu, šířky jednoho dílu do 600 mm</t>
  </si>
  <si>
    <t>766811212</t>
  </si>
  <si>
    <t>Montáž kuchyňských linek pracovní desky bez výřezu, délky jednoho dílu přes 1000 do 2000 mm</t>
  </si>
  <si>
    <t>60722259</t>
  </si>
  <si>
    <t>deska dřevotřísková surová 2070x2800mm tl 38mm</t>
  </si>
  <si>
    <t>Poznámka k položce:
dekor bílý mramor</t>
  </si>
  <si>
    <t>1,75*0,6+1,55*0,6</t>
  </si>
  <si>
    <t>766811221</t>
  </si>
  <si>
    <t>Montáž kuchyňských linek pracovní desky Příplatek k ceně za vyřezání otvoru (včetně zaměření)</t>
  </si>
  <si>
    <t>766811311</t>
  </si>
  <si>
    <t>Montáž kuchyňských linek dvířek spodních skříněk plných</t>
  </si>
  <si>
    <t>766811351</t>
  </si>
  <si>
    <t>Montáž kuchyňských linek dvířek horních skříněk plných</t>
  </si>
  <si>
    <t>766811411</t>
  </si>
  <si>
    <t>Montáž kuchyňských linek úchytů dvířek spodních skříněk</t>
  </si>
  <si>
    <t>766811412</t>
  </si>
  <si>
    <t>Montáž kuchyňských linek úchytů dvířek horních skříněk</t>
  </si>
  <si>
    <t>54916356</t>
  </si>
  <si>
    <t>kování nábytkové skříňová pozinkovaná UZ/35</t>
  </si>
  <si>
    <t>100 kus</t>
  </si>
  <si>
    <t>54931584</t>
  </si>
  <si>
    <t>závěs dveřní nosný k zašroubování 60x10mm</t>
  </si>
  <si>
    <t>766812830</t>
  </si>
  <si>
    <t>Demontáž kuchyňských linek  dřevěných nebo kovových včetně skříněk uchycených na stěně, délky přes 1500 do 1800 mm</t>
  </si>
  <si>
    <t>771</t>
  </si>
  <si>
    <t>Podlahy z dlaždic</t>
  </si>
  <si>
    <t>771121011</t>
  </si>
  <si>
    <t>Příprava podkladu před provedením dlažby nátěr penetrační na podlahu</t>
  </si>
  <si>
    <t>771151022</t>
  </si>
  <si>
    <t>Příprava podkladu před provedením dlažby samonivelační stěrka min.pevnosti 30 MPa, tloušťky přes 3 do 5 mm</t>
  </si>
  <si>
    <t>771161012</t>
  </si>
  <si>
    <t>Příprava podkladu před provedením dlažby montáž profilu dilatační spáry koutové (při styku podlahy se stěnou)</t>
  </si>
  <si>
    <t>59054166</t>
  </si>
  <si>
    <t>profil dilatační s bočními díly z PVC/CPE tl 15mm</t>
  </si>
  <si>
    <t>771474112</t>
  </si>
  <si>
    <t>Montáž soklů z dlaždic keramických lepených flexibilním lepidlem rovných, výšky přes 65 do 90 mm</t>
  </si>
  <si>
    <t>(2,4+0,25+4,2+0,3+0,15+2,1+0,7+2,4)*1,1+1,1+1,2+1,0+0,7</t>
  </si>
  <si>
    <t>59761338</t>
  </si>
  <si>
    <t>sokl-dlažba keramická slinutá hladká do interiéru i exteriéru 445x85mm</t>
  </si>
  <si>
    <t>((2,4+0,25+4,2+0,3+0,15+2,1+0,7+2,4)*1,1+1,1+1,2+1,0+0,7)/0,44*1,1</t>
  </si>
  <si>
    <t>771574111</t>
  </si>
  <si>
    <t>Montáž podlah z dlaždic keramických lepených flexibilním lepidlem maloformátových hladkých přes 6 do 9 ks/m2</t>
  </si>
  <si>
    <t>59761011</t>
  </si>
  <si>
    <t>dlažba keramická slinutá hladká do interiéru i exteriéru do 9ks/m2</t>
  </si>
  <si>
    <t>781</t>
  </si>
  <si>
    <t>Dokončovací práce - obklady</t>
  </si>
  <si>
    <t>781474112</t>
  </si>
  <si>
    <t>Montáž obkladů vnitřních stěn z dlaždic keramických lepených flexibilním lepidlem maloformátových hladkých přes 9 do 12 ks/m2</t>
  </si>
  <si>
    <t>59761062</t>
  </si>
  <si>
    <t>dekor keramický pro interiér i exteriér přes 9 do 12 ks/m2</t>
  </si>
  <si>
    <t>783</t>
  </si>
  <si>
    <t>Dokončovací práce - nátěry</t>
  </si>
  <si>
    <t>783806811</t>
  </si>
  <si>
    <t>Odstranění nátěrů z omítek oškrábáním</t>
  </si>
  <si>
    <t>(1,1+0,8)*2*3,08</t>
  </si>
  <si>
    <t>783806811.1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</si>
  <si>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</si>
  <si>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</si>
  <si>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</si>
  <si>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</si>
  <si>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VRN1</t>
  </si>
  <si>
    <t>Průzkumné, geodetické a projektové práce</t>
  </si>
  <si>
    <t>013254000</t>
  </si>
  <si>
    <t>Dokumentace skutečného provedení stavby</t>
  </si>
  <si>
    <t>02</t>
  </si>
  <si>
    <t>721</t>
  </si>
  <si>
    <t>Zdravotechnika - vnitřní kanalizace</t>
  </si>
  <si>
    <t>721174025</t>
  </si>
  <si>
    <t>Potrubí z plastových trub polypropylenové odpadní (svislé) DN 110</t>
  </si>
  <si>
    <t>721174043</t>
  </si>
  <si>
    <t>Potrubí z plastových trub polypropylenové připojovací DN 50</t>
  </si>
  <si>
    <t>721174063</t>
  </si>
  <si>
    <t>Potrubí z plastových trub polypropylenové větrací DN 110</t>
  </si>
  <si>
    <t>721242105</t>
  </si>
  <si>
    <t>Čistící kus z PP DN 110</t>
  </si>
  <si>
    <t>721290111</t>
  </si>
  <si>
    <t>Zkouška těsnosti kanalizace  v objektech vodou do DN 125</t>
  </si>
  <si>
    <t>722</t>
  </si>
  <si>
    <t>Zdravotechnika - vnitřní vodovod</t>
  </si>
  <si>
    <t>722176111</t>
  </si>
  <si>
    <t>Montáž potrubí z plastových trub  svařovaných polyfuzně D do 16 mm</t>
  </si>
  <si>
    <t>28615133</t>
  </si>
  <si>
    <t>trubka vodovodní tlaková PPR řada PN 16 D 20mm dl 4m</t>
  </si>
  <si>
    <t>722176112</t>
  </si>
  <si>
    <t>Montáž potrubí z plastových trub  svařovaných polyfuzně D přes 16 do 20 mm</t>
  </si>
  <si>
    <t>28615152</t>
  </si>
  <si>
    <t>trubka vodovodní tlaková PPR řada PN 20 D 20mm dl 4m</t>
  </si>
  <si>
    <t>722179191</t>
  </si>
  <si>
    <t>Příplatek k ceně rozvody vody z plastů  za práce malého rozsahu na zakázce do 20 m rozvodu</t>
  </si>
  <si>
    <t>722179192</t>
  </si>
  <si>
    <t>Příplatek k ceně rozvody vody z plastů  za práce malého rozsahu na zakázce při průměru trubek do 32 mm, do 15 svarů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</si>
  <si>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</si>
  <si>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</si>
  <si>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722224152</t>
  </si>
  <si>
    <t>Armatury s jedním závitem ventily kulové zahradní uzávěry PN 15 do 120° C G 1/2 - 3/4</t>
  </si>
  <si>
    <t>Poznámka k položce:
kulový uzávěr vody pro D20</t>
  </si>
  <si>
    <t>722290215</t>
  </si>
  <si>
    <t>Zkoušky, proplach a desinfekce vodovodního potrubí  zkoušky těsnosti vodovodního potrubí hrdlového nebo přírubového do DN 100</t>
  </si>
  <si>
    <t>725219101</t>
  </si>
  <si>
    <t>Umyvadla montáž umyvadel ostatních typů na konzoly</t>
  </si>
  <si>
    <t>Poznámka k položce:
viz specifikace ve výpisu dokumentace</t>
  </si>
  <si>
    <t>64211005</t>
  </si>
  <si>
    <t>umyvadlo keramické závěsné bílé 550x420mm</t>
  </si>
  <si>
    <t>Poznámka k položce:
přesná specifikace viz výpis dokumentace</t>
  </si>
  <si>
    <t>725319112</t>
  </si>
  <si>
    <t>Dřezy bez výtokových armatur montáž dřezů automatických</t>
  </si>
  <si>
    <t>55231350</t>
  </si>
  <si>
    <t>dvojdřez nerez nástavný 1200x600mm</t>
  </si>
  <si>
    <t>751</t>
  </si>
  <si>
    <t>Vzduchotechnika</t>
  </si>
  <si>
    <t>751514762</t>
  </si>
  <si>
    <t>2</t>
  </si>
  <si>
    <t>42981260</t>
  </si>
  <si>
    <t>hlavice výfuková Pz VZT D 100mm</t>
  </si>
  <si>
    <t>Montáž větrací hlavice, průměru přes 100 do 200 mm</t>
  </si>
  <si>
    <t>763172312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</si>
  <si>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</si>
  <si>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</si>
  <si>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</si>
  <si>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VRN4</t>
  </si>
  <si>
    <t>Inženýrská činnost</t>
  </si>
  <si>
    <t>043114000</t>
  </si>
  <si>
    <t>Zkoušky tlakové</t>
  </si>
  <si>
    <t>751111011</t>
  </si>
  <si>
    <t>Montáž ventilátoru axiálního nízkotlakého  nástěnného základního, průměru do 100 mm</t>
  </si>
  <si>
    <t>Poznámka k položce:
dodávka včetně instalační sady a zpětné klapky - specifikace dle výkazu dokumentace</t>
  </si>
  <si>
    <t>42914101</t>
  </si>
  <si>
    <t>ventilátor axiální potrubní skříň z plastu průtok 100m3/h D 100mm 13W IP44</t>
  </si>
  <si>
    <t>Poznámka k položce:
přesná specifikace viz výkaz dokumentace</t>
  </si>
  <si>
    <t>Montáž protidešťové stříšky nebo výfukové hlavice do plechového potrubí  kruhové s přírubou, průměru přes 100 do 200 mm</t>
  </si>
  <si>
    <t>751537011</t>
  </si>
  <si>
    <t>Montáž kruhového potrubí ohebného  neizolovaného z Al laminátové hadice, průměru do 100 mm</t>
  </si>
  <si>
    <t>42981010</t>
  </si>
  <si>
    <t>trouba VZT kruhová spirálně vinutá Pz tl 0,5mm D 100mm</t>
  </si>
  <si>
    <t>722190901</t>
  </si>
  <si>
    <t>Opravy ostatní  uzavření nebo otevření vodovodního potrubí při opravách včetně vypuštění a napuštění</t>
  </si>
  <si>
    <t>733</t>
  </si>
  <si>
    <t>Ústřední vytápění - rozvodné potrubí</t>
  </si>
  <si>
    <t>733221104</t>
  </si>
  <si>
    <t>Potrubí z trubek měděných měkkých spojovaných měkkým pájením Ø 22/1</t>
  </si>
  <si>
    <t>733291101</t>
  </si>
  <si>
    <t>Zkoušky těsnosti potrubí z trubek měděných  Ø do 35/1,5</t>
  </si>
  <si>
    <t>735151356</t>
  </si>
  <si>
    <t>Otopná tělesa panelová dvoudesková PN 1,0 MPa, T do 110°C bez přídavné přestupní plochy výšky tělesa 500 mm stavební délky / výkonu 900 mm / 754 W</t>
  </si>
  <si>
    <t>Poznámka k položce:
přesná specifikace viz výpis v dokumentaci, vč. dodávky hlavic</t>
  </si>
  <si>
    <t>735164512</t>
  </si>
  <si>
    <t>Otopná tělesa trubková montáž těles na stěnu výšky tělesa přes 1500 mm</t>
  </si>
  <si>
    <t>54153026</t>
  </si>
  <si>
    <t>těleso trubkové přímotopné 1500x750mm 600W</t>
  </si>
  <si>
    <t>Poznámka k položce:
otopný žebřík na stěnu - přesná specifikace viz výkaz dokumentace</t>
  </si>
  <si>
    <t>23-M</t>
  </si>
  <si>
    <t>Montáže potrubí</t>
  </si>
  <si>
    <t>230170001</t>
  </si>
  <si>
    <t>Příprava pro zkoušku těsnosti potrubí  DN do 40</t>
  </si>
  <si>
    <t>sada</t>
  </si>
  <si>
    <t>230170011</t>
  </si>
  <si>
    <t>Zkouška těsnosti potrubí  DN do 40</t>
  </si>
  <si>
    <t>741110001</t>
  </si>
  <si>
    <t>Montáž trubek elektroinstalačních s nasunutím nebo našroubováním do krabic plastových tuhých, uložených pevně, vnější Ø přes 16 do 23 mm</t>
  </si>
  <si>
    <t>34571063</t>
  </si>
  <si>
    <t>trubka elektroinstalační ohebná z PVC (ČSN) 2323</t>
  </si>
  <si>
    <t>741110002</t>
  </si>
  <si>
    <t>Montáž trubek elektroinstalačních s nasunutím nebo našroubováním do krabic plastových tuhých, uložených pevně, vnější Ø přes 23 do 35 mm</t>
  </si>
  <si>
    <t>34571065</t>
  </si>
  <si>
    <t>trubka elektroinstalační ohebná z PVC (ČSN) 2329</t>
  </si>
  <si>
    <t>Montáž kabelů měděných bez ukončení uložených v trubkách zatažených plných kulatých nebo bezhalogenových (CYKY) počtu a průřezu žil 3x1,5 až 6 mm2</t>
  </si>
  <si>
    <t>km</t>
  </si>
  <si>
    <t>741122122.1</t>
  </si>
  <si>
    <t>34111030</t>
  </si>
  <si>
    <t>kabel silový s Cu jádrem 1 kV 3x1,5mm2</t>
  </si>
  <si>
    <t>741122122.2</t>
  </si>
  <si>
    <t>PKB.711021</t>
  </si>
  <si>
    <t>CYKY-J 3x2,5</t>
  </si>
  <si>
    <t>0,24*1,2 'Přepočtené koeficientem množství</t>
  </si>
  <si>
    <t>741130021</t>
  </si>
  <si>
    <t>Ukončení vodičů izolovaných s označením a zapojením na svorkovnici s otevřením a uzavřením krytu, průřezu žíly do 2,5 mm2</t>
  </si>
  <si>
    <t>741220001</t>
  </si>
  <si>
    <t>Montáž skříní přístrojových prázdných plastových nebo hliníkových, pohledové plochy vel. 65x55 až 100x60 mm</t>
  </si>
  <si>
    <t>34571532</t>
  </si>
  <si>
    <t>krabice přístrojová odbočná s víčkem z PH, 107x107 mm, hloubka 50 mm</t>
  </si>
  <si>
    <t>741220001.1</t>
  </si>
  <si>
    <t>34571524</t>
  </si>
  <si>
    <t>krabice přístrojová odbočná s víčkem z PH, 132x132 mm, hloubka 72 mm</t>
  </si>
  <si>
    <t>741220001.2</t>
  </si>
  <si>
    <t>34571524.2</t>
  </si>
  <si>
    <t>741313001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</si>
  <si>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</si>
  <si>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</si>
  <si>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</si>
  <si>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741313001.1</t>
  </si>
  <si>
    <t>34555121</t>
  </si>
  <si>
    <t>zásuvka 2násobná 16A bílá</t>
  </si>
  <si>
    <t>741320103</t>
  </si>
  <si>
    <t>Montáž jističů se zapojením vodičů jednopólových nn do 25 A s krytem</t>
  </si>
  <si>
    <t>35822109</t>
  </si>
  <si>
    <t>jistič 1pólový-charakteristika B 10A</t>
  </si>
  <si>
    <t>35822111</t>
  </si>
  <si>
    <t>jistič 1pólový-charakteristika B 16A</t>
  </si>
  <si>
    <t>741320103.1</t>
  </si>
  <si>
    <t>35822111.1</t>
  </si>
  <si>
    <t>741372061</t>
  </si>
  <si>
    <t>Montáž svítidel LED se zapojením vodičů bytových nebo společenských místností přisazených stropních panelových, obsahu do 0,09 m2</t>
  </si>
  <si>
    <t>34851156</t>
  </si>
  <si>
    <t>svítidlo LED 23W s mikroprizmatickým krytem</t>
  </si>
  <si>
    <t>741378003</t>
  </si>
  <si>
    <t>Zřízení upevňovacích bodů pro svítidla s vyvrtáním díry s osazením závěsného háku v betonu</t>
  </si>
  <si>
    <t>741810001</t>
  </si>
  <si>
    <t>Zkoušky a prohlídky elektrických rozvodů a zařízení celková prohlídka a vyhotovení revizní zprávy pro objem montážních prací do 100 tis. Kč</t>
  </si>
  <si>
    <t>741812001</t>
  </si>
  <si>
    <t>Zkoušky vodičů a kabelů izolační vodiče do 1 kV, průřezu žily 300 až 800 mm2</t>
  </si>
  <si>
    <t>741812011</t>
  </si>
  <si>
    <t>Zkoušky vodičů a kabelů izolační kabelu silového do 1 kV, počtu a průřezu žil do 4x 25 mm2</t>
  </si>
  <si>
    <t>741820102</t>
  </si>
  <si>
    <t>Měření osvětlovacího zařízení intenzity osvětlení na pracovišti do 50 svítidel</t>
  </si>
  <si>
    <t>998741101</t>
  </si>
  <si>
    <t>Přesun hmot pro silnoproud stanovený z hmotnosti přesunovaného materiálu vodorovná dopravní vzdálenost do 50 m v objektech výšky do 6 m</t>
  </si>
  <si>
    <t>58-M</t>
  </si>
  <si>
    <t>Revize vyhrazených technických zařízení</t>
  </si>
  <si>
    <t>580103003</t>
  </si>
  <si>
    <t>Elektrická instalace  kontrola stavu elektrického okruhu včetně instalačních, ovládacích a jistících prvků bez připojených spotřebičů v prostoru bezpečném přes 10 vývodů</t>
  </si>
  <si>
    <t>okruh</t>
  </si>
  <si>
    <t>580106003</t>
  </si>
  <si>
    <t>Měření při revizích  izolačních odporů vnitřního zapojení rozvaděče nebo rozvodnice</t>
  </si>
  <si>
    <t>měření</t>
  </si>
  <si>
    <t>580107001</t>
  </si>
  <si>
    <t>Pomocné práce při revizích  vypnutí vedení, přezkoušení vypnutého stavu, označení tabulkou a opětné zapnutí</t>
  </si>
  <si>
    <t>580107011</t>
  </si>
  <si>
    <t>Pomocné práce při revizích  kontrola zkratových poměrů v rozvaděči a vypínací schopnosti přístrojů</t>
  </si>
  <si>
    <t>Dokumentace skutečného provedení stavby - elektroinstalace</t>
  </si>
  <si>
    <t>…</t>
  </si>
  <si>
    <t>Poznámka k položce:
digitální forma</t>
  </si>
  <si>
    <t>Zdravotechnika, vytápění, vzduchotechnika a elektro</t>
  </si>
  <si>
    <t>Příloha č.2 Smlouvy o dílo - položkový rozpočet</t>
  </si>
  <si>
    <t>pavilon B - typ B ve 2.NP - stavební úpravy</t>
  </si>
  <si>
    <t>pavilon B - typ B ve 2.NP - ZTI, UV, VZT, E</t>
  </si>
  <si>
    <t>Rekonstrukce výdejního místa MŠ Masarykova v pavilonu B - typ B ve 2.NP</t>
  </si>
  <si>
    <t>342272225</t>
  </si>
  <si>
    <t>Příčky z pórobetonových tvárnic hladkých na tenké maltové lože objemová hmotnost do 500 kg/m3, tloušťka příčky 100 mm</t>
  </si>
  <si>
    <t>0,3*3,08</t>
  </si>
  <si>
    <t>(0,25+0,6)*3,08+(0,3+0,1+0,3)*3,08</t>
  </si>
  <si>
    <t>((2,4+4,2+0,25+0,3+0,3+3,3+1,9+0,3+0,1+2,5)*3,08)*1,1</t>
  </si>
  <si>
    <t>((2,4+4,2+0,25+0,3+0,3+3,3+1,9+0,3+0,1+2,5)*3,08)*1,1*0,11</t>
  </si>
  <si>
    <t>6*3,08</t>
  </si>
  <si>
    <t>11,6</t>
  </si>
  <si>
    <t>(2,4+4,2+0,25+0,3+0,3+3,3+1,9+0,3+0,1+2,5)*1,1</t>
  </si>
  <si>
    <t>(0,6+2,8+0,3+0,3+0,75+3,3+1,9+1,0+2,5)*1,4</t>
  </si>
  <si>
    <t>2,875*5</t>
  </si>
  <si>
    <t>2*1</t>
  </si>
  <si>
    <t>(11,6)*1,1</t>
  </si>
  <si>
    <t>12,76</t>
  </si>
  <si>
    <t>12,76*1,1 'Přepočtené koeficientem množství</t>
  </si>
  <si>
    <t>17,105*1,1 'Přepočtené koeficientem množství</t>
  </si>
  <si>
    <t>(11,6)*1,1*1,1</t>
  </si>
  <si>
    <t>(2,4+0,25+4,2+0,3+0,3+3,3+1,9+1,0+0,3+0,1+2,5)*1,4*1,1</t>
  </si>
  <si>
    <t>(2,4+0,25+4,2+0,3+0,3+3,3+1,9+1,0+0,3+0,1+2,5)*1,4*1,1*1,1</t>
  </si>
  <si>
    <t>((2,4+4,2+0,25+0,3+0,3+3,3+1,9+0,3+0,1+2,5)*3,08+11,6)*1,1</t>
  </si>
  <si>
    <t>((2,4+4,2+0,25+0,3+0,3+3,3+1,9+0,3+0,1+2,5)*3,08+11,6)*1,2</t>
  </si>
  <si>
    <t>90*1,2 'Přepočtené koeficientem množství</t>
  </si>
  <si>
    <t>741310021</t>
  </si>
  <si>
    <t>Montáž spínačů jedno nebo dvoupólových nástěnných se zapojením vodičů, pro prostředí normální přepínačů, řazení 5-sériových</t>
  </si>
  <si>
    <t>34535573</t>
  </si>
  <si>
    <t>spínač řazení 5 10A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</si>
</sst>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b/>
      <sz val="8"/>
      <color rgb="FF003366"/>
      <name val="Arial CE"/>
      <family val="2"/>
    </font>
    <font>
      <i/>
      <sz val="8"/>
      <color rgb="FF969696"/>
      <name val="Arial CE"/>
      <family val="2"/>
    </font>
    <font>
      <i/>
      <sz val="8"/>
      <color rgb="FF0000FF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45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7" fillId="0" borderId="24" xfId="0" applyNumberFormat="1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168" fontId="17" fillId="0" borderId="24" xfId="0" applyNumberFormat="1" applyFont="1" applyBorder="1" applyAlignment="1" applyProtection="1">
      <alignment vertical="center"/>
      <protection locked="0"/>
    </xf>
    <xf numFmtId="4" fontId="17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/>
    </xf>
    <xf numFmtId="49" fontId="13" fillId="6" borderId="0" xfId="0" applyNumberFormat="1" applyFont="1" applyFill="1" applyBorder="1" applyAlignment="1">
      <alignment vertical="center"/>
    </xf>
    <xf numFmtId="167" fontId="13" fillId="6" borderId="0" xfId="0" applyNumberFormat="1" applyFont="1" applyFill="1" applyBorder="1" applyAlignment="1">
      <alignment horizontal="right" vertical="center" indent="1"/>
    </xf>
    <xf numFmtId="167" fontId="13" fillId="6" borderId="25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4" fontId="17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6" borderId="22" xfId="0" applyNumberFormat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8" xfId="0" applyNumberFormat="1" applyFont="1" applyFill="1" applyBorder="1" applyAlignment="1">
      <alignment horizontal="right" vertical="center" indent="1"/>
    </xf>
    <xf numFmtId="0" fontId="3" fillId="0" borderId="15" xfId="0" applyFont="1" applyBorder="1" applyAlignment="1">
      <alignment vertical="top"/>
    </xf>
    <xf numFmtId="0" fontId="14" fillId="0" borderId="27" xfId="0" applyFont="1" applyBorder="1" applyAlignment="1">
      <alignment vertical="center"/>
    </xf>
    <xf numFmtId="0" fontId="15" fillId="6" borderId="9" xfId="0" applyFont="1" applyFill="1" applyBorder="1" applyAlignment="1">
      <alignment horizontal="left" wrapText="1" shrinkToFi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8" fontId="3" fillId="0" borderId="29" xfId="0" applyNumberFormat="1" applyFont="1" applyBorder="1" applyAlignment="1" applyProtection="1">
      <alignment vertical="center"/>
      <protection locked="0"/>
    </xf>
    <xf numFmtId="4" fontId="3" fillId="4" borderId="29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8" fontId="3" fillId="0" borderId="31" xfId="0" applyNumberFormat="1" applyFont="1" applyBorder="1" applyAlignment="1" applyProtection="1">
      <alignment vertical="center"/>
      <protection locked="0"/>
    </xf>
    <xf numFmtId="4" fontId="3" fillId="4" borderId="31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7" fillId="0" borderId="29" xfId="0" applyNumberFormat="1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168" fontId="17" fillId="0" borderId="29" xfId="0" applyNumberFormat="1" applyFont="1" applyBorder="1" applyAlignment="1" applyProtection="1">
      <alignment vertical="center"/>
      <protection locked="0"/>
    </xf>
    <xf numFmtId="4" fontId="17" fillId="4" borderId="29" xfId="0" applyNumberFormat="1" applyFont="1" applyFill="1" applyBorder="1" applyAlignment="1" applyProtection="1">
      <alignment vertical="center"/>
      <protection locked="0"/>
    </xf>
    <xf numFmtId="4" fontId="17" fillId="0" borderId="30" xfId="0" applyNumberFormat="1" applyFont="1" applyBorder="1" applyAlignment="1" applyProtection="1">
      <alignment vertical="center"/>
      <protection locked="0"/>
    </xf>
    <xf numFmtId="49" fontId="17" fillId="0" borderId="33" xfId="0" applyNumberFormat="1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168" fontId="17" fillId="0" borderId="33" xfId="0" applyNumberFormat="1" applyFont="1" applyBorder="1" applyAlignment="1" applyProtection="1">
      <alignment vertical="center"/>
      <protection locked="0"/>
    </xf>
    <xf numFmtId="4" fontId="17" fillId="4" borderId="33" xfId="0" applyNumberFormat="1" applyFont="1" applyFill="1" applyBorder="1" applyAlignment="1" applyProtection="1">
      <alignment vertical="center"/>
      <protection locked="0"/>
    </xf>
    <xf numFmtId="4" fontId="17" fillId="0" borderId="34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4" fontId="3" fillId="0" borderId="24" xfId="0" applyNumberFormat="1" applyFont="1" applyBorder="1" applyAlignment="1" applyProtection="1">
      <alignment vertical="center"/>
      <protection locked="0"/>
    </xf>
    <xf numFmtId="4" fontId="17" fillId="0" borderId="24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25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left" vertical="center" indent="2"/>
    </xf>
    <xf numFmtId="49" fontId="7" fillId="0" borderId="14" xfId="0" applyNumberFormat="1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left" vertical="center" wrapText="1" indent="1"/>
    </xf>
    <xf numFmtId="49" fontId="7" fillId="0" borderId="35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right" vertical="center" indent="1"/>
    </xf>
    <xf numFmtId="4" fontId="12" fillId="4" borderId="40" xfId="0" applyNumberFormat="1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4" borderId="35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1" xfId="0" applyNumberForma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SheetLayoutView="75" workbookViewId="0" topLeftCell="B1">
      <selection activeCell="B13" sqref="B13:H1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11</v>
      </c>
      <c r="B1" s="172" t="s">
        <v>421</v>
      </c>
      <c r="C1" s="173"/>
      <c r="D1" s="173"/>
      <c r="E1" s="173"/>
      <c r="F1" s="173"/>
      <c r="G1" s="173"/>
      <c r="H1" s="173"/>
      <c r="I1" s="173"/>
      <c r="J1" s="174"/>
    </row>
    <row r="2" spans="1:15" ht="23.25" customHeight="1">
      <c r="A2" s="7"/>
      <c r="B2" s="8" t="s">
        <v>12</v>
      </c>
      <c r="C2" s="9"/>
      <c r="D2" s="175" t="s">
        <v>65</v>
      </c>
      <c r="E2" s="176"/>
      <c r="F2" s="176"/>
      <c r="G2" s="176"/>
      <c r="H2" s="176"/>
      <c r="I2" s="176"/>
      <c r="J2" s="177"/>
      <c r="O2" s="10"/>
    </row>
    <row r="3" spans="1:10" ht="23.25" customHeight="1">
      <c r="A3" s="7"/>
      <c r="B3" s="11" t="s">
        <v>13</v>
      </c>
      <c r="C3" s="12"/>
      <c r="D3" s="178" t="s">
        <v>66</v>
      </c>
      <c r="E3" s="179"/>
      <c r="F3" s="179"/>
      <c r="G3" s="179"/>
      <c r="H3" s="179"/>
      <c r="I3" s="179"/>
      <c r="J3" s="180"/>
    </row>
    <row r="4" spans="1:10" ht="18" customHeight="1">
      <c r="A4" s="7"/>
      <c r="B4" s="13" t="s">
        <v>14</v>
      </c>
      <c r="C4" s="14"/>
      <c r="D4" s="15" t="s">
        <v>15</v>
      </c>
      <c r="E4" s="64"/>
      <c r="F4" s="64"/>
      <c r="G4" s="64"/>
      <c r="H4" s="17" t="s">
        <v>16</v>
      </c>
      <c r="I4" s="15" t="s">
        <v>47</v>
      </c>
      <c r="J4" s="18"/>
    </row>
    <row r="5" spans="1:10" ht="15" customHeight="1">
      <c r="A5" s="7"/>
      <c r="B5" s="19"/>
      <c r="C5" s="64"/>
      <c r="D5" s="15" t="s">
        <v>17</v>
      </c>
      <c r="E5" s="64"/>
      <c r="F5" s="64"/>
      <c r="G5" s="64"/>
      <c r="H5" s="17" t="s">
        <v>18</v>
      </c>
      <c r="I5" s="15" t="s">
        <v>48</v>
      </c>
      <c r="J5" s="18"/>
    </row>
    <row r="6" spans="1:10" ht="15" customHeight="1">
      <c r="A6" s="7"/>
      <c r="B6" s="183" t="s">
        <v>49</v>
      </c>
      <c r="C6" s="184"/>
      <c r="D6" s="20" t="s">
        <v>19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20</v>
      </c>
      <c r="C7" s="14"/>
      <c r="D7" s="185" t="s">
        <v>52</v>
      </c>
      <c r="E7" s="185"/>
      <c r="F7" s="185"/>
      <c r="G7" s="185"/>
      <c r="H7" s="17" t="s">
        <v>16</v>
      </c>
      <c r="I7" s="80" t="s">
        <v>60</v>
      </c>
      <c r="J7" s="18"/>
    </row>
    <row r="8" spans="1:10" ht="15" customHeight="1">
      <c r="A8" s="7"/>
      <c r="B8" s="19"/>
      <c r="C8" s="16"/>
      <c r="D8" s="186" t="s">
        <v>53</v>
      </c>
      <c r="E8" s="186"/>
      <c r="F8" s="186"/>
      <c r="G8" s="186"/>
      <c r="H8" s="17" t="s">
        <v>18</v>
      </c>
      <c r="I8" s="80" t="s">
        <v>61</v>
      </c>
      <c r="J8" s="18"/>
    </row>
    <row r="9" spans="1:10" ht="15" customHeight="1">
      <c r="A9" s="7"/>
      <c r="B9" s="181" t="s">
        <v>51</v>
      </c>
      <c r="C9" s="182"/>
      <c r="D9" s="187" t="s">
        <v>54</v>
      </c>
      <c r="E9" s="187"/>
      <c r="F9" s="187"/>
      <c r="G9" s="187"/>
      <c r="H9" s="22"/>
      <c r="I9" s="21"/>
      <c r="J9" s="23"/>
    </row>
    <row r="10" spans="1:10" ht="18" customHeight="1">
      <c r="A10" s="7"/>
      <c r="B10" s="27" t="s">
        <v>21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22</v>
      </c>
      <c r="C11" s="33"/>
      <c r="D11" s="26"/>
      <c r="E11" s="188"/>
      <c r="F11" s="188"/>
      <c r="G11" s="189"/>
      <c r="H11" s="189"/>
      <c r="I11" s="189" t="s">
        <v>4</v>
      </c>
      <c r="J11" s="190"/>
    </row>
    <row r="12" spans="1:10" ht="23.25" customHeight="1">
      <c r="A12" s="34" t="s">
        <v>23</v>
      </c>
      <c r="B12" s="169" t="s">
        <v>422</v>
      </c>
      <c r="C12" s="170"/>
      <c r="D12" s="170"/>
      <c r="E12" s="170"/>
      <c r="F12" s="170"/>
      <c r="G12" s="170"/>
      <c r="H12" s="171"/>
      <c r="I12" s="167">
        <f>Rekapitulace!F6</f>
        <v>0</v>
      </c>
      <c r="J12" s="168"/>
    </row>
    <row r="13" spans="1:10" ht="23.25" customHeight="1">
      <c r="A13" s="34" t="s">
        <v>24</v>
      </c>
      <c r="B13" s="169" t="s">
        <v>423</v>
      </c>
      <c r="C13" s="170"/>
      <c r="D13" s="170"/>
      <c r="E13" s="170"/>
      <c r="F13" s="170"/>
      <c r="G13" s="170"/>
      <c r="H13" s="171"/>
      <c r="I13" s="167">
        <f>Rekapitulace!F7</f>
        <v>0</v>
      </c>
      <c r="J13" s="168"/>
    </row>
    <row r="14" spans="1:10" ht="23.25" customHeight="1">
      <c r="A14" s="34" t="s">
        <v>25</v>
      </c>
      <c r="B14" s="169" t="s">
        <v>25</v>
      </c>
      <c r="C14" s="170"/>
      <c r="D14" s="170"/>
      <c r="E14" s="170"/>
      <c r="F14" s="170"/>
      <c r="G14" s="170"/>
      <c r="H14" s="171"/>
      <c r="I14" s="167">
        <v>0</v>
      </c>
      <c r="J14" s="168"/>
    </row>
    <row r="15" spans="1:10" ht="23.25" customHeight="1">
      <c r="A15" s="34" t="s">
        <v>26</v>
      </c>
      <c r="B15" s="169" t="s">
        <v>27</v>
      </c>
      <c r="C15" s="170"/>
      <c r="D15" s="170"/>
      <c r="E15" s="170"/>
      <c r="F15" s="170"/>
      <c r="G15" s="170"/>
      <c r="H15" s="171"/>
      <c r="I15" s="167">
        <v>0</v>
      </c>
      <c r="J15" s="168"/>
    </row>
    <row r="16" spans="1:10" ht="23.25" customHeight="1">
      <c r="A16" s="34" t="s">
        <v>28</v>
      </c>
      <c r="B16" s="169" t="s">
        <v>29</v>
      </c>
      <c r="C16" s="170"/>
      <c r="D16" s="170"/>
      <c r="E16" s="170"/>
      <c r="F16" s="170"/>
      <c r="G16" s="170"/>
      <c r="H16" s="171"/>
      <c r="I16" s="167">
        <v>0</v>
      </c>
      <c r="J16" s="168"/>
    </row>
    <row r="17" spans="1:10" ht="23.25" customHeight="1">
      <c r="A17" s="7"/>
      <c r="B17" s="197" t="s">
        <v>4</v>
      </c>
      <c r="C17" s="198"/>
      <c r="D17" s="198"/>
      <c r="E17" s="198"/>
      <c r="F17" s="198"/>
      <c r="G17" s="198"/>
      <c r="H17" s="199"/>
      <c r="I17" s="193">
        <f>SUM(I12:J16)</f>
        <v>0</v>
      </c>
      <c r="J17" s="194"/>
    </row>
    <row r="18" spans="1:10" ht="33" customHeight="1">
      <c r="A18" s="7"/>
      <c r="B18" s="37" t="s">
        <v>30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31</v>
      </c>
      <c r="C19" s="35"/>
      <c r="D19" s="36"/>
      <c r="E19" s="43">
        <v>15</v>
      </c>
      <c r="F19" s="39" t="s">
        <v>32</v>
      </c>
      <c r="G19" s="191">
        <f>0</f>
        <v>0</v>
      </c>
      <c r="H19" s="192"/>
      <c r="I19" s="192"/>
      <c r="J19" s="41" t="str">
        <f aca="true" t="shared" si="0" ref="J19:J22">Mena</f>
        <v>CZK</v>
      </c>
    </row>
    <row r="20" spans="1:10" ht="23.25" customHeight="1">
      <c r="A20" s="7"/>
      <c r="B20" s="42" t="s">
        <v>33</v>
      </c>
      <c r="C20" s="35"/>
      <c r="D20" s="36"/>
      <c r="E20" s="43">
        <f>SazbaDPH1</f>
        <v>15</v>
      </c>
      <c r="F20" s="39" t="s">
        <v>32</v>
      </c>
      <c r="G20" s="195">
        <f>ZakladDPHSni*SazbaDPH1/100</f>
        <v>0</v>
      </c>
      <c r="H20" s="196"/>
      <c r="I20" s="196"/>
      <c r="J20" s="41" t="str">
        <f t="shared" si="0"/>
        <v>CZK</v>
      </c>
    </row>
    <row r="21" spans="1:10" ht="23.25" customHeight="1">
      <c r="A21" s="7"/>
      <c r="B21" s="42" t="s">
        <v>34</v>
      </c>
      <c r="C21" s="35"/>
      <c r="D21" s="36"/>
      <c r="E21" s="43">
        <v>21</v>
      </c>
      <c r="F21" s="39" t="s">
        <v>32</v>
      </c>
      <c r="G21" s="191">
        <f>I17</f>
        <v>0</v>
      </c>
      <c r="H21" s="192"/>
      <c r="I21" s="192"/>
      <c r="J21" s="41" t="str">
        <f t="shared" si="0"/>
        <v>CZK</v>
      </c>
    </row>
    <row r="22" spans="1:10" ht="23.25" customHeight="1" thickBot="1">
      <c r="A22" s="7"/>
      <c r="B22" s="44" t="s">
        <v>35</v>
      </c>
      <c r="C22" s="45"/>
      <c r="D22" s="46"/>
      <c r="E22" s="47">
        <f>SazbaDPH2</f>
        <v>21</v>
      </c>
      <c r="F22" s="48" t="s">
        <v>32</v>
      </c>
      <c r="G22" s="201">
        <f>I17*0.21</f>
        <v>0</v>
      </c>
      <c r="H22" s="202"/>
      <c r="I22" s="202"/>
      <c r="J22" s="49" t="str">
        <f t="shared" si="0"/>
        <v>CZK</v>
      </c>
    </row>
    <row r="23" spans="1:10" ht="27.75" customHeight="1" thickBot="1">
      <c r="A23" s="7"/>
      <c r="B23" s="50" t="s">
        <v>36</v>
      </c>
      <c r="C23" s="51"/>
      <c r="D23" s="51"/>
      <c r="E23" s="51"/>
      <c r="F23" s="51"/>
      <c r="G23" s="203">
        <f>ZakladDPHSni+DPHSni+ZakladDPHZakl+DPHZakl</f>
        <v>0</v>
      </c>
      <c r="H23" s="203"/>
      <c r="I23" s="203"/>
      <c r="J23" s="52" t="s">
        <v>37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200"/>
      <c r="C28" s="200"/>
      <c r="D28" s="200"/>
      <c r="E28" s="200"/>
      <c r="F28" s="200"/>
      <c r="G28" s="200"/>
      <c r="H28" s="200"/>
      <c r="I28" s="200"/>
      <c r="J28" s="200"/>
      <c r="AZ28" s="59">
        <f>B28</f>
        <v>0</v>
      </c>
    </row>
    <row r="29" spans="2:52" ht="12.75">
      <c r="B29" s="200"/>
      <c r="C29" s="200"/>
      <c r="D29" s="200"/>
      <c r="E29" s="200"/>
      <c r="F29" s="200"/>
      <c r="G29" s="200"/>
      <c r="H29" s="200"/>
      <c r="I29" s="200"/>
      <c r="J29" s="200"/>
      <c r="AZ29" s="59">
        <f>B29</f>
        <v>0</v>
      </c>
    </row>
    <row r="30" spans="2:52" ht="12.75">
      <c r="B30" s="200"/>
      <c r="C30" s="200"/>
      <c r="D30" s="200"/>
      <c r="E30" s="200"/>
      <c r="F30" s="200"/>
      <c r="G30" s="200"/>
      <c r="H30" s="200"/>
      <c r="I30" s="200"/>
      <c r="J30" s="200"/>
      <c r="AZ30" s="59">
        <f>B30</f>
        <v>0</v>
      </c>
    </row>
    <row r="32" spans="6:10" ht="12.75">
      <c r="F32" s="61"/>
      <c r="G32" s="62"/>
      <c r="H32" s="61"/>
      <c r="I32" s="62"/>
      <c r="J32" s="62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33"/>
  <sheetViews>
    <sheetView tabSelected="1" view="pageBreakPreview" zoomScale="110" zoomScaleSheetLayoutView="110" workbookViewId="0" topLeftCell="A1">
      <selection activeCell="C3" sqref="C3:G3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12" t="s">
        <v>421</v>
      </c>
      <c r="B1" s="213"/>
      <c r="C1" s="213"/>
      <c r="D1" s="213"/>
      <c r="E1" s="213"/>
      <c r="F1" s="214"/>
      <c r="G1" s="215"/>
      <c r="H1" s="2"/>
      <c r="I1" s="2"/>
    </row>
    <row r="2" spans="1:9" ht="15" customHeight="1">
      <c r="A2" s="65"/>
      <c r="B2" s="63"/>
      <c r="C2" s="209" t="s">
        <v>424</v>
      </c>
      <c r="D2" s="210"/>
      <c r="E2" s="210"/>
      <c r="F2" s="210"/>
      <c r="G2" s="211"/>
      <c r="H2" s="2"/>
      <c r="I2" s="2"/>
    </row>
    <row r="3" spans="1:19" ht="15" customHeight="1">
      <c r="A3" s="66"/>
      <c r="B3" s="67"/>
      <c r="C3" s="207" t="s">
        <v>64</v>
      </c>
      <c r="D3" s="207"/>
      <c r="E3" s="207"/>
      <c r="F3" s="207"/>
      <c r="G3" s="208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16" t="s">
        <v>8</v>
      </c>
      <c r="C5" s="21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42" t="s">
        <v>67</v>
      </c>
      <c r="B6" s="206" t="s">
        <v>68</v>
      </c>
      <c r="C6" s="206"/>
      <c r="D6" s="94"/>
      <c r="E6" s="94"/>
      <c r="F6" s="204">
        <f>SUM(G7:G133)</f>
        <v>0</v>
      </c>
      <c r="G6" s="205"/>
      <c r="H6" s="2"/>
      <c r="I6" s="2"/>
    </row>
    <row r="7" spans="1:9" s="87" customFormat="1" ht="15" customHeight="1">
      <c r="A7" s="114"/>
      <c r="B7" s="115" t="s">
        <v>76</v>
      </c>
      <c r="C7" s="115" t="s">
        <v>77</v>
      </c>
      <c r="D7" s="116"/>
      <c r="E7" s="116"/>
      <c r="F7" s="117"/>
      <c r="G7" s="118"/>
      <c r="H7" s="86"/>
      <c r="I7" s="86"/>
    </row>
    <row r="8" spans="1:7" s="85" customFormat="1" ht="39" customHeight="1">
      <c r="A8" s="5">
        <f>1+0</f>
        <v>1</v>
      </c>
      <c r="B8" s="81" t="s">
        <v>69</v>
      </c>
      <c r="C8" s="82" t="s">
        <v>70</v>
      </c>
      <c r="D8" s="83" t="s">
        <v>71</v>
      </c>
      <c r="E8" s="84">
        <v>8</v>
      </c>
      <c r="F8" s="88"/>
      <c r="G8" s="162">
        <f>ROUND(F8*E8,2)</f>
        <v>0</v>
      </c>
    </row>
    <row r="9" spans="1:7" s="85" customFormat="1" ht="12.75" customHeight="1">
      <c r="A9" s="5"/>
      <c r="B9" s="157" t="s">
        <v>0</v>
      </c>
      <c r="C9" s="158" t="s">
        <v>72</v>
      </c>
      <c r="D9" s="159"/>
      <c r="E9" s="160">
        <v>8</v>
      </c>
      <c r="F9" s="161"/>
      <c r="G9" s="159"/>
    </row>
    <row r="10" spans="1:7" s="85" customFormat="1" ht="36" customHeight="1">
      <c r="A10" s="5">
        <f>1+A8</f>
        <v>2</v>
      </c>
      <c r="B10" s="81" t="s">
        <v>73</v>
      </c>
      <c r="C10" s="82" t="s">
        <v>74</v>
      </c>
      <c r="D10" s="83" t="s">
        <v>1</v>
      </c>
      <c r="E10" s="84">
        <v>2.618</v>
      </c>
      <c r="F10" s="88"/>
      <c r="G10" s="162">
        <f>ROUND(F10*E10,2)</f>
        <v>0</v>
      </c>
    </row>
    <row r="11" spans="1:7" s="85" customFormat="1" ht="12.75" customHeight="1">
      <c r="A11" s="5"/>
      <c r="B11" s="157" t="s">
        <v>0</v>
      </c>
      <c r="C11" s="158" t="s">
        <v>75</v>
      </c>
      <c r="D11" s="159"/>
      <c r="E11" s="160">
        <v>2.618</v>
      </c>
      <c r="F11" s="161"/>
      <c r="G11" s="159"/>
    </row>
    <row r="12" spans="1:7" s="85" customFormat="1" ht="37.5" customHeight="1">
      <c r="A12" s="5">
        <f>1+A10</f>
        <v>3</v>
      </c>
      <c r="B12" s="81" t="s">
        <v>425</v>
      </c>
      <c r="C12" s="82" t="s">
        <v>426</v>
      </c>
      <c r="D12" s="83" t="s">
        <v>1</v>
      </c>
      <c r="E12" s="84">
        <v>0.924</v>
      </c>
      <c r="F12" s="88"/>
      <c r="G12" s="162">
        <f>ROUND(F12*E12,2)</f>
        <v>0</v>
      </c>
    </row>
    <row r="13" spans="1:7" s="85" customFormat="1" ht="12.75" customHeight="1">
      <c r="A13" s="119"/>
      <c r="B13" s="157" t="s">
        <v>0</v>
      </c>
      <c r="C13" s="158" t="s">
        <v>427</v>
      </c>
      <c r="D13" s="159"/>
      <c r="E13" s="160">
        <v>0.924</v>
      </c>
      <c r="F13" s="161"/>
      <c r="G13" s="159"/>
    </row>
    <row r="14" spans="1:9" s="87" customFormat="1" ht="15" customHeight="1">
      <c r="A14" s="114"/>
      <c r="B14" s="115" t="s">
        <v>78</v>
      </c>
      <c r="C14" s="121" t="s">
        <v>79</v>
      </c>
      <c r="D14" s="116"/>
      <c r="E14" s="116"/>
      <c r="F14" s="117"/>
      <c r="G14" s="118"/>
      <c r="H14" s="86"/>
      <c r="I14" s="86"/>
    </row>
    <row r="15" spans="1:7" s="85" customFormat="1" ht="34.5" customHeight="1">
      <c r="A15" s="5">
        <f>1+A12</f>
        <v>4</v>
      </c>
      <c r="B15" s="81" t="s">
        <v>80</v>
      </c>
      <c r="C15" s="82" t="s">
        <v>81</v>
      </c>
      <c r="D15" s="83" t="s">
        <v>1</v>
      </c>
      <c r="E15" s="84">
        <v>4.774</v>
      </c>
      <c r="F15" s="88"/>
      <c r="G15" s="162">
        <f>ROUND(F15*E15,2)</f>
        <v>0</v>
      </c>
    </row>
    <row r="16" spans="1:7" s="85" customFormat="1" ht="12.75" customHeight="1">
      <c r="A16" s="5"/>
      <c r="B16" s="157" t="s">
        <v>0</v>
      </c>
      <c r="C16" s="158" t="s">
        <v>428</v>
      </c>
      <c r="D16" s="159"/>
      <c r="E16" s="160">
        <v>4.774</v>
      </c>
      <c r="F16" s="161"/>
      <c r="G16" s="159"/>
    </row>
    <row r="17" spans="1:7" s="85" customFormat="1" ht="44.25" customHeight="1">
      <c r="A17" s="5">
        <f>1+A15</f>
        <v>5</v>
      </c>
      <c r="B17" s="81" t="s">
        <v>82</v>
      </c>
      <c r="C17" s="82" t="s">
        <v>83</v>
      </c>
      <c r="D17" s="83" t="s">
        <v>1</v>
      </c>
      <c r="E17" s="84">
        <v>52.683</v>
      </c>
      <c r="F17" s="88"/>
      <c r="G17" s="162">
        <f>ROUND(F17*E17,2)</f>
        <v>0</v>
      </c>
    </row>
    <row r="18" spans="1:7" s="85" customFormat="1" ht="24.75" customHeight="1">
      <c r="A18" s="5"/>
      <c r="B18" s="157" t="s">
        <v>0</v>
      </c>
      <c r="C18" s="158" t="s">
        <v>429</v>
      </c>
      <c r="D18" s="159"/>
      <c r="E18" s="160">
        <v>52.683</v>
      </c>
      <c r="F18" s="161"/>
      <c r="G18" s="159"/>
    </row>
    <row r="19" spans="1:7" s="85" customFormat="1" ht="36.75" customHeight="1">
      <c r="A19" s="5">
        <f>1+A17</f>
        <v>6</v>
      </c>
      <c r="B19" s="81" t="s">
        <v>84</v>
      </c>
      <c r="C19" s="82" t="s">
        <v>85</v>
      </c>
      <c r="D19" s="83" t="s">
        <v>1</v>
      </c>
      <c r="E19" s="84">
        <v>5.795</v>
      </c>
      <c r="F19" s="88"/>
      <c r="G19" s="162">
        <f>ROUND(F19*E19,2)</f>
        <v>0</v>
      </c>
    </row>
    <row r="20" spans="1:7" s="85" customFormat="1" ht="21.75" customHeight="1">
      <c r="A20" s="5"/>
      <c r="B20" s="157" t="s">
        <v>0</v>
      </c>
      <c r="C20" s="158" t="s">
        <v>430</v>
      </c>
      <c r="D20" s="159"/>
      <c r="E20" s="160">
        <v>5.795</v>
      </c>
      <c r="F20" s="161"/>
      <c r="G20" s="159"/>
    </row>
    <row r="21" spans="1:7" s="85" customFormat="1" ht="33.75">
      <c r="A21" s="5">
        <f>1+A19</f>
        <v>7</v>
      </c>
      <c r="B21" s="81" t="s">
        <v>88</v>
      </c>
      <c r="C21" s="82" t="s">
        <v>89</v>
      </c>
      <c r="D21" s="83" t="s">
        <v>2</v>
      </c>
      <c r="E21" s="84">
        <v>19.48</v>
      </c>
      <c r="F21" s="88"/>
      <c r="G21" s="162">
        <f>ROUND(F21*E21,2)</f>
        <v>0</v>
      </c>
    </row>
    <row r="22" spans="1:7" s="85" customFormat="1" ht="22.5">
      <c r="A22" s="5">
        <f>1+A21</f>
        <v>8</v>
      </c>
      <c r="B22" s="89" t="s">
        <v>90</v>
      </c>
      <c r="C22" s="90" t="s">
        <v>91</v>
      </c>
      <c r="D22" s="91" t="s">
        <v>2</v>
      </c>
      <c r="E22" s="92">
        <v>18.48</v>
      </c>
      <c r="F22" s="93"/>
      <c r="G22" s="163">
        <f>ROUND(F22*E22,2)</f>
        <v>0</v>
      </c>
    </row>
    <row r="23" spans="1:7" s="85" customFormat="1" ht="11.25" customHeight="1">
      <c r="A23" s="5"/>
      <c r="B23" s="157" t="s">
        <v>0</v>
      </c>
      <c r="C23" s="158" t="s">
        <v>431</v>
      </c>
      <c r="D23" s="159"/>
      <c r="E23" s="160">
        <v>18.48</v>
      </c>
      <c r="F23" s="161"/>
      <c r="G23" s="159"/>
    </row>
    <row r="24" spans="1:7" s="85" customFormat="1" ht="13.5" customHeight="1">
      <c r="A24" s="5">
        <f>1+A22</f>
        <v>9</v>
      </c>
      <c r="B24" s="89" t="s">
        <v>92</v>
      </c>
      <c r="C24" s="90" t="s">
        <v>93</v>
      </c>
      <c r="D24" s="91" t="s">
        <v>71</v>
      </c>
      <c r="E24" s="92">
        <v>1</v>
      </c>
      <c r="F24" s="93"/>
      <c r="G24" s="163">
        <f>ROUND(F24*E24,2)</f>
        <v>0</v>
      </c>
    </row>
    <row r="25" spans="1:7" s="85" customFormat="1" ht="13.5" customHeight="1">
      <c r="A25" s="119"/>
      <c r="B25" s="157" t="s">
        <v>0</v>
      </c>
      <c r="C25" s="158" t="s">
        <v>94</v>
      </c>
      <c r="D25" s="159"/>
      <c r="E25" s="160">
        <v>1</v>
      </c>
      <c r="F25" s="161"/>
      <c r="G25" s="159"/>
    </row>
    <row r="26" spans="1:9" s="87" customFormat="1" ht="15" customHeight="1">
      <c r="A26" s="114"/>
      <c r="B26" s="115" t="s">
        <v>95</v>
      </c>
      <c r="C26" s="121" t="s">
        <v>96</v>
      </c>
      <c r="D26" s="116"/>
      <c r="E26" s="116"/>
      <c r="F26" s="117"/>
      <c r="G26" s="118"/>
      <c r="H26" s="86"/>
      <c r="I26" s="86"/>
    </row>
    <row r="27" spans="1:7" ht="49.5" customHeight="1">
      <c r="A27" s="5">
        <f>1+A24</f>
        <v>10</v>
      </c>
      <c r="B27" s="81" t="s">
        <v>97</v>
      </c>
      <c r="C27" s="82" t="s">
        <v>98</v>
      </c>
      <c r="D27" s="83" t="s">
        <v>57</v>
      </c>
      <c r="E27" s="84">
        <v>0.152</v>
      </c>
      <c r="F27" s="88"/>
      <c r="G27" s="162">
        <f>ROUND(F27*E27,2)</f>
        <v>0</v>
      </c>
    </row>
    <row r="28" spans="1:7" ht="12.75" customHeight="1">
      <c r="A28" s="5"/>
      <c r="B28" s="157" t="s">
        <v>0</v>
      </c>
      <c r="C28" s="158" t="s">
        <v>99</v>
      </c>
      <c r="D28" s="159"/>
      <c r="E28" s="160">
        <v>0.152</v>
      </c>
      <c r="F28" s="161"/>
      <c r="G28" s="159"/>
    </row>
    <row r="29" spans="1:7" ht="36" customHeight="1">
      <c r="A29" s="5">
        <f>1+A27</f>
        <v>11</v>
      </c>
      <c r="B29" s="81" t="s">
        <v>100</v>
      </c>
      <c r="C29" s="82" t="s">
        <v>101</v>
      </c>
      <c r="D29" s="83" t="s">
        <v>1</v>
      </c>
      <c r="E29" s="84">
        <v>11.6</v>
      </c>
      <c r="F29" s="88"/>
      <c r="G29" s="162">
        <f>ROUND(F29*E29,2)</f>
        <v>0</v>
      </c>
    </row>
    <row r="30" spans="1:7" ht="11.25" customHeight="1">
      <c r="A30" s="5"/>
      <c r="B30" s="157" t="s">
        <v>0</v>
      </c>
      <c r="C30" s="158" t="s">
        <v>432</v>
      </c>
      <c r="D30" s="159"/>
      <c r="E30" s="160">
        <v>11.6</v>
      </c>
      <c r="F30" s="161"/>
      <c r="G30" s="159"/>
    </row>
    <row r="31" spans="1:7" ht="22.5">
      <c r="A31" s="5">
        <f>1+A29</f>
        <v>12</v>
      </c>
      <c r="B31" s="81" t="s">
        <v>102</v>
      </c>
      <c r="C31" s="82" t="s">
        <v>103</v>
      </c>
      <c r="D31" s="83" t="s">
        <v>2</v>
      </c>
      <c r="E31" s="84">
        <v>17.105</v>
      </c>
      <c r="F31" s="88"/>
      <c r="G31" s="162">
        <f>ROUND(F31*E31,2)</f>
        <v>0</v>
      </c>
    </row>
    <row r="32" spans="1:7" ht="12.75">
      <c r="A32" s="5"/>
      <c r="B32" s="157" t="s">
        <v>0</v>
      </c>
      <c r="C32" s="158" t="s">
        <v>433</v>
      </c>
      <c r="D32" s="159"/>
      <c r="E32" s="160">
        <v>17.105</v>
      </c>
      <c r="F32" s="161"/>
      <c r="G32" s="159"/>
    </row>
    <row r="33" spans="1:7" ht="21.75" customHeight="1">
      <c r="A33" s="5">
        <f aca="true" t="shared" si="0" ref="A33">1+A31</f>
        <v>13</v>
      </c>
      <c r="B33" s="81" t="s">
        <v>104</v>
      </c>
      <c r="C33" s="82" t="s">
        <v>105</v>
      </c>
      <c r="D33" s="83" t="s">
        <v>1</v>
      </c>
      <c r="E33" s="84">
        <v>7.314</v>
      </c>
      <c r="F33" s="88"/>
      <c r="G33" s="162">
        <f>ROUND(F33*E33,2)</f>
        <v>0</v>
      </c>
    </row>
    <row r="34" spans="1:7" ht="12.75" customHeight="1">
      <c r="A34" s="5"/>
      <c r="B34" s="157" t="s">
        <v>0</v>
      </c>
      <c r="C34" s="158" t="s">
        <v>86</v>
      </c>
      <c r="D34" s="159"/>
      <c r="E34" s="160">
        <v>5.536</v>
      </c>
      <c r="F34" s="161"/>
      <c r="G34" s="159"/>
    </row>
    <row r="35" spans="1:7" ht="12.75" customHeight="1">
      <c r="A35" s="5"/>
      <c r="B35" s="157" t="s">
        <v>0</v>
      </c>
      <c r="C35" s="158" t="s">
        <v>87</v>
      </c>
      <c r="D35" s="159"/>
      <c r="E35" s="160">
        <v>1.778</v>
      </c>
      <c r="F35" s="161"/>
      <c r="G35" s="159"/>
    </row>
    <row r="36" spans="1:7" ht="33.75">
      <c r="A36" s="5">
        <f>1+A33</f>
        <v>14</v>
      </c>
      <c r="B36" s="81" t="s">
        <v>106</v>
      </c>
      <c r="C36" s="82" t="s">
        <v>107</v>
      </c>
      <c r="D36" s="83" t="s">
        <v>1</v>
      </c>
      <c r="E36" s="84">
        <v>18.83</v>
      </c>
      <c r="F36" s="88"/>
      <c r="G36" s="162">
        <f>ROUND(F36*E36,2)</f>
        <v>0</v>
      </c>
    </row>
    <row r="37" spans="1:7" ht="12.75">
      <c r="A37" s="119"/>
      <c r="B37" s="157" t="s">
        <v>0</v>
      </c>
      <c r="C37" s="158" t="s">
        <v>434</v>
      </c>
      <c r="D37" s="159"/>
      <c r="E37" s="160">
        <v>18.83</v>
      </c>
      <c r="F37" s="161"/>
      <c r="G37" s="159"/>
    </row>
    <row r="38" spans="1:9" s="87" customFormat="1" ht="15" customHeight="1">
      <c r="A38" s="114"/>
      <c r="B38" s="115" t="s">
        <v>108</v>
      </c>
      <c r="C38" s="115" t="s">
        <v>109</v>
      </c>
      <c r="D38" s="116"/>
      <c r="E38" s="116"/>
      <c r="F38" s="117"/>
      <c r="G38" s="118"/>
      <c r="H38" s="86"/>
      <c r="I38" s="86"/>
    </row>
    <row r="39" spans="1:7" s="85" customFormat="1" ht="25.5" customHeight="1">
      <c r="A39" s="5">
        <f aca="true" t="shared" si="1" ref="A39">1+A36</f>
        <v>15</v>
      </c>
      <c r="B39" s="81" t="s">
        <v>110</v>
      </c>
      <c r="C39" s="82" t="s">
        <v>111</v>
      </c>
      <c r="D39" s="83" t="s">
        <v>112</v>
      </c>
      <c r="E39" s="84">
        <v>2.836</v>
      </c>
      <c r="F39" s="88"/>
      <c r="G39" s="162">
        <f>ROUND(F39*E39,2)</f>
        <v>0</v>
      </c>
    </row>
    <row r="40" spans="1:7" s="85" customFormat="1" ht="36" customHeight="1">
      <c r="A40" s="5">
        <f>1+A39</f>
        <v>16</v>
      </c>
      <c r="B40" s="81" t="s">
        <v>113</v>
      </c>
      <c r="C40" s="82" t="s">
        <v>114</v>
      </c>
      <c r="D40" s="83" t="s">
        <v>112</v>
      </c>
      <c r="E40" s="84">
        <v>14.375</v>
      </c>
      <c r="F40" s="88"/>
      <c r="G40" s="162">
        <f>ROUND(F40*E40,2)</f>
        <v>0</v>
      </c>
    </row>
    <row r="41" spans="1:7" ht="12.75">
      <c r="A41" s="119"/>
      <c r="B41" s="157" t="s">
        <v>0</v>
      </c>
      <c r="C41" s="158" t="s">
        <v>435</v>
      </c>
      <c r="D41" s="159"/>
      <c r="E41" s="160">
        <v>14.375</v>
      </c>
      <c r="F41" s="161"/>
      <c r="G41" s="159"/>
    </row>
    <row r="42" spans="1:9" s="87" customFormat="1" ht="15" customHeight="1">
      <c r="A42" s="114"/>
      <c r="B42" s="115" t="s">
        <v>115</v>
      </c>
      <c r="C42" s="115" t="s">
        <v>116</v>
      </c>
      <c r="D42" s="116"/>
      <c r="E42" s="116"/>
      <c r="F42" s="117"/>
      <c r="G42" s="118"/>
      <c r="H42" s="86"/>
      <c r="I42" s="86"/>
    </row>
    <row r="43" spans="1:7" s="85" customFormat="1" ht="58.5" customHeight="1">
      <c r="A43" s="5">
        <f aca="true" t="shared" si="2" ref="A43">1+A40</f>
        <v>17</v>
      </c>
      <c r="B43" s="81" t="s">
        <v>117</v>
      </c>
      <c r="C43" s="82" t="s">
        <v>118</v>
      </c>
      <c r="D43" s="83" t="s">
        <v>112</v>
      </c>
      <c r="E43" s="84">
        <v>2.912</v>
      </c>
      <c r="F43" s="88"/>
      <c r="G43" s="162">
        <f>ROUND(F43*E43,2)</f>
        <v>0</v>
      </c>
    </row>
    <row r="44" spans="1:7" s="85" customFormat="1" ht="57.75" customHeight="1">
      <c r="A44" s="119">
        <f>1+A43</f>
        <v>18</v>
      </c>
      <c r="B44" s="81" t="s">
        <v>119</v>
      </c>
      <c r="C44" s="82" t="s">
        <v>120</v>
      </c>
      <c r="D44" s="83" t="s">
        <v>112</v>
      </c>
      <c r="E44" s="84">
        <v>2.912</v>
      </c>
      <c r="F44" s="88"/>
      <c r="G44" s="162">
        <f>ROUND(F44*E44,2)</f>
        <v>0</v>
      </c>
    </row>
    <row r="45" spans="1:9" s="87" customFormat="1" ht="15" customHeight="1">
      <c r="A45" s="114"/>
      <c r="B45" s="115" t="s">
        <v>121</v>
      </c>
      <c r="C45" s="115" t="s">
        <v>122</v>
      </c>
      <c r="D45" s="116"/>
      <c r="E45" s="116"/>
      <c r="F45" s="117"/>
      <c r="G45" s="118"/>
      <c r="H45" s="86"/>
      <c r="I45" s="86"/>
    </row>
    <row r="46" spans="1:7" s="85" customFormat="1" ht="24" customHeight="1">
      <c r="A46" s="5">
        <f>1+A44</f>
        <v>19</v>
      </c>
      <c r="B46" s="81" t="s">
        <v>123</v>
      </c>
      <c r="C46" s="82" t="s">
        <v>124</v>
      </c>
      <c r="D46" s="83" t="s">
        <v>125</v>
      </c>
      <c r="E46" s="84">
        <v>1</v>
      </c>
      <c r="F46" s="88"/>
      <c r="G46" s="162">
        <f>ROUND(F46*E46,2)</f>
        <v>0</v>
      </c>
    </row>
    <row r="47" spans="1:7" s="85" customFormat="1" ht="28.5" customHeight="1">
      <c r="A47" s="5">
        <f>1+A46</f>
        <v>20</v>
      </c>
      <c r="B47" s="81" t="s">
        <v>126</v>
      </c>
      <c r="C47" s="82" t="s">
        <v>127</v>
      </c>
      <c r="D47" s="83" t="s">
        <v>125</v>
      </c>
      <c r="E47" s="84">
        <v>2</v>
      </c>
      <c r="F47" s="88"/>
      <c r="G47" s="162">
        <f>ROUND(F47*E47,2)</f>
        <v>0</v>
      </c>
    </row>
    <row r="48" spans="1:7" s="85" customFormat="1" ht="15" customHeight="1">
      <c r="A48" s="5">
        <f>1+A47</f>
        <v>21</v>
      </c>
      <c r="B48" s="81" t="s">
        <v>128</v>
      </c>
      <c r="C48" s="82" t="s">
        <v>129</v>
      </c>
      <c r="D48" s="83" t="s">
        <v>71</v>
      </c>
      <c r="E48" s="84">
        <v>1</v>
      </c>
      <c r="F48" s="88"/>
      <c r="G48" s="162">
        <f>ROUND(F48*E48,2)</f>
        <v>0</v>
      </c>
    </row>
    <row r="49" spans="1:7" ht="33.75">
      <c r="A49" s="5"/>
      <c r="B49" s="164"/>
      <c r="C49" s="165" t="s">
        <v>130</v>
      </c>
      <c r="D49" s="164"/>
      <c r="E49" s="164"/>
      <c r="F49" s="166"/>
      <c r="G49" s="164"/>
    </row>
    <row r="50" spans="1:7" s="85" customFormat="1" ht="15" customHeight="1">
      <c r="A50" s="5">
        <f>1+A48</f>
        <v>22</v>
      </c>
      <c r="B50" s="81" t="s">
        <v>131</v>
      </c>
      <c r="C50" s="82" t="s">
        <v>132</v>
      </c>
      <c r="D50" s="83" t="s">
        <v>71</v>
      </c>
      <c r="E50" s="84">
        <v>1</v>
      </c>
      <c r="F50" s="88"/>
      <c r="G50" s="100">
        <f aca="true" t="shared" si="3" ref="G50">ROUND(F50*E50,2)</f>
        <v>0</v>
      </c>
    </row>
    <row r="51" spans="1:7" ht="33.75">
      <c r="A51" s="5"/>
      <c r="B51" s="108"/>
      <c r="C51" s="109" t="s">
        <v>133</v>
      </c>
      <c r="D51" s="108"/>
      <c r="E51" s="108"/>
      <c r="F51" s="110"/>
      <c r="G51" s="101"/>
    </row>
    <row r="52" spans="1:7" s="85" customFormat="1" ht="15" customHeight="1">
      <c r="A52" s="5">
        <f>1+A50</f>
        <v>23</v>
      </c>
      <c r="B52" s="81" t="s">
        <v>134</v>
      </c>
      <c r="C52" s="82" t="s">
        <v>135</v>
      </c>
      <c r="D52" s="83" t="s">
        <v>71</v>
      </c>
      <c r="E52" s="84">
        <v>1</v>
      </c>
      <c r="F52" s="88"/>
      <c r="G52" s="100">
        <f aca="true" t="shared" si="4" ref="G52">ROUND(F52*E52,2)</f>
        <v>0</v>
      </c>
    </row>
    <row r="53" spans="1:7" ht="33.75">
      <c r="A53" s="5"/>
      <c r="B53" s="108"/>
      <c r="C53" s="109" t="s">
        <v>136</v>
      </c>
      <c r="D53" s="108"/>
      <c r="E53" s="108"/>
      <c r="F53" s="110"/>
      <c r="G53" s="101"/>
    </row>
    <row r="54" spans="1:7" s="85" customFormat="1" ht="13.5" customHeight="1">
      <c r="A54" s="5">
        <f>1+A52</f>
        <v>24</v>
      </c>
      <c r="B54" s="81" t="s">
        <v>137</v>
      </c>
      <c r="C54" s="82" t="s">
        <v>138</v>
      </c>
      <c r="D54" s="83" t="s">
        <v>125</v>
      </c>
      <c r="E54" s="84">
        <v>1</v>
      </c>
      <c r="F54" s="88"/>
      <c r="G54" s="100">
        <f aca="true" t="shared" si="5" ref="G54:G55">ROUND(F54*E54,2)</f>
        <v>0</v>
      </c>
    </row>
    <row r="55" spans="1:7" s="85" customFormat="1" ht="15" customHeight="1">
      <c r="A55" s="119">
        <f>1+A54</f>
        <v>25</v>
      </c>
      <c r="B55" s="127" t="s">
        <v>139</v>
      </c>
      <c r="C55" s="128" t="s">
        <v>140</v>
      </c>
      <c r="D55" s="129" t="s">
        <v>125</v>
      </c>
      <c r="E55" s="130">
        <v>1</v>
      </c>
      <c r="F55" s="131"/>
      <c r="G55" s="132">
        <f t="shared" si="5"/>
        <v>0</v>
      </c>
    </row>
    <row r="56" spans="1:9" s="87" customFormat="1" ht="15" customHeight="1">
      <c r="A56" s="114"/>
      <c r="B56" s="115" t="s">
        <v>141</v>
      </c>
      <c r="C56" s="115" t="s">
        <v>142</v>
      </c>
      <c r="D56" s="116"/>
      <c r="E56" s="116"/>
      <c r="F56" s="117"/>
      <c r="G56" s="118"/>
      <c r="H56" s="86"/>
      <c r="I56" s="86"/>
    </row>
    <row r="57" spans="1:7" ht="15" customHeight="1">
      <c r="A57" s="5">
        <f>1+A55</f>
        <v>26</v>
      </c>
      <c r="B57" s="81" t="s">
        <v>143</v>
      </c>
      <c r="C57" s="82" t="s">
        <v>144</v>
      </c>
      <c r="D57" s="83" t="s">
        <v>1</v>
      </c>
      <c r="E57" s="84">
        <v>2</v>
      </c>
      <c r="F57" s="88"/>
      <c r="G57" s="162">
        <f>ROUND(F57*E57,2)</f>
        <v>0</v>
      </c>
    </row>
    <row r="58" spans="1:7" ht="12.75" customHeight="1">
      <c r="A58" s="119"/>
      <c r="B58" s="157" t="s">
        <v>0</v>
      </c>
      <c r="C58" s="158" t="s">
        <v>436</v>
      </c>
      <c r="D58" s="159"/>
      <c r="E58" s="160">
        <v>2</v>
      </c>
      <c r="F58" s="161"/>
      <c r="G58" s="159"/>
    </row>
    <row r="59" spans="1:9" s="87" customFormat="1" ht="15" customHeight="1">
      <c r="A59" s="114"/>
      <c r="B59" s="115" t="s">
        <v>145</v>
      </c>
      <c r="C59" s="115" t="s">
        <v>146</v>
      </c>
      <c r="D59" s="116"/>
      <c r="E59" s="116"/>
      <c r="F59" s="117"/>
      <c r="G59" s="118"/>
      <c r="H59" s="86"/>
      <c r="I59" s="86"/>
    </row>
    <row r="60" spans="1:7" s="85" customFormat="1" ht="36.75" customHeight="1">
      <c r="A60" s="5">
        <f>1+A57</f>
        <v>27</v>
      </c>
      <c r="B60" s="81" t="s">
        <v>147</v>
      </c>
      <c r="C60" s="82" t="s">
        <v>148</v>
      </c>
      <c r="D60" s="83" t="s">
        <v>71</v>
      </c>
      <c r="E60" s="84">
        <v>6</v>
      </c>
      <c r="F60" s="88"/>
      <c r="G60" s="100">
        <f aca="true" t="shared" si="6" ref="G60:G62">ROUND(F60*E60,2)</f>
        <v>0</v>
      </c>
    </row>
    <row r="61" spans="1:7" s="85" customFormat="1" ht="48" customHeight="1">
      <c r="A61" s="5">
        <f>1+A60</f>
        <v>28</v>
      </c>
      <c r="B61" s="81" t="s">
        <v>149</v>
      </c>
      <c r="C61" s="82" t="s">
        <v>150</v>
      </c>
      <c r="D61" s="83" t="s">
        <v>71</v>
      </c>
      <c r="E61" s="84">
        <v>8</v>
      </c>
      <c r="F61" s="88"/>
      <c r="G61" s="100">
        <f t="shared" si="6"/>
        <v>0</v>
      </c>
    </row>
    <row r="62" spans="1:7" s="85" customFormat="1" ht="36.75" customHeight="1">
      <c r="A62" s="119">
        <f>1+A61</f>
        <v>29</v>
      </c>
      <c r="B62" s="127" t="s">
        <v>151</v>
      </c>
      <c r="C62" s="128" t="s">
        <v>152</v>
      </c>
      <c r="D62" s="129" t="s">
        <v>71</v>
      </c>
      <c r="E62" s="130">
        <v>2</v>
      </c>
      <c r="F62" s="131"/>
      <c r="G62" s="132">
        <f t="shared" si="6"/>
        <v>0</v>
      </c>
    </row>
    <row r="63" spans="1:9" s="87" customFormat="1" ht="15" customHeight="1">
      <c r="A63" s="114"/>
      <c r="B63" s="115" t="s">
        <v>153</v>
      </c>
      <c r="C63" s="115" t="s">
        <v>154</v>
      </c>
      <c r="D63" s="116"/>
      <c r="E63" s="116"/>
      <c r="F63" s="117"/>
      <c r="G63" s="118"/>
      <c r="H63" s="86"/>
      <c r="I63" s="86"/>
    </row>
    <row r="64" spans="1:7" ht="69.75" customHeight="1">
      <c r="A64" s="5">
        <f>1+A62</f>
        <v>30</v>
      </c>
      <c r="B64" s="81" t="s">
        <v>155</v>
      </c>
      <c r="C64" s="82" t="s">
        <v>156</v>
      </c>
      <c r="D64" s="83" t="s">
        <v>1</v>
      </c>
      <c r="E64" s="84">
        <v>3.92</v>
      </c>
      <c r="F64" s="88"/>
      <c r="G64" s="162">
        <f>ROUND(F64*E64,2)</f>
        <v>0</v>
      </c>
    </row>
    <row r="65" spans="1:7" ht="12.75" customHeight="1">
      <c r="A65" s="5"/>
      <c r="B65" s="157" t="s">
        <v>0</v>
      </c>
      <c r="C65" s="158" t="s">
        <v>157</v>
      </c>
      <c r="D65" s="159"/>
      <c r="E65" s="160">
        <v>3.92</v>
      </c>
      <c r="F65" s="161"/>
      <c r="G65" s="159"/>
    </row>
    <row r="66" spans="1:7" s="85" customFormat="1" ht="45" customHeight="1">
      <c r="A66" s="5">
        <f>1+A64</f>
        <v>31</v>
      </c>
      <c r="B66" s="81" t="s">
        <v>158</v>
      </c>
      <c r="C66" s="82" t="s">
        <v>159</v>
      </c>
      <c r="D66" s="83" t="s">
        <v>1</v>
      </c>
      <c r="E66" s="84">
        <v>12.76</v>
      </c>
      <c r="F66" s="88"/>
      <c r="G66" s="162">
        <f>ROUND(F66*E66,2)</f>
        <v>0</v>
      </c>
    </row>
    <row r="67" spans="1:7" ht="12.75" customHeight="1">
      <c r="A67" s="5"/>
      <c r="B67" s="157" t="s">
        <v>0</v>
      </c>
      <c r="C67" s="158" t="s">
        <v>437</v>
      </c>
      <c r="D67" s="159"/>
      <c r="E67" s="160">
        <v>12.76</v>
      </c>
      <c r="F67" s="161"/>
      <c r="G67" s="159"/>
    </row>
    <row r="68" spans="1:7" s="85" customFormat="1" ht="35.25" customHeight="1">
      <c r="A68" s="5">
        <f>1+A66</f>
        <v>32</v>
      </c>
      <c r="B68" s="81" t="s">
        <v>160</v>
      </c>
      <c r="C68" s="82" t="s">
        <v>161</v>
      </c>
      <c r="D68" s="83" t="s">
        <v>1</v>
      </c>
      <c r="E68" s="84">
        <v>12.76</v>
      </c>
      <c r="F68" s="88"/>
      <c r="G68" s="162">
        <f>ROUND(F68*E68,2)</f>
        <v>0</v>
      </c>
    </row>
    <row r="69" spans="1:7" ht="12.75" customHeight="1">
      <c r="A69" s="5"/>
      <c r="B69" s="157" t="s">
        <v>0</v>
      </c>
      <c r="C69" s="158" t="s">
        <v>438</v>
      </c>
      <c r="D69" s="159"/>
      <c r="E69" s="160">
        <v>12.76</v>
      </c>
      <c r="F69" s="161"/>
      <c r="G69" s="159"/>
    </row>
    <row r="70" spans="1:7" s="85" customFormat="1" ht="34.5" customHeight="1">
      <c r="A70" s="5">
        <f>1+A68</f>
        <v>33</v>
      </c>
      <c r="B70" s="81" t="s">
        <v>162</v>
      </c>
      <c r="C70" s="82" t="s">
        <v>163</v>
      </c>
      <c r="D70" s="83" t="s">
        <v>1</v>
      </c>
      <c r="E70" s="84">
        <v>12.76</v>
      </c>
      <c r="F70" s="88"/>
      <c r="G70" s="162">
        <f>ROUND(F70*E70,2)</f>
        <v>0</v>
      </c>
    </row>
    <row r="71" spans="1:7" ht="12.75" customHeight="1">
      <c r="A71" s="5"/>
      <c r="B71" s="157" t="s">
        <v>0</v>
      </c>
      <c r="C71" s="158" t="s">
        <v>438</v>
      </c>
      <c r="D71" s="159"/>
      <c r="E71" s="160">
        <v>12.76</v>
      </c>
      <c r="F71" s="161"/>
      <c r="G71" s="159"/>
    </row>
    <row r="72" spans="1:7" s="85" customFormat="1" ht="24" customHeight="1">
      <c r="A72" s="5">
        <f>1+A70</f>
        <v>34</v>
      </c>
      <c r="B72" s="89" t="s">
        <v>164</v>
      </c>
      <c r="C72" s="90" t="s">
        <v>165</v>
      </c>
      <c r="D72" s="91" t="s">
        <v>1</v>
      </c>
      <c r="E72" s="92">
        <v>14.036</v>
      </c>
      <c r="F72" s="93"/>
      <c r="G72" s="163">
        <f>ROUND(F72*E72,2)</f>
        <v>0</v>
      </c>
    </row>
    <row r="73" spans="1:7" ht="12.75">
      <c r="A73" s="119"/>
      <c r="B73" s="159"/>
      <c r="C73" s="158" t="s">
        <v>439</v>
      </c>
      <c r="D73" s="159"/>
      <c r="E73" s="160">
        <v>14.036</v>
      </c>
      <c r="F73" s="161"/>
      <c r="G73" s="159"/>
    </row>
    <row r="74" spans="1:9" s="87" customFormat="1" ht="15" customHeight="1">
      <c r="A74" s="114"/>
      <c r="B74" s="115" t="s">
        <v>166</v>
      </c>
      <c r="C74" s="115" t="s">
        <v>167</v>
      </c>
      <c r="D74" s="116"/>
      <c r="E74" s="116"/>
      <c r="F74" s="117"/>
      <c r="G74" s="118"/>
      <c r="H74" s="86"/>
      <c r="I74" s="86"/>
    </row>
    <row r="75" spans="1:7" ht="15" customHeight="1">
      <c r="A75" s="5">
        <f>1+A72</f>
        <v>35</v>
      </c>
      <c r="B75" s="81" t="s">
        <v>168</v>
      </c>
      <c r="C75" s="82" t="s">
        <v>169</v>
      </c>
      <c r="D75" s="83" t="s">
        <v>56</v>
      </c>
      <c r="E75" s="84">
        <v>1</v>
      </c>
      <c r="F75" s="88"/>
      <c r="G75" s="100">
        <f aca="true" t="shared" si="7" ref="G75">ROUND(F75*E75,2)</f>
        <v>0</v>
      </c>
    </row>
    <row r="76" spans="1:7" ht="36.75" customHeight="1">
      <c r="A76" s="119"/>
      <c r="B76" s="133"/>
      <c r="C76" s="134" t="s">
        <v>170</v>
      </c>
      <c r="D76" s="133"/>
      <c r="E76" s="133"/>
      <c r="F76" s="135"/>
      <c r="G76" s="120"/>
    </row>
    <row r="77" spans="1:9" s="87" customFormat="1" ht="15" customHeight="1">
      <c r="A77" s="114"/>
      <c r="B77" s="115" t="s">
        <v>171</v>
      </c>
      <c r="C77" s="115" t="s">
        <v>172</v>
      </c>
      <c r="D77" s="116"/>
      <c r="E77" s="116"/>
      <c r="F77" s="117"/>
      <c r="G77" s="118"/>
      <c r="H77" s="86"/>
      <c r="I77" s="86"/>
    </row>
    <row r="78" spans="1:7" ht="24" customHeight="1">
      <c r="A78" s="5">
        <f>1+A75</f>
        <v>36</v>
      </c>
      <c r="B78" s="81" t="s">
        <v>173</v>
      </c>
      <c r="C78" s="82" t="s">
        <v>174</v>
      </c>
      <c r="D78" s="83" t="s">
        <v>71</v>
      </c>
      <c r="E78" s="84">
        <v>2</v>
      </c>
      <c r="F78" s="88"/>
      <c r="G78" s="100">
        <f aca="true" t="shared" si="8" ref="G78">ROUND(F78*E78,2)</f>
        <v>0</v>
      </c>
    </row>
    <row r="79" spans="1:7" ht="25.5" customHeight="1">
      <c r="A79" s="5"/>
      <c r="B79" s="108"/>
      <c r="C79" s="109" t="s">
        <v>175</v>
      </c>
      <c r="D79" s="108"/>
      <c r="E79" s="108"/>
      <c r="F79" s="110"/>
      <c r="G79" s="101"/>
    </row>
    <row r="80" spans="1:7" s="85" customFormat="1" ht="35.25" customHeight="1">
      <c r="A80" s="5">
        <f>1+A78</f>
        <v>37</v>
      </c>
      <c r="B80" s="81" t="s">
        <v>176</v>
      </c>
      <c r="C80" s="82" t="s">
        <v>177</v>
      </c>
      <c r="D80" s="83" t="s">
        <v>71</v>
      </c>
      <c r="E80" s="84">
        <v>5</v>
      </c>
      <c r="F80" s="88"/>
      <c r="G80" s="100">
        <f aca="true" t="shared" si="9" ref="G80">ROUND(F80*E80,2)</f>
        <v>0</v>
      </c>
    </row>
    <row r="81" spans="1:7" s="85" customFormat="1" ht="24" customHeight="1">
      <c r="A81" s="5">
        <f>1+A80</f>
        <v>38</v>
      </c>
      <c r="B81" s="89" t="s">
        <v>178</v>
      </c>
      <c r="C81" s="90" t="s">
        <v>179</v>
      </c>
      <c r="D81" s="91" t="s">
        <v>1</v>
      </c>
      <c r="E81" s="92">
        <v>29.155</v>
      </c>
      <c r="F81" s="93"/>
      <c r="G81" s="102">
        <f aca="true" t="shared" si="10" ref="G81">ROUND(F81*E81,2)</f>
        <v>0</v>
      </c>
    </row>
    <row r="82" spans="1:7" s="85" customFormat="1" ht="12.75" customHeight="1">
      <c r="A82" s="5"/>
      <c r="B82" s="103" t="s">
        <v>0</v>
      </c>
      <c r="C82" s="104" t="s">
        <v>180</v>
      </c>
      <c r="D82" s="105"/>
      <c r="E82" s="106">
        <v>16.995</v>
      </c>
      <c r="F82" s="107"/>
      <c r="G82" s="101"/>
    </row>
    <row r="83" spans="1:7" s="85" customFormat="1" ht="12.75" customHeight="1">
      <c r="A83" s="5"/>
      <c r="B83" s="103" t="s">
        <v>0</v>
      </c>
      <c r="C83" s="104" t="s">
        <v>181</v>
      </c>
      <c r="D83" s="105"/>
      <c r="E83" s="106">
        <v>8.52</v>
      </c>
      <c r="F83" s="107"/>
      <c r="G83" s="101"/>
    </row>
    <row r="84" spans="1:7" s="85" customFormat="1" ht="12.75" customHeight="1">
      <c r="A84" s="5"/>
      <c r="B84" s="103" t="s">
        <v>0</v>
      </c>
      <c r="C84" s="104" t="s">
        <v>182</v>
      </c>
      <c r="D84" s="105"/>
      <c r="E84" s="106">
        <v>2.62</v>
      </c>
      <c r="F84" s="107"/>
      <c r="G84" s="101"/>
    </row>
    <row r="85" spans="1:7" s="85" customFormat="1" ht="12.75" customHeight="1">
      <c r="A85" s="5"/>
      <c r="B85" s="103" t="s">
        <v>0</v>
      </c>
      <c r="C85" s="104" t="s">
        <v>183</v>
      </c>
      <c r="D85" s="105"/>
      <c r="E85" s="106">
        <v>1.02</v>
      </c>
      <c r="F85" s="107"/>
      <c r="G85" s="101"/>
    </row>
    <row r="86" spans="1:7" s="85" customFormat="1" ht="34.5" customHeight="1">
      <c r="A86" s="5">
        <f>1+A81</f>
        <v>39</v>
      </c>
      <c r="B86" s="81" t="s">
        <v>184</v>
      </c>
      <c r="C86" s="82" t="s">
        <v>185</v>
      </c>
      <c r="D86" s="83" t="s">
        <v>71</v>
      </c>
      <c r="E86" s="84">
        <v>1</v>
      </c>
      <c r="F86" s="88"/>
      <c r="G86" s="100">
        <f aca="true" t="shared" si="11" ref="G86:G88">ROUND(F86*E86,2)</f>
        <v>0</v>
      </c>
    </row>
    <row r="87" spans="1:7" s="85" customFormat="1" ht="35.25" customHeight="1">
      <c r="A87" s="5">
        <f>1+A86</f>
        <v>40</v>
      </c>
      <c r="B87" s="81" t="s">
        <v>186</v>
      </c>
      <c r="C87" s="82" t="s">
        <v>187</v>
      </c>
      <c r="D87" s="83" t="s">
        <v>71</v>
      </c>
      <c r="E87" s="84">
        <v>1</v>
      </c>
      <c r="F87" s="88"/>
      <c r="G87" s="100">
        <f t="shared" si="11"/>
        <v>0</v>
      </c>
    </row>
    <row r="88" spans="1:7" s="85" customFormat="1" ht="22.5" customHeight="1">
      <c r="A88" s="5">
        <f>1+A87</f>
        <v>41</v>
      </c>
      <c r="B88" s="81" t="s">
        <v>188</v>
      </c>
      <c r="C88" s="82" t="s">
        <v>189</v>
      </c>
      <c r="D88" s="83" t="s">
        <v>71</v>
      </c>
      <c r="E88" s="84">
        <v>3</v>
      </c>
      <c r="F88" s="88"/>
      <c r="G88" s="100">
        <f t="shared" si="11"/>
        <v>0</v>
      </c>
    </row>
    <row r="89" spans="1:7" s="85" customFormat="1" ht="25.5" customHeight="1">
      <c r="A89" s="5">
        <f>1+A88</f>
        <v>42</v>
      </c>
      <c r="B89" s="81" t="s">
        <v>190</v>
      </c>
      <c r="C89" s="82" t="s">
        <v>191</v>
      </c>
      <c r="D89" s="83" t="s">
        <v>71</v>
      </c>
      <c r="E89" s="84">
        <v>2</v>
      </c>
      <c r="F89" s="88"/>
      <c r="G89" s="100">
        <f aca="true" t="shared" si="12" ref="G89">ROUND(F89*E89,2)</f>
        <v>0</v>
      </c>
    </row>
    <row r="90" spans="1:7" s="85" customFormat="1" ht="14.25" customHeight="1">
      <c r="A90" s="5">
        <f>1+A89</f>
        <v>43</v>
      </c>
      <c r="B90" s="89" t="s">
        <v>192</v>
      </c>
      <c r="C90" s="90" t="s">
        <v>193</v>
      </c>
      <c r="D90" s="91" t="s">
        <v>1</v>
      </c>
      <c r="E90" s="92">
        <v>1.98</v>
      </c>
      <c r="F90" s="93"/>
      <c r="G90" s="102">
        <f aca="true" t="shared" si="13" ref="G90">ROUND(F90*E90,2)</f>
        <v>0</v>
      </c>
    </row>
    <row r="91" spans="1:7" s="85" customFormat="1" ht="23.25" customHeight="1">
      <c r="A91" s="5"/>
      <c r="B91" s="108"/>
      <c r="C91" s="109" t="s">
        <v>194</v>
      </c>
      <c r="D91" s="108"/>
      <c r="E91" s="108"/>
      <c r="F91" s="110"/>
      <c r="G91" s="101"/>
    </row>
    <row r="92" spans="1:7" ht="12.75">
      <c r="A92" s="119"/>
      <c r="B92" s="122" t="s">
        <v>0</v>
      </c>
      <c r="C92" s="123" t="s">
        <v>195</v>
      </c>
      <c r="D92" s="124"/>
      <c r="E92" s="125">
        <v>1.98</v>
      </c>
      <c r="F92" s="126"/>
      <c r="G92" s="120"/>
    </row>
    <row r="93" spans="1:7" s="85" customFormat="1" ht="26.25" customHeight="1">
      <c r="A93" s="5">
        <f>1+A90</f>
        <v>44</v>
      </c>
      <c r="B93" s="136" t="s">
        <v>196</v>
      </c>
      <c r="C93" s="137" t="s">
        <v>197</v>
      </c>
      <c r="D93" s="138" t="s">
        <v>71</v>
      </c>
      <c r="E93" s="139">
        <v>2</v>
      </c>
      <c r="F93" s="140"/>
      <c r="G93" s="141">
        <f aca="true" t="shared" si="14" ref="G93:G99">ROUND(F93*E93,2)</f>
        <v>0</v>
      </c>
    </row>
    <row r="94" spans="1:7" s="85" customFormat="1" ht="24" customHeight="1">
      <c r="A94" s="5">
        <f aca="true" t="shared" si="15" ref="A94:A100">1+A93</f>
        <v>45</v>
      </c>
      <c r="B94" s="81" t="s">
        <v>198</v>
      </c>
      <c r="C94" s="82" t="s">
        <v>199</v>
      </c>
      <c r="D94" s="83" t="s">
        <v>71</v>
      </c>
      <c r="E94" s="84">
        <v>5</v>
      </c>
      <c r="F94" s="88"/>
      <c r="G94" s="100">
        <f t="shared" si="14"/>
        <v>0</v>
      </c>
    </row>
    <row r="95" spans="1:7" s="85" customFormat="1" ht="27" customHeight="1">
      <c r="A95" s="5">
        <f t="shared" si="15"/>
        <v>46</v>
      </c>
      <c r="B95" s="81" t="s">
        <v>200</v>
      </c>
      <c r="C95" s="82" t="s">
        <v>201</v>
      </c>
      <c r="D95" s="83" t="s">
        <v>71</v>
      </c>
      <c r="E95" s="84">
        <v>5</v>
      </c>
      <c r="F95" s="88"/>
      <c r="G95" s="100">
        <f t="shared" si="14"/>
        <v>0</v>
      </c>
    </row>
    <row r="96" spans="1:7" s="85" customFormat="1" ht="22.5" customHeight="1">
      <c r="A96" s="5">
        <f t="shared" si="15"/>
        <v>47</v>
      </c>
      <c r="B96" s="81" t="s">
        <v>202</v>
      </c>
      <c r="C96" s="82" t="s">
        <v>203</v>
      </c>
      <c r="D96" s="83" t="s">
        <v>71</v>
      </c>
      <c r="E96" s="84">
        <v>7</v>
      </c>
      <c r="F96" s="88"/>
      <c r="G96" s="100">
        <f t="shared" si="14"/>
        <v>0</v>
      </c>
    </row>
    <row r="97" spans="1:7" s="85" customFormat="1" ht="21" customHeight="1">
      <c r="A97" s="5">
        <f t="shared" si="15"/>
        <v>48</v>
      </c>
      <c r="B97" s="81" t="s">
        <v>204</v>
      </c>
      <c r="C97" s="82" t="s">
        <v>205</v>
      </c>
      <c r="D97" s="83" t="s">
        <v>71</v>
      </c>
      <c r="E97" s="84">
        <v>5</v>
      </c>
      <c r="F97" s="88"/>
      <c r="G97" s="100">
        <f t="shared" si="14"/>
        <v>0</v>
      </c>
    </row>
    <row r="98" spans="1:7" s="85" customFormat="1" ht="14.25" customHeight="1">
      <c r="A98" s="5">
        <f t="shared" si="15"/>
        <v>49</v>
      </c>
      <c r="B98" s="89" t="s">
        <v>206</v>
      </c>
      <c r="C98" s="90" t="s">
        <v>207</v>
      </c>
      <c r="D98" s="91" t="s">
        <v>208</v>
      </c>
      <c r="E98" s="92">
        <v>1</v>
      </c>
      <c r="F98" s="93"/>
      <c r="G98" s="102">
        <f t="shared" si="14"/>
        <v>0</v>
      </c>
    </row>
    <row r="99" spans="1:7" s="85" customFormat="1" ht="14.25" customHeight="1">
      <c r="A99" s="5">
        <f t="shared" si="15"/>
        <v>50</v>
      </c>
      <c r="B99" s="89" t="s">
        <v>209</v>
      </c>
      <c r="C99" s="90" t="s">
        <v>210</v>
      </c>
      <c r="D99" s="91" t="s">
        <v>208</v>
      </c>
      <c r="E99" s="92">
        <v>1</v>
      </c>
      <c r="F99" s="93"/>
      <c r="G99" s="102">
        <f t="shared" si="14"/>
        <v>0</v>
      </c>
    </row>
    <row r="100" spans="1:7" s="85" customFormat="1" ht="36" customHeight="1">
      <c r="A100" s="119">
        <f t="shared" si="15"/>
        <v>51</v>
      </c>
      <c r="B100" s="127" t="s">
        <v>211</v>
      </c>
      <c r="C100" s="128" t="s">
        <v>212</v>
      </c>
      <c r="D100" s="129" t="s">
        <v>71</v>
      </c>
      <c r="E100" s="130">
        <v>1</v>
      </c>
      <c r="F100" s="131"/>
      <c r="G100" s="132">
        <f aca="true" t="shared" si="16" ref="G100">ROUND(F100*E100,2)</f>
        <v>0</v>
      </c>
    </row>
    <row r="101" spans="1:9" s="87" customFormat="1" ht="15" customHeight="1">
      <c r="A101" s="114"/>
      <c r="B101" s="115" t="s">
        <v>213</v>
      </c>
      <c r="C101" s="115" t="s">
        <v>214</v>
      </c>
      <c r="D101" s="116"/>
      <c r="E101" s="116"/>
      <c r="F101" s="117"/>
      <c r="G101" s="118"/>
      <c r="H101" s="86"/>
      <c r="I101" s="86"/>
    </row>
    <row r="102" spans="1:7" ht="24" customHeight="1">
      <c r="A102" s="5">
        <f>1+A100</f>
        <v>52</v>
      </c>
      <c r="B102" s="81" t="s">
        <v>215</v>
      </c>
      <c r="C102" s="82" t="s">
        <v>216</v>
      </c>
      <c r="D102" s="83" t="s">
        <v>1</v>
      </c>
      <c r="E102" s="84">
        <v>12.76</v>
      </c>
      <c r="F102" s="88"/>
      <c r="G102" s="162">
        <f>ROUND(F102*E102,2)</f>
        <v>0</v>
      </c>
    </row>
    <row r="103" spans="1:7" s="85" customFormat="1" ht="12.75" customHeight="1">
      <c r="A103" s="5"/>
      <c r="B103" s="157" t="s">
        <v>0</v>
      </c>
      <c r="C103" s="158" t="s">
        <v>437</v>
      </c>
      <c r="D103" s="159"/>
      <c r="E103" s="160">
        <v>12.76</v>
      </c>
      <c r="F103" s="161"/>
      <c r="G103" s="159"/>
    </row>
    <row r="104" spans="1:7" ht="36" customHeight="1">
      <c r="A104" s="5">
        <f>1+A102</f>
        <v>53</v>
      </c>
      <c r="B104" s="81" t="s">
        <v>217</v>
      </c>
      <c r="C104" s="82" t="s">
        <v>218</v>
      </c>
      <c r="D104" s="83" t="s">
        <v>1</v>
      </c>
      <c r="E104" s="84">
        <v>12.76</v>
      </c>
      <c r="F104" s="88"/>
      <c r="G104" s="162">
        <f>ROUND(F104*E104,2)</f>
        <v>0</v>
      </c>
    </row>
    <row r="105" spans="1:7" ht="12.75">
      <c r="A105" s="5"/>
      <c r="B105" s="157" t="s">
        <v>0</v>
      </c>
      <c r="C105" s="158" t="s">
        <v>437</v>
      </c>
      <c r="D105" s="159"/>
      <c r="E105" s="160">
        <v>12.76</v>
      </c>
      <c r="F105" s="161"/>
      <c r="G105" s="159"/>
    </row>
    <row r="106" spans="1:7" ht="36" customHeight="1">
      <c r="A106" s="5">
        <f>1+A104</f>
        <v>54</v>
      </c>
      <c r="B106" s="81" t="s">
        <v>219</v>
      </c>
      <c r="C106" s="82" t="s">
        <v>220</v>
      </c>
      <c r="D106" s="83" t="s">
        <v>2</v>
      </c>
      <c r="E106" s="84">
        <v>17.105</v>
      </c>
      <c r="F106" s="88"/>
      <c r="G106" s="162">
        <f>ROUND(F106*E106,2)</f>
        <v>0</v>
      </c>
    </row>
    <row r="107" spans="1:7" s="85" customFormat="1" ht="13.5" customHeight="1">
      <c r="A107" s="5"/>
      <c r="B107" s="157" t="s">
        <v>0</v>
      </c>
      <c r="C107" s="158" t="s">
        <v>433</v>
      </c>
      <c r="D107" s="159"/>
      <c r="E107" s="160">
        <v>17.105</v>
      </c>
      <c r="F107" s="161"/>
      <c r="G107" s="159"/>
    </row>
    <row r="108" spans="1:7" ht="13.5" customHeight="1">
      <c r="A108" s="5">
        <f>1+A106</f>
        <v>55</v>
      </c>
      <c r="B108" s="89" t="s">
        <v>221</v>
      </c>
      <c r="C108" s="90" t="s">
        <v>222</v>
      </c>
      <c r="D108" s="91" t="s">
        <v>2</v>
      </c>
      <c r="E108" s="92">
        <v>18.816</v>
      </c>
      <c r="F108" s="93"/>
      <c r="G108" s="163">
        <f>ROUND(F108*E108,2)</f>
        <v>0</v>
      </c>
    </row>
    <row r="109" spans="1:7" ht="13.5" customHeight="1">
      <c r="A109" s="5"/>
      <c r="B109" s="159"/>
      <c r="C109" s="158" t="s">
        <v>440</v>
      </c>
      <c r="D109" s="159"/>
      <c r="E109" s="160">
        <v>18.816</v>
      </c>
      <c r="F109" s="161"/>
      <c r="G109" s="159"/>
    </row>
    <row r="110" spans="1:7" ht="24" customHeight="1">
      <c r="A110" s="5">
        <f>1+A108</f>
        <v>56</v>
      </c>
      <c r="B110" s="81" t="s">
        <v>223</v>
      </c>
      <c r="C110" s="82" t="s">
        <v>224</v>
      </c>
      <c r="D110" s="83" t="s">
        <v>2</v>
      </c>
      <c r="E110" s="84">
        <v>17.75</v>
      </c>
      <c r="F110" s="88"/>
      <c r="G110" s="162">
        <f>ROUND(F110*E110,2)</f>
        <v>0</v>
      </c>
    </row>
    <row r="111" spans="1:7" s="85" customFormat="1" ht="23.25" customHeight="1">
      <c r="A111" s="5"/>
      <c r="B111" s="157" t="s">
        <v>0</v>
      </c>
      <c r="C111" s="158" t="s">
        <v>225</v>
      </c>
      <c r="D111" s="159"/>
      <c r="E111" s="160">
        <v>17.75</v>
      </c>
      <c r="F111" s="161"/>
      <c r="G111" s="159"/>
    </row>
    <row r="112" spans="1:7" ht="24" customHeight="1">
      <c r="A112" s="5">
        <f>1+A110</f>
        <v>57</v>
      </c>
      <c r="B112" s="89" t="s">
        <v>226</v>
      </c>
      <c r="C112" s="90" t="s">
        <v>227</v>
      </c>
      <c r="D112" s="91" t="s">
        <v>71</v>
      </c>
      <c r="E112" s="92">
        <v>44.375</v>
      </c>
      <c r="F112" s="93"/>
      <c r="G112" s="163">
        <f>ROUND(F112*E112,2)</f>
        <v>0</v>
      </c>
    </row>
    <row r="113" spans="1:7" ht="22.5">
      <c r="A113" s="5"/>
      <c r="B113" s="157" t="s">
        <v>0</v>
      </c>
      <c r="C113" s="158" t="s">
        <v>228</v>
      </c>
      <c r="D113" s="159"/>
      <c r="E113" s="160">
        <v>44.375</v>
      </c>
      <c r="F113" s="161"/>
      <c r="G113" s="159"/>
    </row>
    <row r="114" spans="1:7" ht="35.25" customHeight="1">
      <c r="A114" s="5">
        <f>1+A112</f>
        <v>58</v>
      </c>
      <c r="B114" s="81" t="s">
        <v>229</v>
      </c>
      <c r="C114" s="82" t="s">
        <v>230</v>
      </c>
      <c r="D114" s="83" t="s">
        <v>1</v>
      </c>
      <c r="E114" s="84">
        <v>12.76</v>
      </c>
      <c r="F114" s="88"/>
      <c r="G114" s="162">
        <f>ROUND(F114*E114,2)</f>
        <v>0</v>
      </c>
    </row>
    <row r="115" spans="1:7" s="85" customFormat="1" ht="15" customHeight="1">
      <c r="A115" s="5"/>
      <c r="B115" s="157" t="s">
        <v>0</v>
      </c>
      <c r="C115" s="158" t="s">
        <v>437</v>
      </c>
      <c r="D115" s="159"/>
      <c r="E115" s="160">
        <v>12.76</v>
      </c>
      <c r="F115" s="161"/>
      <c r="G115" s="159"/>
    </row>
    <row r="116" spans="1:7" ht="24" customHeight="1">
      <c r="A116" s="5">
        <f>1+A114</f>
        <v>59</v>
      </c>
      <c r="B116" s="89" t="s">
        <v>231</v>
      </c>
      <c r="C116" s="90" t="s">
        <v>232</v>
      </c>
      <c r="D116" s="91" t="s">
        <v>1</v>
      </c>
      <c r="E116" s="92">
        <v>14.036</v>
      </c>
      <c r="F116" s="93"/>
      <c r="G116" s="163">
        <f>ROUND(F116*E116,2)</f>
        <v>0</v>
      </c>
    </row>
    <row r="117" spans="1:7" ht="12.75">
      <c r="A117" s="119"/>
      <c r="B117" s="122" t="s">
        <v>0</v>
      </c>
      <c r="C117" s="123" t="s">
        <v>441</v>
      </c>
      <c r="D117" s="124"/>
      <c r="E117" s="125">
        <v>14.036</v>
      </c>
      <c r="F117" s="126"/>
      <c r="G117" s="120"/>
    </row>
    <row r="118" spans="1:9" s="87" customFormat="1" ht="15" customHeight="1">
      <c r="A118" s="114"/>
      <c r="B118" s="115" t="s">
        <v>233</v>
      </c>
      <c r="C118" s="115" t="s">
        <v>234</v>
      </c>
      <c r="D118" s="116"/>
      <c r="E118" s="116"/>
      <c r="F118" s="117"/>
      <c r="G118" s="118"/>
      <c r="H118" s="86"/>
      <c r="I118" s="86"/>
    </row>
    <row r="119" spans="1:7" ht="36" customHeight="1">
      <c r="A119" s="5">
        <f>1+A116</f>
        <v>60</v>
      </c>
      <c r="B119" s="81" t="s">
        <v>235</v>
      </c>
      <c r="C119" s="82" t="s">
        <v>236</v>
      </c>
      <c r="D119" s="83" t="s">
        <v>1</v>
      </c>
      <c r="E119" s="84">
        <v>25.487</v>
      </c>
      <c r="F119" s="88"/>
      <c r="G119" s="162">
        <f>ROUND(F119*E119,2)</f>
        <v>0</v>
      </c>
    </row>
    <row r="120" spans="1:7" s="85" customFormat="1" ht="21" customHeight="1">
      <c r="A120" s="5"/>
      <c r="B120" s="157" t="s">
        <v>0</v>
      </c>
      <c r="C120" s="158" t="s">
        <v>442</v>
      </c>
      <c r="D120" s="159"/>
      <c r="E120" s="160">
        <v>25.487</v>
      </c>
      <c r="F120" s="161"/>
      <c r="G120" s="159"/>
    </row>
    <row r="121" spans="1:7" ht="22.5" customHeight="1">
      <c r="A121" s="5">
        <f>1+A119</f>
        <v>61</v>
      </c>
      <c r="B121" s="89" t="s">
        <v>237</v>
      </c>
      <c r="C121" s="90" t="s">
        <v>238</v>
      </c>
      <c r="D121" s="91" t="s">
        <v>1</v>
      </c>
      <c r="E121" s="92">
        <v>28.036</v>
      </c>
      <c r="F121" s="93"/>
      <c r="G121" s="163">
        <f>ROUND(F121*E121,2)</f>
        <v>0</v>
      </c>
    </row>
    <row r="122" spans="1:7" ht="22.5">
      <c r="A122" s="119"/>
      <c r="B122" s="122" t="s">
        <v>0</v>
      </c>
      <c r="C122" s="123" t="s">
        <v>443</v>
      </c>
      <c r="D122" s="124"/>
      <c r="E122" s="125">
        <v>28.036</v>
      </c>
      <c r="F122" s="126"/>
      <c r="G122" s="120"/>
    </row>
    <row r="123" spans="1:9" s="87" customFormat="1" ht="15" customHeight="1">
      <c r="A123" s="114"/>
      <c r="B123" s="115" t="s">
        <v>239</v>
      </c>
      <c r="C123" s="115" t="s">
        <v>240</v>
      </c>
      <c r="D123" s="116"/>
      <c r="E123" s="116"/>
      <c r="F123" s="117"/>
      <c r="G123" s="118"/>
      <c r="H123" s="86"/>
      <c r="I123" s="86"/>
    </row>
    <row r="124" spans="1:7" ht="19.5" customHeight="1">
      <c r="A124" s="5">
        <f>1+A121</f>
        <v>62</v>
      </c>
      <c r="B124" s="81" t="s">
        <v>241</v>
      </c>
      <c r="C124" s="82" t="s">
        <v>242</v>
      </c>
      <c r="D124" s="83" t="s">
        <v>1</v>
      </c>
      <c r="E124" s="84">
        <v>11.704</v>
      </c>
      <c r="F124" s="88"/>
      <c r="G124" s="162">
        <f>ROUND(F124*E124,2)</f>
        <v>0</v>
      </c>
    </row>
    <row r="125" spans="1:7" s="85" customFormat="1" ht="12.75" customHeight="1">
      <c r="A125" s="5"/>
      <c r="B125" s="157" t="s">
        <v>0</v>
      </c>
      <c r="C125" s="158" t="s">
        <v>243</v>
      </c>
      <c r="D125" s="159"/>
      <c r="E125" s="160">
        <v>11.704</v>
      </c>
      <c r="F125" s="161"/>
      <c r="G125" s="159"/>
    </row>
    <row r="126" spans="1:7" ht="15.75" customHeight="1">
      <c r="A126" s="5">
        <f>1+A124</f>
        <v>63</v>
      </c>
      <c r="B126" s="81" t="s">
        <v>244</v>
      </c>
      <c r="C126" s="82" t="s">
        <v>242</v>
      </c>
      <c r="D126" s="83" t="s">
        <v>1</v>
      </c>
      <c r="E126" s="84">
        <v>65.443</v>
      </c>
      <c r="F126" s="88"/>
      <c r="G126" s="162">
        <f>ROUND(F126*E126,2)</f>
        <v>0</v>
      </c>
    </row>
    <row r="127" spans="1:7" ht="22.5">
      <c r="A127" s="5"/>
      <c r="B127" s="157" t="s">
        <v>0</v>
      </c>
      <c r="C127" s="158" t="s">
        <v>444</v>
      </c>
      <c r="D127" s="159"/>
      <c r="E127" s="160">
        <v>65.443</v>
      </c>
      <c r="F127" s="161"/>
      <c r="G127" s="159"/>
    </row>
    <row r="128" spans="1:9" s="87" customFormat="1" ht="15" customHeight="1">
      <c r="A128" s="114"/>
      <c r="B128" s="115" t="s">
        <v>245</v>
      </c>
      <c r="C128" s="115" t="s">
        <v>246</v>
      </c>
      <c r="D128" s="116"/>
      <c r="E128" s="116"/>
      <c r="F128" s="117"/>
      <c r="G128" s="118"/>
      <c r="H128" s="86"/>
      <c r="I128" s="86"/>
    </row>
    <row r="129" spans="1:7" ht="36" customHeight="1">
      <c r="A129" s="5">
        <f>1+A126</f>
        <v>64</v>
      </c>
      <c r="B129" s="81" t="s">
        <v>247</v>
      </c>
      <c r="C129" s="82" t="s">
        <v>248</v>
      </c>
      <c r="D129" s="83" t="s">
        <v>1</v>
      </c>
      <c r="E129" s="84">
        <v>71.393</v>
      </c>
      <c r="F129" s="88"/>
      <c r="G129" s="162">
        <f>ROUND(F129*E129,2)</f>
        <v>0</v>
      </c>
    </row>
    <row r="130" spans="1:7" s="85" customFormat="1" ht="23.25" customHeight="1">
      <c r="A130" s="5"/>
      <c r="B130" s="157" t="s">
        <v>0</v>
      </c>
      <c r="C130" s="158" t="s">
        <v>445</v>
      </c>
      <c r="D130" s="159"/>
      <c r="E130" s="160">
        <v>71.393</v>
      </c>
      <c r="F130" s="161"/>
      <c r="G130" s="159"/>
    </row>
    <row r="131" spans="1:9" s="87" customFormat="1" ht="15" customHeight="1">
      <c r="A131" s="95"/>
      <c r="B131" s="96" t="s">
        <v>249</v>
      </c>
      <c r="C131" s="96" t="s">
        <v>250</v>
      </c>
      <c r="D131" s="97"/>
      <c r="E131" s="97"/>
      <c r="F131" s="98"/>
      <c r="G131" s="99"/>
      <c r="H131" s="86"/>
      <c r="I131" s="86"/>
    </row>
    <row r="132" spans="1:7" ht="12.75" customHeight="1">
      <c r="A132" s="5">
        <f>1+A129</f>
        <v>65</v>
      </c>
      <c r="B132" s="81" t="s">
        <v>251</v>
      </c>
      <c r="C132" s="82" t="s">
        <v>252</v>
      </c>
      <c r="D132" s="83" t="s">
        <v>56</v>
      </c>
      <c r="E132" s="84">
        <v>1</v>
      </c>
      <c r="F132" s="88"/>
      <c r="G132" s="100">
        <f>ROUND(F132*E132,2)</f>
        <v>0</v>
      </c>
    </row>
    <row r="133" spans="1:7" ht="6" customHeight="1">
      <c r="A133" s="111"/>
      <c r="B133" s="112"/>
      <c r="C133" s="112"/>
      <c r="D133" s="46"/>
      <c r="E133" s="46"/>
      <c r="F133" s="46"/>
      <c r="G133" s="113"/>
    </row>
  </sheetData>
  <mergeCells count="7">
    <mergeCell ref="F6:G6"/>
    <mergeCell ref="B6:C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č.2 Smlouvy o dílo&amp;C&amp;"Arial CE,Tučné"&amp;8MŠ Masarykova, pavilon B - typ B ve 2.NP&amp;R&amp;"Arial CE,Tučné"&amp;8strana  &amp;P+1  </oddHeader>
  </headerFooter>
  <rowBreaks count="2" manualBreakCount="2">
    <brk id="35" max="16383" man="1"/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11"/>
  <sheetViews>
    <sheetView view="pageBreakPreview" zoomScale="110" zoomScaleSheetLayoutView="110" workbookViewId="0" topLeftCell="A94">
      <selection activeCell="A105" sqref="A105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12" t="s">
        <v>421</v>
      </c>
      <c r="B1" s="213"/>
      <c r="C1" s="213"/>
      <c r="D1" s="213"/>
      <c r="E1" s="213"/>
      <c r="F1" s="214"/>
      <c r="G1" s="215"/>
      <c r="H1" s="2"/>
      <c r="I1" s="2"/>
    </row>
    <row r="2" spans="1:9" ht="15" customHeight="1">
      <c r="A2" s="65"/>
      <c r="B2" s="63"/>
      <c r="C2" s="209" t="s">
        <v>424</v>
      </c>
      <c r="D2" s="210"/>
      <c r="E2" s="210"/>
      <c r="F2" s="210"/>
      <c r="G2" s="211"/>
      <c r="H2" s="2"/>
      <c r="I2" s="2"/>
    </row>
    <row r="3" spans="1:19" ht="15" customHeight="1">
      <c r="A3" s="66"/>
      <c r="B3" s="67"/>
      <c r="C3" s="207" t="s">
        <v>64</v>
      </c>
      <c r="D3" s="207"/>
      <c r="E3" s="207"/>
      <c r="F3" s="207"/>
      <c r="G3" s="208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16" t="s">
        <v>8</v>
      </c>
      <c r="C5" s="217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42" t="s">
        <v>253</v>
      </c>
      <c r="B6" s="218" t="s">
        <v>420</v>
      </c>
      <c r="C6" s="218"/>
      <c r="D6" s="218"/>
      <c r="E6" s="218"/>
      <c r="F6" s="204">
        <f>SUM(G7:G111)</f>
        <v>0</v>
      </c>
      <c r="G6" s="205"/>
      <c r="H6" s="2"/>
      <c r="I6" s="2"/>
    </row>
    <row r="7" spans="1:9" s="87" customFormat="1" ht="15" customHeight="1">
      <c r="A7" s="114"/>
      <c r="B7" s="115" t="s">
        <v>254</v>
      </c>
      <c r="C7" s="115" t="s">
        <v>255</v>
      </c>
      <c r="D7" s="116"/>
      <c r="E7" s="116"/>
      <c r="F7" s="117"/>
      <c r="G7" s="118"/>
      <c r="H7" s="86"/>
      <c r="I7" s="86"/>
    </row>
    <row r="8" spans="1:7" s="85" customFormat="1" ht="27" customHeight="1">
      <c r="A8" s="5">
        <f>1+0</f>
        <v>1</v>
      </c>
      <c r="B8" s="81" t="s">
        <v>256</v>
      </c>
      <c r="C8" s="82" t="s">
        <v>257</v>
      </c>
      <c r="D8" s="83" t="s">
        <v>2</v>
      </c>
      <c r="E8" s="84">
        <v>8</v>
      </c>
      <c r="F8" s="88"/>
      <c r="G8" s="100">
        <f>ROUND(F8*E8,2)</f>
        <v>0</v>
      </c>
    </row>
    <row r="9" spans="1:7" s="85" customFormat="1" ht="22.5">
      <c r="A9" s="5">
        <f>1+A8</f>
        <v>2</v>
      </c>
      <c r="B9" s="81" t="s">
        <v>258</v>
      </c>
      <c r="C9" s="82" t="s">
        <v>259</v>
      </c>
      <c r="D9" s="83" t="s">
        <v>2</v>
      </c>
      <c r="E9" s="84">
        <v>3</v>
      </c>
      <c r="F9" s="88"/>
      <c r="G9" s="100">
        <f>ROUND(F9*E9,2)</f>
        <v>0</v>
      </c>
    </row>
    <row r="10" spans="1:7" s="85" customFormat="1" ht="22.5">
      <c r="A10" s="5">
        <f>1+A9</f>
        <v>3</v>
      </c>
      <c r="B10" s="81" t="s">
        <v>260</v>
      </c>
      <c r="C10" s="82" t="s">
        <v>261</v>
      </c>
      <c r="D10" s="83" t="s">
        <v>2</v>
      </c>
      <c r="E10" s="84">
        <v>8</v>
      </c>
      <c r="F10" s="88"/>
      <c r="G10" s="100">
        <f>ROUND(F10*E10,2)</f>
        <v>0</v>
      </c>
    </row>
    <row r="11" spans="1:7" s="85" customFormat="1" ht="11.25">
      <c r="A11" s="5">
        <f>1+A10</f>
        <v>4</v>
      </c>
      <c r="B11" s="81" t="s">
        <v>262</v>
      </c>
      <c r="C11" s="82" t="s">
        <v>263</v>
      </c>
      <c r="D11" s="83" t="s">
        <v>71</v>
      </c>
      <c r="E11" s="84">
        <v>1</v>
      </c>
      <c r="F11" s="88"/>
      <c r="G11" s="100">
        <f>ROUND(F11*E11,2)</f>
        <v>0</v>
      </c>
    </row>
    <row r="12" spans="1:7" s="85" customFormat="1" ht="22.5">
      <c r="A12" s="119">
        <f>1+A11</f>
        <v>5</v>
      </c>
      <c r="B12" s="127" t="s">
        <v>264</v>
      </c>
      <c r="C12" s="128" t="s">
        <v>265</v>
      </c>
      <c r="D12" s="129" t="s">
        <v>2</v>
      </c>
      <c r="E12" s="130">
        <v>11</v>
      </c>
      <c r="F12" s="131"/>
      <c r="G12" s="132">
        <f>ROUND(F12*E12,2)</f>
        <v>0</v>
      </c>
    </row>
    <row r="13" spans="1:9" s="87" customFormat="1" ht="15" customHeight="1">
      <c r="A13" s="114"/>
      <c r="B13" s="115" t="s">
        <v>266</v>
      </c>
      <c r="C13" s="115" t="s">
        <v>267</v>
      </c>
      <c r="D13" s="116"/>
      <c r="E13" s="116"/>
      <c r="F13" s="117"/>
      <c r="G13" s="118"/>
      <c r="H13" s="86"/>
      <c r="I13" s="86"/>
    </row>
    <row r="14" spans="1:7" s="85" customFormat="1" ht="24.75" customHeight="1">
      <c r="A14" s="5">
        <f>1+A12</f>
        <v>6</v>
      </c>
      <c r="B14" s="81" t="s">
        <v>268</v>
      </c>
      <c r="C14" s="82" t="s">
        <v>269</v>
      </c>
      <c r="D14" s="83" t="s">
        <v>2</v>
      </c>
      <c r="E14" s="84">
        <v>8</v>
      </c>
      <c r="F14" s="88"/>
      <c r="G14" s="100">
        <f aca="true" t="shared" si="0" ref="G14:G21">ROUND(F14*E14,2)</f>
        <v>0</v>
      </c>
    </row>
    <row r="15" spans="1:7" s="85" customFormat="1" ht="22.5">
      <c r="A15" s="5">
        <f>1+A14</f>
        <v>7</v>
      </c>
      <c r="B15" s="89" t="s">
        <v>270</v>
      </c>
      <c r="C15" s="90" t="s">
        <v>271</v>
      </c>
      <c r="D15" s="91" t="s">
        <v>2</v>
      </c>
      <c r="E15" s="92">
        <v>8</v>
      </c>
      <c r="F15" s="93"/>
      <c r="G15" s="102">
        <f t="shared" si="0"/>
        <v>0</v>
      </c>
    </row>
    <row r="16" spans="1:7" s="85" customFormat="1" ht="22.5">
      <c r="A16" s="5">
        <f>1+A15</f>
        <v>8</v>
      </c>
      <c r="B16" s="81" t="s">
        <v>272</v>
      </c>
      <c r="C16" s="82" t="s">
        <v>273</v>
      </c>
      <c r="D16" s="83" t="s">
        <v>2</v>
      </c>
      <c r="E16" s="84">
        <v>8</v>
      </c>
      <c r="F16" s="88"/>
      <c r="G16" s="100">
        <f t="shared" si="0"/>
        <v>0</v>
      </c>
    </row>
    <row r="17" spans="1:7" s="85" customFormat="1" ht="22.5">
      <c r="A17" s="5">
        <f aca="true" t="shared" si="1" ref="A17:A18">1+A16</f>
        <v>9</v>
      </c>
      <c r="B17" s="89" t="s">
        <v>274</v>
      </c>
      <c r="C17" s="90" t="s">
        <v>275</v>
      </c>
      <c r="D17" s="91" t="s">
        <v>2</v>
      </c>
      <c r="E17" s="92">
        <v>8</v>
      </c>
      <c r="F17" s="93"/>
      <c r="G17" s="102">
        <f t="shared" si="0"/>
        <v>0</v>
      </c>
    </row>
    <row r="18" spans="1:7" s="85" customFormat="1" ht="22.5">
      <c r="A18" s="5">
        <f t="shared" si="1"/>
        <v>10</v>
      </c>
      <c r="B18" s="81" t="s">
        <v>276</v>
      </c>
      <c r="C18" s="82" t="s">
        <v>277</v>
      </c>
      <c r="D18" s="83" t="s">
        <v>125</v>
      </c>
      <c r="E18" s="84">
        <v>2</v>
      </c>
      <c r="F18" s="88"/>
      <c r="G18" s="100">
        <f t="shared" si="0"/>
        <v>0</v>
      </c>
    </row>
    <row r="19" spans="1:7" s="85" customFormat="1" ht="33.75">
      <c r="A19" s="5">
        <f>1+A18</f>
        <v>11</v>
      </c>
      <c r="B19" s="81" t="s">
        <v>278</v>
      </c>
      <c r="C19" s="82" t="s">
        <v>279</v>
      </c>
      <c r="D19" s="83" t="s">
        <v>125</v>
      </c>
      <c r="E19" s="84">
        <v>2</v>
      </c>
      <c r="F19" s="88"/>
      <c r="G19" s="100">
        <f t="shared" si="0"/>
        <v>0</v>
      </c>
    </row>
    <row r="20" spans="1:7" s="85" customFormat="1" ht="45">
      <c r="A20" s="5">
        <f aca="true" t="shared" si="2" ref="A20">1+A19</f>
        <v>12</v>
      </c>
      <c r="B20" s="81" t="s">
        <v>280</v>
      </c>
      <c r="C20" s="82" t="s">
        <v>281</v>
      </c>
      <c r="D20" s="83" t="s">
        <v>2</v>
      </c>
      <c r="E20" s="84">
        <v>16</v>
      </c>
      <c r="F20" s="88"/>
      <c r="G20" s="100">
        <f t="shared" si="0"/>
        <v>0</v>
      </c>
    </row>
    <row r="21" spans="1:7" s="85" customFormat="1" ht="22.5">
      <c r="A21" s="5">
        <f>1+A20</f>
        <v>13</v>
      </c>
      <c r="B21" s="81" t="s">
        <v>282</v>
      </c>
      <c r="C21" s="82" t="s">
        <v>283</v>
      </c>
      <c r="D21" s="83" t="s">
        <v>71</v>
      </c>
      <c r="E21" s="84">
        <v>2</v>
      </c>
      <c r="F21" s="88"/>
      <c r="G21" s="100">
        <f t="shared" si="0"/>
        <v>0</v>
      </c>
    </row>
    <row r="22" spans="1:7" s="85" customFormat="1" ht="23.25" customHeight="1">
      <c r="A22" s="5"/>
      <c r="B22" s="108"/>
      <c r="C22" s="109" t="s">
        <v>284</v>
      </c>
      <c r="D22" s="108"/>
      <c r="E22" s="108"/>
      <c r="F22" s="110"/>
      <c r="G22" s="143"/>
    </row>
    <row r="23" spans="1:7" s="85" customFormat="1" ht="33.75">
      <c r="A23" s="119">
        <f>1+A21</f>
        <v>14</v>
      </c>
      <c r="B23" s="127" t="s">
        <v>285</v>
      </c>
      <c r="C23" s="128" t="s">
        <v>286</v>
      </c>
      <c r="D23" s="129" t="s">
        <v>2</v>
      </c>
      <c r="E23" s="130">
        <v>16</v>
      </c>
      <c r="F23" s="131"/>
      <c r="G23" s="132">
        <f>ROUND(F23*E23,2)</f>
        <v>0</v>
      </c>
    </row>
    <row r="24" spans="1:9" s="87" customFormat="1" ht="15" customHeight="1">
      <c r="A24" s="114"/>
      <c r="B24" s="115" t="s">
        <v>121</v>
      </c>
      <c r="C24" s="115" t="s">
        <v>122</v>
      </c>
      <c r="D24" s="116"/>
      <c r="E24" s="116"/>
      <c r="F24" s="117"/>
      <c r="G24" s="118"/>
      <c r="H24" s="86"/>
      <c r="I24" s="86"/>
    </row>
    <row r="25" spans="1:7" s="85" customFormat="1" ht="22.5">
      <c r="A25" s="5">
        <f>1+A23</f>
        <v>15</v>
      </c>
      <c r="B25" s="81" t="s">
        <v>287</v>
      </c>
      <c r="C25" s="82" t="s">
        <v>288</v>
      </c>
      <c r="D25" s="83" t="s">
        <v>125</v>
      </c>
      <c r="E25" s="84">
        <v>1</v>
      </c>
      <c r="F25" s="88"/>
      <c r="G25" s="100">
        <f>ROUND(F25*E25,2)</f>
        <v>0</v>
      </c>
    </row>
    <row r="26" spans="1:7" s="85" customFormat="1" ht="23.25" customHeight="1">
      <c r="A26" s="5"/>
      <c r="B26" s="108"/>
      <c r="C26" s="109" t="s">
        <v>289</v>
      </c>
      <c r="D26" s="108"/>
      <c r="E26" s="108"/>
      <c r="F26" s="110"/>
      <c r="G26" s="143"/>
    </row>
    <row r="27" spans="1:7" s="85" customFormat="1" ht="11.25">
      <c r="A27" s="5">
        <f>1+A25</f>
        <v>16</v>
      </c>
      <c r="B27" s="89" t="s">
        <v>290</v>
      </c>
      <c r="C27" s="90" t="s">
        <v>291</v>
      </c>
      <c r="D27" s="91" t="s">
        <v>71</v>
      </c>
      <c r="E27" s="92">
        <v>1</v>
      </c>
      <c r="F27" s="93"/>
      <c r="G27" s="102">
        <f>ROUND(F27*E27,2)</f>
        <v>0</v>
      </c>
    </row>
    <row r="28" spans="1:7" s="85" customFormat="1" ht="11.25" customHeight="1">
      <c r="A28" s="5"/>
      <c r="B28" s="108"/>
      <c r="C28" s="109" t="s">
        <v>292</v>
      </c>
      <c r="D28" s="108"/>
      <c r="E28" s="108"/>
      <c r="F28" s="110"/>
      <c r="G28" s="143"/>
    </row>
    <row r="29" spans="1:7" s="85" customFormat="1" ht="22.5">
      <c r="A29" s="5">
        <f>1+A27</f>
        <v>17</v>
      </c>
      <c r="B29" s="81" t="s">
        <v>293</v>
      </c>
      <c r="C29" s="82" t="s">
        <v>294</v>
      </c>
      <c r="D29" s="83" t="s">
        <v>125</v>
      </c>
      <c r="E29" s="84">
        <v>1</v>
      </c>
      <c r="F29" s="88"/>
      <c r="G29" s="100">
        <f>ROUND(F29*E29,2)</f>
        <v>0</v>
      </c>
    </row>
    <row r="30" spans="1:7" s="85" customFormat="1" ht="23.25" customHeight="1">
      <c r="A30" s="5"/>
      <c r="B30" s="108"/>
      <c r="C30" s="109" t="s">
        <v>292</v>
      </c>
      <c r="D30" s="108"/>
      <c r="E30" s="108"/>
      <c r="F30" s="110"/>
      <c r="G30" s="143"/>
    </row>
    <row r="31" spans="1:7" s="85" customFormat="1" ht="11.25">
      <c r="A31" s="5">
        <f>1+A29</f>
        <v>18</v>
      </c>
      <c r="B31" s="89" t="s">
        <v>295</v>
      </c>
      <c r="C31" s="90" t="s">
        <v>296</v>
      </c>
      <c r="D31" s="91" t="s">
        <v>71</v>
      </c>
      <c r="E31" s="92">
        <v>1</v>
      </c>
      <c r="F31" s="93"/>
      <c r="G31" s="102">
        <f>ROUND(F31*E31,2)</f>
        <v>0</v>
      </c>
    </row>
    <row r="32" spans="1:7" s="85" customFormat="1" ht="11.25" customHeight="1">
      <c r="A32" s="119"/>
      <c r="B32" s="133"/>
      <c r="C32" s="134" t="s">
        <v>292</v>
      </c>
      <c r="D32" s="133"/>
      <c r="E32" s="133"/>
      <c r="F32" s="135"/>
      <c r="G32" s="144"/>
    </row>
    <row r="33" spans="1:9" s="87" customFormat="1" ht="15" customHeight="1">
      <c r="A33" s="114"/>
      <c r="B33" s="115" t="s">
        <v>297</v>
      </c>
      <c r="C33" s="115" t="s">
        <v>298</v>
      </c>
      <c r="D33" s="116"/>
      <c r="E33" s="116"/>
      <c r="F33" s="117"/>
      <c r="G33" s="118"/>
      <c r="H33" s="86"/>
      <c r="I33" s="86"/>
    </row>
    <row r="34" spans="1:7" ht="14.25" customHeight="1">
      <c r="A34" s="5">
        <f>1+A31</f>
        <v>19</v>
      </c>
      <c r="B34" s="81" t="s">
        <v>299</v>
      </c>
      <c r="C34" s="82" t="s">
        <v>303</v>
      </c>
      <c r="D34" s="83" t="s">
        <v>71</v>
      </c>
      <c r="E34" s="84">
        <v>2</v>
      </c>
      <c r="F34" s="88"/>
      <c r="G34" s="100">
        <f>ROUND(F34*E34,2)</f>
        <v>0</v>
      </c>
    </row>
    <row r="35" spans="1:7" ht="12.75" customHeight="1">
      <c r="A35" s="5"/>
      <c r="B35" s="103" t="s">
        <v>0</v>
      </c>
      <c r="C35" s="104" t="s">
        <v>300</v>
      </c>
      <c r="D35" s="105"/>
      <c r="E35" s="106">
        <v>2</v>
      </c>
      <c r="F35" s="107"/>
      <c r="G35" s="101"/>
    </row>
    <row r="36" spans="1:7" ht="13.5" customHeight="1">
      <c r="A36" s="119">
        <f>1+A34</f>
        <v>20</v>
      </c>
      <c r="B36" s="145" t="s">
        <v>301</v>
      </c>
      <c r="C36" s="146" t="s">
        <v>302</v>
      </c>
      <c r="D36" s="147" t="s">
        <v>71</v>
      </c>
      <c r="E36" s="148">
        <v>2</v>
      </c>
      <c r="F36" s="149"/>
      <c r="G36" s="150">
        <f>ROUND(F36*E36,2)</f>
        <v>0</v>
      </c>
    </row>
    <row r="37" spans="1:9" s="87" customFormat="1" ht="15" customHeight="1">
      <c r="A37" s="114"/>
      <c r="B37" s="115" t="s">
        <v>153</v>
      </c>
      <c r="C37" s="115" t="s">
        <v>154</v>
      </c>
      <c r="D37" s="116"/>
      <c r="E37" s="116"/>
      <c r="F37" s="117"/>
      <c r="G37" s="118"/>
      <c r="H37" s="86"/>
      <c r="I37" s="86"/>
    </row>
    <row r="38" spans="1:7" s="85" customFormat="1" ht="35.25" customHeight="1">
      <c r="A38" s="5">
        <f>1+A36</f>
        <v>21</v>
      </c>
      <c r="B38" s="81" t="s">
        <v>304</v>
      </c>
      <c r="C38" s="82" t="s">
        <v>305</v>
      </c>
      <c r="D38" s="83" t="s">
        <v>71</v>
      </c>
      <c r="E38" s="84">
        <v>1</v>
      </c>
      <c r="F38" s="88"/>
      <c r="G38" s="100">
        <f>ROUND(F38*E38,2)</f>
        <v>0</v>
      </c>
    </row>
    <row r="39" spans="1:7" s="85" customFormat="1" ht="24" customHeight="1">
      <c r="A39" s="119">
        <f>1+A38</f>
        <v>22</v>
      </c>
      <c r="B39" s="145" t="s">
        <v>306</v>
      </c>
      <c r="C39" s="146" t="s">
        <v>307</v>
      </c>
      <c r="D39" s="147" t="s">
        <v>71</v>
      </c>
      <c r="E39" s="148">
        <v>1</v>
      </c>
      <c r="F39" s="149"/>
      <c r="G39" s="150">
        <f>ROUND(F39*E39,2)</f>
        <v>0</v>
      </c>
    </row>
    <row r="40" spans="1:9" s="87" customFormat="1" ht="15" customHeight="1">
      <c r="A40" s="114"/>
      <c r="B40" s="115" t="s">
        <v>308</v>
      </c>
      <c r="C40" s="115" t="s">
        <v>309</v>
      </c>
      <c r="D40" s="116"/>
      <c r="E40" s="116"/>
      <c r="F40" s="117"/>
      <c r="G40" s="118"/>
      <c r="H40" s="86"/>
      <c r="I40" s="86"/>
    </row>
    <row r="41" spans="1:7" s="85" customFormat="1" ht="13.5" customHeight="1">
      <c r="A41" s="119">
        <f>1+A39</f>
        <v>23</v>
      </c>
      <c r="B41" s="127" t="s">
        <v>310</v>
      </c>
      <c r="C41" s="128" t="s">
        <v>311</v>
      </c>
      <c r="D41" s="129" t="s">
        <v>56</v>
      </c>
      <c r="E41" s="130">
        <v>1</v>
      </c>
      <c r="F41" s="131"/>
      <c r="G41" s="132">
        <f>ROUND(F41*E41,2)</f>
        <v>0</v>
      </c>
    </row>
    <row r="42" spans="1:9" s="87" customFormat="1" ht="15" customHeight="1">
      <c r="A42" s="114"/>
      <c r="B42" s="115" t="s">
        <v>297</v>
      </c>
      <c r="C42" s="115" t="s">
        <v>298</v>
      </c>
      <c r="D42" s="116"/>
      <c r="E42" s="116"/>
      <c r="F42" s="117"/>
      <c r="G42" s="118"/>
      <c r="H42" s="86"/>
      <c r="I42" s="86"/>
    </row>
    <row r="43" spans="1:7" ht="23.25" customHeight="1">
      <c r="A43" s="5">
        <f>1+A41</f>
        <v>24</v>
      </c>
      <c r="B43" s="81" t="s">
        <v>312</v>
      </c>
      <c r="C43" s="82" t="s">
        <v>313</v>
      </c>
      <c r="D43" s="83" t="s">
        <v>71</v>
      </c>
      <c r="E43" s="84">
        <v>1</v>
      </c>
      <c r="F43" s="88"/>
      <c r="G43" s="100">
        <f>ROUND(F43*E43,2)</f>
        <v>0</v>
      </c>
    </row>
    <row r="44" spans="1:7" ht="37.5" customHeight="1">
      <c r="A44" s="5"/>
      <c r="B44" s="108"/>
      <c r="C44" s="109" t="s">
        <v>314</v>
      </c>
      <c r="D44" s="108"/>
      <c r="E44" s="108"/>
      <c r="F44" s="110"/>
      <c r="G44" s="143"/>
    </row>
    <row r="45" spans="1:7" ht="12.75" customHeight="1">
      <c r="A45" s="5"/>
      <c r="B45" s="103" t="s">
        <v>0</v>
      </c>
      <c r="C45" s="104" t="s">
        <v>94</v>
      </c>
      <c r="D45" s="105"/>
      <c r="E45" s="106">
        <v>1</v>
      </c>
      <c r="F45" s="107"/>
      <c r="G45" s="101"/>
    </row>
    <row r="46" spans="1:7" ht="24.75" customHeight="1">
      <c r="A46" s="5">
        <f>1+A43</f>
        <v>25</v>
      </c>
      <c r="B46" s="89" t="s">
        <v>315</v>
      </c>
      <c r="C46" s="90" t="s">
        <v>316</v>
      </c>
      <c r="D46" s="91" t="s">
        <v>71</v>
      </c>
      <c r="E46" s="92">
        <v>1</v>
      </c>
      <c r="F46" s="93"/>
      <c r="G46" s="102">
        <f>ROUND(F46*E46,2)</f>
        <v>0</v>
      </c>
    </row>
    <row r="47" spans="1:7" ht="22.5" customHeight="1">
      <c r="A47" s="5"/>
      <c r="B47" s="108"/>
      <c r="C47" s="109" t="s">
        <v>317</v>
      </c>
      <c r="D47" s="108"/>
      <c r="E47" s="108"/>
      <c r="F47" s="110"/>
      <c r="G47" s="143"/>
    </row>
    <row r="48" spans="1:7" s="85" customFormat="1" ht="35.25" customHeight="1">
      <c r="A48" s="5">
        <f>1+A46</f>
        <v>26</v>
      </c>
      <c r="B48" s="81" t="s">
        <v>299</v>
      </c>
      <c r="C48" s="82" t="s">
        <v>318</v>
      </c>
      <c r="D48" s="83" t="s">
        <v>71</v>
      </c>
      <c r="E48" s="84">
        <v>1</v>
      </c>
      <c r="F48" s="88"/>
      <c r="G48" s="100">
        <f>ROUND(F48*E48,2)</f>
        <v>0</v>
      </c>
    </row>
    <row r="49" spans="1:7" s="85" customFormat="1" ht="11.25">
      <c r="A49" s="5">
        <f>1+A48</f>
        <v>27</v>
      </c>
      <c r="B49" s="89" t="s">
        <v>301</v>
      </c>
      <c r="C49" s="90" t="s">
        <v>302</v>
      </c>
      <c r="D49" s="91" t="s">
        <v>71</v>
      </c>
      <c r="E49" s="92">
        <v>1</v>
      </c>
      <c r="F49" s="93"/>
      <c r="G49" s="102">
        <f>ROUND(F49*E49,2)</f>
        <v>0</v>
      </c>
    </row>
    <row r="50" spans="1:7" s="85" customFormat="1" ht="22.5">
      <c r="A50" s="5">
        <f>1+A49</f>
        <v>28</v>
      </c>
      <c r="B50" s="81" t="s">
        <v>319</v>
      </c>
      <c r="C50" s="82" t="s">
        <v>320</v>
      </c>
      <c r="D50" s="83" t="s">
        <v>2</v>
      </c>
      <c r="E50" s="84">
        <v>8</v>
      </c>
      <c r="F50" s="88"/>
      <c r="G50" s="100">
        <f>ROUND(F50*E50,2)</f>
        <v>0</v>
      </c>
    </row>
    <row r="51" spans="1:7" s="85" customFormat="1" ht="22.5">
      <c r="A51" s="5">
        <f aca="true" t="shared" si="3" ref="A51">1+A50</f>
        <v>29</v>
      </c>
      <c r="B51" s="151" t="s">
        <v>321</v>
      </c>
      <c r="C51" s="152" t="s">
        <v>322</v>
      </c>
      <c r="D51" s="153" t="s">
        <v>2</v>
      </c>
      <c r="E51" s="154">
        <v>8</v>
      </c>
      <c r="F51" s="155"/>
      <c r="G51" s="156">
        <f>ROUND(F51*E51,2)</f>
        <v>0</v>
      </c>
    </row>
    <row r="52" spans="1:9" s="87" customFormat="1" ht="15" customHeight="1">
      <c r="A52" s="114"/>
      <c r="B52" s="115" t="s">
        <v>266</v>
      </c>
      <c r="C52" s="115" t="s">
        <v>267</v>
      </c>
      <c r="D52" s="116"/>
      <c r="E52" s="116"/>
      <c r="F52" s="117"/>
      <c r="G52" s="118"/>
      <c r="H52" s="86"/>
      <c r="I52" s="86"/>
    </row>
    <row r="53" spans="1:7" s="85" customFormat="1" ht="24" customHeight="1">
      <c r="A53" s="119">
        <f>1+A51</f>
        <v>30</v>
      </c>
      <c r="B53" s="127" t="s">
        <v>323</v>
      </c>
      <c r="C53" s="128" t="s">
        <v>324</v>
      </c>
      <c r="D53" s="129" t="s">
        <v>71</v>
      </c>
      <c r="E53" s="130">
        <v>2</v>
      </c>
      <c r="F53" s="131"/>
      <c r="G53" s="132">
        <f>ROUND(F53*E53,2)</f>
        <v>0</v>
      </c>
    </row>
    <row r="54" spans="1:9" s="87" customFormat="1" ht="15" customHeight="1">
      <c r="A54" s="114"/>
      <c r="B54" s="115" t="s">
        <v>325</v>
      </c>
      <c r="C54" s="115" t="s">
        <v>326</v>
      </c>
      <c r="D54" s="116"/>
      <c r="E54" s="116"/>
      <c r="F54" s="117"/>
      <c r="G54" s="118"/>
      <c r="H54" s="86"/>
      <c r="I54" s="86"/>
    </row>
    <row r="55" spans="1:7" s="85" customFormat="1" ht="25.5" customHeight="1">
      <c r="A55" s="5">
        <f>1+A53</f>
        <v>31</v>
      </c>
      <c r="B55" s="81" t="s">
        <v>327</v>
      </c>
      <c r="C55" s="82" t="s">
        <v>328</v>
      </c>
      <c r="D55" s="83" t="s">
        <v>2</v>
      </c>
      <c r="E55" s="84">
        <v>4</v>
      </c>
      <c r="F55" s="88"/>
      <c r="G55" s="100">
        <f>ROUND(F55*E55,2)</f>
        <v>0</v>
      </c>
    </row>
    <row r="56" spans="1:7" s="85" customFormat="1" ht="23.25" customHeight="1">
      <c r="A56" s="119">
        <f>1+A55</f>
        <v>32</v>
      </c>
      <c r="B56" s="127" t="s">
        <v>329</v>
      </c>
      <c r="C56" s="128" t="s">
        <v>330</v>
      </c>
      <c r="D56" s="129" t="s">
        <v>2</v>
      </c>
      <c r="E56" s="130">
        <v>4</v>
      </c>
      <c r="F56" s="131"/>
      <c r="G56" s="132">
        <f>ROUND(F56*E56,2)</f>
        <v>0</v>
      </c>
    </row>
    <row r="57" spans="1:9" s="87" customFormat="1" ht="15" customHeight="1">
      <c r="A57" s="114"/>
      <c r="B57" s="115" t="s">
        <v>141</v>
      </c>
      <c r="C57" s="115" t="s">
        <v>142</v>
      </c>
      <c r="D57" s="116"/>
      <c r="E57" s="116"/>
      <c r="F57" s="117"/>
      <c r="G57" s="118"/>
      <c r="H57" s="86"/>
      <c r="I57" s="86"/>
    </row>
    <row r="58" spans="1:7" ht="36.75" customHeight="1">
      <c r="A58" s="5">
        <f>1+A56</f>
        <v>33</v>
      </c>
      <c r="B58" s="81" t="s">
        <v>331</v>
      </c>
      <c r="C58" s="82" t="s">
        <v>332</v>
      </c>
      <c r="D58" s="83" t="s">
        <v>71</v>
      </c>
      <c r="E58" s="84">
        <v>1</v>
      </c>
      <c r="F58" s="88"/>
      <c r="G58" s="100">
        <f>ROUND(F58*E58,2)</f>
        <v>0</v>
      </c>
    </row>
    <row r="59" spans="1:7" ht="37.5" customHeight="1">
      <c r="A59" s="5"/>
      <c r="B59" s="108"/>
      <c r="C59" s="109" t="s">
        <v>333</v>
      </c>
      <c r="D59" s="108"/>
      <c r="E59" s="108"/>
      <c r="F59" s="110"/>
      <c r="G59" s="143"/>
    </row>
    <row r="60" spans="1:7" ht="24.75" customHeight="1">
      <c r="A60" s="5">
        <f>1+A58</f>
        <v>34</v>
      </c>
      <c r="B60" s="81" t="s">
        <v>334</v>
      </c>
      <c r="C60" s="82" t="s">
        <v>335</v>
      </c>
      <c r="D60" s="83" t="s">
        <v>71</v>
      </c>
      <c r="E60" s="84">
        <v>1</v>
      </c>
      <c r="F60" s="88"/>
      <c r="G60" s="100">
        <f>ROUND(F60*E60,2)</f>
        <v>0</v>
      </c>
    </row>
    <row r="61" spans="1:7" ht="18" customHeight="1">
      <c r="A61" s="5">
        <f>1+A60</f>
        <v>35</v>
      </c>
      <c r="B61" s="89" t="s">
        <v>336</v>
      </c>
      <c r="C61" s="90" t="s">
        <v>337</v>
      </c>
      <c r="D61" s="91" t="s">
        <v>71</v>
      </c>
      <c r="E61" s="92">
        <v>1</v>
      </c>
      <c r="F61" s="93"/>
      <c r="G61" s="102">
        <f>ROUND(F61*E61,2)</f>
        <v>0</v>
      </c>
    </row>
    <row r="62" spans="1:7" s="85" customFormat="1" ht="35.25" customHeight="1">
      <c r="A62" s="119"/>
      <c r="B62" s="133"/>
      <c r="C62" s="134" t="s">
        <v>338</v>
      </c>
      <c r="D62" s="133"/>
      <c r="E62" s="133"/>
      <c r="F62" s="135"/>
      <c r="G62" s="144"/>
    </row>
    <row r="63" spans="1:9" s="87" customFormat="1" ht="15" customHeight="1">
      <c r="A63" s="114"/>
      <c r="B63" s="115" t="s">
        <v>339</v>
      </c>
      <c r="C63" s="115" t="s">
        <v>340</v>
      </c>
      <c r="D63" s="116"/>
      <c r="E63" s="116"/>
      <c r="F63" s="117"/>
      <c r="G63" s="118"/>
      <c r="H63" s="86"/>
      <c r="I63" s="86"/>
    </row>
    <row r="64" spans="1:7" s="85" customFormat="1" ht="16.5" customHeight="1">
      <c r="A64" s="5">
        <f>1+A61</f>
        <v>36</v>
      </c>
      <c r="B64" s="81" t="s">
        <v>341</v>
      </c>
      <c r="C64" s="82" t="s">
        <v>342</v>
      </c>
      <c r="D64" s="83" t="s">
        <v>343</v>
      </c>
      <c r="E64" s="84">
        <v>1</v>
      </c>
      <c r="F64" s="88"/>
      <c r="G64" s="100">
        <f>ROUND(F64*E64,2)</f>
        <v>0</v>
      </c>
    </row>
    <row r="65" spans="1:7" s="85" customFormat="1" ht="16.5" customHeight="1">
      <c r="A65" s="119">
        <f>1+A64</f>
        <v>37</v>
      </c>
      <c r="B65" s="127" t="s">
        <v>344</v>
      </c>
      <c r="C65" s="128" t="s">
        <v>345</v>
      </c>
      <c r="D65" s="129" t="s">
        <v>2</v>
      </c>
      <c r="E65" s="130">
        <v>4</v>
      </c>
      <c r="F65" s="131"/>
      <c r="G65" s="132">
        <f>ROUND(F65*E65,2)</f>
        <v>0</v>
      </c>
    </row>
    <row r="66" spans="1:9" s="87" customFormat="1" ht="15" customHeight="1">
      <c r="A66" s="114"/>
      <c r="B66" s="115" t="s">
        <v>145</v>
      </c>
      <c r="C66" s="115" t="s">
        <v>146</v>
      </c>
      <c r="D66" s="116"/>
      <c r="E66" s="116"/>
      <c r="F66" s="117"/>
      <c r="G66" s="118"/>
      <c r="H66" s="86"/>
      <c r="I66" s="86"/>
    </row>
    <row r="67" spans="1:7" s="85" customFormat="1" ht="36.75" customHeight="1">
      <c r="A67" s="5">
        <f>1+A65</f>
        <v>38</v>
      </c>
      <c r="B67" s="81" t="s">
        <v>346</v>
      </c>
      <c r="C67" s="82" t="s">
        <v>347</v>
      </c>
      <c r="D67" s="83" t="s">
        <v>2</v>
      </c>
      <c r="E67" s="84">
        <v>20</v>
      </c>
      <c r="F67" s="88"/>
      <c r="G67" s="162">
        <f aca="true" t="shared" si="4" ref="G67:G72">ROUND(F67*E67,2)</f>
        <v>0</v>
      </c>
    </row>
    <row r="68" spans="1:7" s="85" customFormat="1" ht="16.5" customHeight="1">
      <c r="A68" s="5">
        <f>1+A67</f>
        <v>39</v>
      </c>
      <c r="B68" s="89" t="s">
        <v>348</v>
      </c>
      <c r="C68" s="90" t="s">
        <v>349</v>
      </c>
      <c r="D68" s="91" t="s">
        <v>2</v>
      </c>
      <c r="E68" s="92">
        <v>20</v>
      </c>
      <c r="F68" s="93"/>
      <c r="G68" s="163">
        <f t="shared" si="4"/>
        <v>0</v>
      </c>
    </row>
    <row r="69" spans="1:7" s="85" customFormat="1" ht="34.5" customHeight="1">
      <c r="A69" s="5">
        <f aca="true" t="shared" si="5" ref="A69:A102">1+A68</f>
        <v>40</v>
      </c>
      <c r="B69" s="81" t="s">
        <v>350</v>
      </c>
      <c r="C69" s="82" t="s">
        <v>351</v>
      </c>
      <c r="D69" s="83" t="s">
        <v>2</v>
      </c>
      <c r="E69" s="84">
        <v>20</v>
      </c>
      <c r="F69" s="88"/>
      <c r="G69" s="162">
        <f t="shared" si="4"/>
        <v>0</v>
      </c>
    </row>
    <row r="70" spans="1:7" s="85" customFormat="1" ht="16.5" customHeight="1">
      <c r="A70" s="5">
        <f t="shared" si="5"/>
        <v>41</v>
      </c>
      <c r="B70" s="89" t="s">
        <v>352</v>
      </c>
      <c r="C70" s="90" t="s">
        <v>353</v>
      </c>
      <c r="D70" s="91" t="s">
        <v>2</v>
      </c>
      <c r="E70" s="92">
        <v>20</v>
      </c>
      <c r="F70" s="93"/>
      <c r="G70" s="163">
        <f t="shared" si="4"/>
        <v>0</v>
      </c>
    </row>
    <row r="71" spans="1:7" s="85" customFormat="1" ht="47.25" customHeight="1">
      <c r="A71" s="5">
        <f t="shared" si="5"/>
        <v>42</v>
      </c>
      <c r="B71" s="81" t="s">
        <v>356</v>
      </c>
      <c r="C71" s="82" t="s">
        <v>354</v>
      </c>
      <c r="D71" s="83" t="s">
        <v>2</v>
      </c>
      <c r="E71" s="84">
        <v>90</v>
      </c>
      <c r="F71" s="88"/>
      <c r="G71" s="162">
        <f t="shared" si="4"/>
        <v>0</v>
      </c>
    </row>
    <row r="72" spans="1:7" s="85" customFormat="1" ht="16.5" customHeight="1">
      <c r="A72" s="5">
        <f t="shared" si="5"/>
        <v>43</v>
      </c>
      <c r="B72" s="89" t="s">
        <v>357</v>
      </c>
      <c r="C72" s="90" t="s">
        <v>358</v>
      </c>
      <c r="D72" s="91" t="s">
        <v>2</v>
      </c>
      <c r="E72" s="92">
        <v>108</v>
      </c>
      <c r="F72" s="93"/>
      <c r="G72" s="163">
        <f t="shared" si="4"/>
        <v>0</v>
      </c>
    </row>
    <row r="73" spans="1:7" s="85" customFormat="1" ht="16.5" customHeight="1">
      <c r="A73" s="5"/>
      <c r="B73" s="159"/>
      <c r="C73" s="158" t="s">
        <v>446</v>
      </c>
      <c r="D73" s="159"/>
      <c r="E73" s="160">
        <v>108</v>
      </c>
      <c r="F73" s="161"/>
      <c r="G73" s="159"/>
    </row>
    <row r="74" spans="1:7" s="85" customFormat="1" ht="33.75" customHeight="1">
      <c r="A74" s="5">
        <f>1+A72</f>
        <v>44</v>
      </c>
      <c r="B74" s="81" t="s">
        <v>359</v>
      </c>
      <c r="C74" s="82" t="s">
        <v>354</v>
      </c>
      <c r="D74" s="83" t="s">
        <v>2</v>
      </c>
      <c r="E74" s="84">
        <v>240</v>
      </c>
      <c r="F74" s="88"/>
      <c r="G74" s="162">
        <f>ROUND(F74*E74,2)</f>
        <v>0</v>
      </c>
    </row>
    <row r="75" spans="1:7" s="85" customFormat="1" ht="16.5" customHeight="1">
      <c r="A75" s="5">
        <f t="shared" si="5"/>
        <v>45</v>
      </c>
      <c r="B75" s="89" t="s">
        <v>360</v>
      </c>
      <c r="C75" s="90" t="s">
        <v>361</v>
      </c>
      <c r="D75" s="91" t="s">
        <v>355</v>
      </c>
      <c r="E75" s="92">
        <v>0.288</v>
      </c>
      <c r="F75" s="93"/>
      <c r="G75" s="163">
        <f>ROUND(F75*E75,2)</f>
        <v>0</v>
      </c>
    </row>
    <row r="76" spans="1:7" s="85" customFormat="1" ht="16.5" customHeight="1">
      <c r="A76" s="5"/>
      <c r="B76" s="159"/>
      <c r="C76" s="158" t="s">
        <v>362</v>
      </c>
      <c r="D76" s="159"/>
      <c r="E76" s="160">
        <v>0.288</v>
      </c>
      <c r="F76" s="161"/>
      <c r="G76" s="159"/>
    </row>
    <row r="77" spans="1:7" s="85" customFormat="1" ht="38.25" customHeight="1">
      <c r="A77" s="5">
        <f>1+A75</f>
        <v>46</v>
      </c>
      <c r="B77" s="81" t="s">
        <v>363</v>
      </c>
      <c r="C77" s="82" t="s">
        <v>364</v>
      </c>
      <c r="D77" s="83" t="s">
        <v>71</v>
      </c>
      <c r="E77" s="84">
        <v>21</v>
      </c>
      <c r="F77" s="88"/>
      <c r="G77" s="162">
        <f aca="true" t="shared" si="6" ref="G77:G102">ROUND(F77*E77,2)</f>
        <v>0</v>
      </c>
    </row>
    <row r="78" spans="1:7" s="85" customFormat="1" ht="38.25" customHeight="1">
      <c r="A78" s="5">
        <f t="shared" si="5"/>
        <v>47</v>
      </c>
      <c r="B78" s="81" t="s">
        <v>365</v>
      </c>
      <c r="C78" s="82" t="s">
        <v>366</v>
      </c>
      <c r="D78" s="83" t="s">
        <v>71</v>
      </c>
      <c r="E78" s="84">
        <v>2</v>
      </c>
      <c r="F78" s="88"/>
      <c r="G78" s="162">
        <f t="shared" si="6"/>
        <v>0</v>
      </c>
    </row>
    <row r="79" spans="1:7" s="85" customFormat="1" ht="25.5" customHeight="1">
      <c r="A79" s="5"/>
      <c r="B79" s="89" t="s">
        <v>367</v>
      </c>
      <c r="C79" s="90" t="s">
        <v>368</v>
      </c>
      <c r="D79" s="91" t="s">
        <v>71</v>
      </c>
      <c r="E79" s="92">
        <v>2</v>
      </c>
      <c r="F79" s="93"/>
      <c r="G79" s="163">
        <f t="shared" si="6"/>
        <v>0</v>
      </c>
    </row>
    <row r="80" spans="1:7" s="85" customFormat="1" ht="37.5" customHeight="1">
      <c r="A80" s="5">
        <f>1+A78</f>
        <v>48</v>
      </c>
      <c r="B80" s="81" t="s">
        <v>369</v>
      </c>
      <c r="C80" s="82" t="s">
        <v>366</v>
      </c>
      <c r="D80" s="83" t="s">
        <v>71</v>
      </c>
      <c r="E80" s="84">
        <v>4</v>
      </c>
      <c r="F80" s="88"/>
      <c r="G80" s="162">
        <f t="shared" si="6"/>
        <v>0</v>
      </c>
    </row>
    <row r="81" spans="1:7" s="85" customFormat="1" ht="26.25" customHeight="1">
      <c r="A81" s="5">
        <f t="shared" si="5"/>
        <v>49</v>
      </c>
      <c r="B81" s="89" t="s">
        <v>370</v>
      </c>
      <c r="C81" s="90" t="s">
        <v>371</v>
      </c>
      <c r="D81" s="91" t="s">
        <v>71</v>
      </c>
      <c r="E81" s="92">
        <v>4</v>
      </c>
      <c r="F81" s="93"/>
      <c r="G81" s="163">
        <f t="shared" si="6"/>
        <v>0</v>
      </c>
    </row>
    <row r="82" spans="1:7" s="85" customFormat="1" ht="22.5" customHeight="1">
      <c r="A82" s="5"/>
      <c r="B82" s="81" t="s">
        <v>372</v>
      </c>
      <c r="C82" s="82" t="s">
        <v>366</v>
      </c>
      <c r="D82" s="83" t="s">
        <v>71</v>
      </c>
      <c r="E82" s="84">
        <v>3</v>
      </c>
      <c r="F82" s="88"/>
      <c r="G82" s="162">
        <f t="shared" si="6"/>
        <v>0</v>
      </c>
    </row>
    <row r="83" spans="1:7" s="85" customFormat="1" ht="23.25" customHeight="1">
      <c r="A83" s="5">
        <f>1+A81</f>
        <v>50</v>
      </c>
      <c r="B83" s="89" t="s">
        <v>373</v>
      </c>
      <c r="C83" s="90" t="s">
        <v>371</v>
      </c>
      <c r="D83" s="91" t="s">
        <v>71</v>
      </c>
      <c r="E83" s="92">
        <v>3</v>
      </c>
      <c r="F83" s="93"/>
      <c r="G83" s="163">
        <f t="shared" si="6"/>
        <v>0</v>
      </c>
    </row>
    <row r="84" spans="1:7" s="85" customFormat="1" ht="21.75" customHeight="1">
      <c r="A84" s="5">
        <f t="shared" si="5"/>
        <v>51</v>
      </c>
      <c r="B84" s="81" t="s">
        <v>447</v>
      </c>
      <c r="C84" s="82" t="s">
        <v>448</v>
      </c>
      <c r="D84" s="83" t="s">
        <v>71</v>
      </c>
      <c r="E84" s="84">
        <v>1</v>
      </c>
      <c r="F84" s="88"/>
      <c r="G84" s="162">
        <f t="shared" si="6"/>
        <v>0</v>
      </c>
    </row>
    <row r="85" spans="1:7" s="85" customFormat="1" ht="16.5" customHeight="1">
      <c r="A85" s="5">
        <f t="shared" si="5"/>
        <v>52</v>
      </c>
      <c r="B85" s="89" t="s">
        <v>449</v>
      </c>
      <c r="C85" s="90" t="s">
        <v>450</v>
      </c>
      <c r="D85" s="91" t="s">
        <v>71</v>
      </c>
      <c r="E85" s="92">
        <v>1</v>
      </c>
      <c r="F85" s="93"/>
      <c r="G85" s="163">
        <f t="shared" si="6"/>
        <v>0</v>
      </c>
    </row>
    <row r="86" spans="1:7" s="85" customFormat="1" ht="37.5" customHeight="1">
      <c r="A86" s="5">
        <f t="shared" si="5"/>
        <v>53</v>
      </c>
      <c r="B86" s="81" t="s">
        <v>374</v>
      </c>
      <c r="C86" s="82" t="s">
        <v>375</v>
      </c>
      <c r="D86" s="83" t="s">
        <v>71</v>
      </c>
      <c r="E86" s="84">
        <v>4</v>
      </c>
      <c r="F86" s="88"/>
      <c r="G86" s="162">
        <f t="shared" si="6"/>
        <v>0</v>
      </c>
    </row>
    <row r="87" spans="1:7" s="85" customFormat="1" ht="15.75" customHeight="1">
      <c r="A87" s="5">
        <f t="shared" si="5"/>
        <v>54</v>
      </c>
      <c r="B87" s="89" t="s">
        <v>376</v>
      </c>
      <c r="C87" s="90" t="s">
        <v>377</v>
      </c>
      <c r="D87" s="91" t="s">
        <v>71</v>
      </c>
      <c r="E87" s="92">
        <v>4</v>
      </c>
      <c r="F87" s="93"/>
      <c r="G87" s="163">
        <f t="shared" si="6"/>
        <v>0</v>
      </c>
    </row>
    <row r="88" spans="1:7" s="85" customFormat="1" ht="22.5" customHeight="1">
      <c r="A88" s="5">
        <f t="shared" si="5"/>
        <v>55</v>
      </c>
      <c r="B88" s="81" t="s">
        <v>378</v>
      </c>
      <c r="C88" s="82" t="s">
        <v>375</v>
      </c>
      <c r="D88" s="83" t="s">
        <v>71</v>
      </c>
      <c r="E88" s="84">
        <v>5</v>
      </c>
      <c r="F88" s="88"/>
      <c r="G88" s="162">
        <f t="shared" si="6"/>
        <v>0</v>
      </c>
    </row>
    <row r="89" spans="1:7" s="85" customFormat="1" ht="15" customHeight="1">
      <c r="A89" s="5">
        <f t="shared" si="5"/>
        <v>56</v>
      </c>
      <c r="B89" s="89" t="s">
        <v>379</v>
      </c>
      <c r="C89" s="90" t="s">
        <v>380</v>
      </c>
      <c r="D89" s="91" t="s">
        <v>71</v>
      </c>
      <c r="E89" s="92">
        <v>5</v>
      </c>
      <c r="F89" s="93"/>
      <c r="G89" s="163">
        <f t="shared" si="6"/>
        <v>0</v>
      </c>
    </row>
    <row r="90" spans="1:7" s="85" customFormat="1" ht="24" customHeight="1">
      <c r="A90" s="5">
        <f t="shared" si="5"/>
        <v>57</v>
      </c>
      <c r="B90" s="81" t="s">
        <v>381</v>
      </c>
      <c r="C90" s="82" t="s">
        <v>382</v>
      </c>
      <c r="D90" s="83" t="s">
        <v>71</v>
      </c>
      <c r="E90" s="84">
        <v>5</v>
      </c>
      <c r="F90" s="88"/>
      <c r="G90" s="162">
        <f t="shared" si="6"/>
        <v>0</v>
      </c>
    </row>
    <row r="91" spans="1:7" s="85" customFormat="1" ht="15" customHeight="1">
      <c r="A91" s="5">
        <f t="shared" si="5"/>
        <v>58</v>
      </c>
      <c r="B91" s="89" t="s">
        <v>383</v>
      </c>
      <c r="C91" s="90" t="s">
        <v>384</v>
      </c>
      <c r="D91" s="91" t="s">
        <v>71</v>
      </c>
      <c r="E91" s="92">
        <v>1</v>
      </c>
      <c r="F91" s="93"/>
      <c r="G91" s="163">
        <f t="shared" si="6"/>
        <v>0</v>
      </c>
    </row>
    <row r="92" spans="1:7" s="85" customFormat="1" ht="15.75" customHeight="1">
      <c r="A92" s="5">
        <f t="shared" si="5"/>
        <v>59</v>
      </c>
      <c r="B92" s="89" t="s">
        <v>385</v>
      </c>
      <c r="C92" s="90" t="s">
        <v>386</v>
      </c>
      <c r="D92" s="91" t="s">
        <v>71</v>
      </c>
      <c r="E92" s="92">
        <v>4</v>
      </c>
      <c r="F92" s="93"/>
      <c r="G92" s="163">
        <f t="shared" si="6"/>
        <v>0</v>
      </c>
    </row>
    <row r="93" spans="1:7" s="85" customFormat="1" ht="24" customHeight="1">
      <c r="A93" s="5">
        <f t="shared" si="5"/>
        <v>60</v>
      </c>
      <c r="B93" s="81" t="s">
        <v>387</v>
      </c>
      <c r="C93" s="82" t="s">
        <v>382</v>
      </c>
      <c r="D93" s="83" t="s">
        <v>71</v>
      </c>
      <c r="E93" s="84">
        <v>1</v>
      </c>
      <c r="F93" s="88"/>
      <c r="G93" s="162">
        <f t="shared" si="6"/>
        <v>0</v>
      </c>
    </row>
    <row r="94" spans="1:7" s="85" customFormat="1" ht="16.5" customHeight="1">
      <c r="A94" s="5">
        <f t="shared" si="5"/>
        <v>61</v>
      </c>
      <c r="B94" s="89" t="s">
        <v>388</v>
      </c>
      <c r="C94" s="90" t="s">
        <v>386</v>
      </c>
      <c r="D94" s="91" t="s">
        <v>71</v>
      </c>
      <c r="E94" s="92">
        <v>1</v>
      </c>
      <c r="F94" s="93"/>
      <c r="G94" s="163">
        <f t="shared" si="6"/>
        <v>0</v>
      </c>
    </row>
    <row r="95" spans="1:7" s="85" customFormat="1" ht="36.75" customHeight="1">
      <c r="A95" s="5">
        <f t="shared" si="5"/>
        <v>62</v>
      </c>
      <c r="B95" s="81" t="s">
        <v>389</v>
      </c>
      <c r="C95" s="82" t="s">
        <v>390</v>
      </c>
      <c r="D95" s="83" t="s">
        <v>71</v>
      </c>
      <c r="E95" s="84">
        <v>2</v>
      </c>
      <c r="F95" s="88"/>
      <c r="G95" s="162">
        <f t="shared" si="6"/>
        <v>0</v>
      </c>
    </row>
    <row r="96" spans="1:7" s="85" customFormat="1" ht="16.5" customHeight="1">
      <c r="A96" s="5">
        <f t="shared" si="5"/>
        <v>63</v>
      </c>
      <c r="B96" s="89" t="s">
        <v>391</v>
      </c>
      <c r="C96" s="90" t="s">
        <v>392</v>
      </c>
      <c r="D96" s="91" t="s">
        <v>71</v>
      </c>
      <c r="E96" s="92">
        <v>2</v>
      </c>
      <c r="F96" s="93"/>
      <c r="G96" s="163">
        <f t="shared" si="6"/>
        <v>0</v>
      </c>
    </row>
    <row r="97" spans="1:7" s="85" customFormat="1" ht="34.5" customHeight="1">
      <c r="A97" s="5">
        <f t="shared" si="5"/>
        <v>64</v>
      </c>
      <c r="B97" s="81" t="s">
        <v>393</v>
      </c>
      <c r="C97" s="82" t="s">
        <v>394</v>
      </c>
      <c r="D97" s="83" t="s">
        <v>71</v>
      </c>
      <c r="E97" s="84">
        <v>4</v>
      </c>
      <c r="F97" s="88"/>
      <c r="G97" s="162">
        <f t="shared" si="6"/>
        <v>0</v>
      </c>
    </row>
    <row r="98" spans="1:7" s="85" customFormat="1" ht="36" customHeight="1">
      <c r="A98" s="5">
        <f t="shared" si="5"/>
        <v>65</v>
      </c>
      <c r="B98" s="81" t="s">
        <v>395</v>
      </c>
      <c r="C98" s="82" t="s">
        <v>396</v>
      </c>
      <c r="D98" s="83" t="s">
        <v>71</v>
      </c>
      <c r="E98" s="84">
        <v>1</v>
      </c>
      <c r="F98" s="88"/>
      <c r="G98" s="162">
        <f t="shared" si="6"/>
        <v>0</v>
      </c>
    </row>
    <row r="99" spans="1:7" s="85" customFormat="1" ht="29.25" customHeight="1">
      <c r="A99" s="5">
        <f t="shared" si="5"/>
        <v>66</v>
      </c>
      <c r="B99" s="81" t="s">
        <v>397</v>
      </c>
      <c r="C99" s="82" t="s">
        <v>398</v>
      </c>
      <c r="D99" s="83" t="s">
        <v>2</v>
      </c>
      <c r="E99" s="84">
        <v>5</v>
      </c>
      <c r="F99" s="88"/>
      <c r="G99" s="162">
        <f t="shared" si="6"/>
        <v>0</v>
      </c>
    </row>
    <row r="100" spans="1:7" s="85" customFormat="1" ht="23.25" customHeight="1">
      <c r="A100" s="5">
        <f t="shared" si="5"/>
        <v>67</v>
      </c>
      <c r="B100" s="81" t="s">
        <v>399</v>
      </c>
      <c r="C100" s="82" t="s">
        <v>400</v>
      </c>
      <c r="D100" s="83" t="s">
        <v>71</v>
      </c>
      <c r="E100" s="84">
        <v>2</v>
      </c>
      <c r="F100" s="88"/>
      <c r="G100" s="162">
        <f t="shared" si="6"/>
        <v>0</v>
      </c>
    </row>
    <row r="101" spans="1:7" s="85" customFormat="1" ht="27" customHeight="1">
      <c r="A101" s="5">
        <f t="shared" si="5"/>
        <v>68</v>
      </c>
      <c r="B101" s="81" t="s">
        <v>401</v>
      </c>
      <c r="C101" s="82" t="s">
        <v>402</v>
      </c>
      <c r="D101" s="83" t="s">
        <v>125</v>
      </c>
      <c r="E101" s="84">
        <v>1</v>
      </c>
      <c r="F101" s="88"/>
      <c r="G101" s="162">
        <f t="shared" si="6"/>
        <v>0</v>
      </c>
    </row>
    <row r="102" spans="1:7" s="85" customFormat="1" ht="36.75" customHeight="1">
      <c r="A102" s="5">
        <f t="shared" si="5"/>
        <v>69</v>
      </c>
      <c r="B102" s="81" t="s">
        <v>403</v>
      </c>
      <c r="C102" s="82" t="s">
        <v>404</v>
      </c>
      <c r="D102" s="83" t="s">
        <v>112</v>
      </c>
      <c r="E102" s="84">
        <v>0.3</v>
      </c>
      <c r="F102" s="88"/>
      <c r="G102" s="162">
        <f t="shared" si="6"/>
        <v>0</v>
      </c>
    </row>
    <row r="103" spans="1:9" s="87" customFormat="1" ht="15" customHeight="1">
      <c r="A103" s="114"/>
      <c r="B103" s="115" t="s">
        <v>405</v>
      </c>
      <c r="C103" s="115" t="s">
        <v>406</v>
      </c>
      <c r="D103" s="116"/>
      <c r="E103" s="116"/>
      <c r="F103" s="117"/>
      <c r="G103" s="118"/>
      <c r="H103" s="86"/>
      <c r="I103" s="86"/>
    </row>
    <row r="104" spans="1:7" s="85" customFormat="1" ht="48" customHeight="1">
      <c r="A104" s="5">
        <f>1+A102</f>
        <v>70</v>
      </c>
      <c r="B104" s="81" t="s">
        <v>407</v>
      </c>
      <c r="C104" s="82" t="s">
        <v>408</v>
      </c>
      <c r="D104" s="83" t="s">
        <v>409</v>
      </c>
      <c r="E104" s="84">
        <v>5</v>
      </c>
      <c r="F104" s="88"/>
      <c r="G104" s="100">
        <f>ROUND(F104*E104,2)</f>
        <v>0</v>
      </c>
    </row>
    <row r="105" spans="1:7" s="85" customFormat="1" ht="27" customHeight="1">
      <c r="A105" s="5">
        <f aca="true" t="shared" si="7" ref="A105:A107">1+A104</f>
        <v>71</v>
      </c>
      <c r="B105" s="81" t="s">
        <v>410</v>
      </c>
      <c r="C105" s="82" t="s">
        <v>411</v>
      </c>
      <c r="D105" s="83" t="s">
        <v>412</v>
      </c>
      <c r="E105" s="84">
        <v>5</v>
      </c>
      <c r="F105" s="88"/>
      <c r="G105" s="100">
        <f>ROUND(F105*E105,2)</f>
        <v>0</v>
      </c>
    </row>
    <row r="106" spans="1:7" s="85" customFormat="1" ht="36" customHeight="1">
      <c r="A106" s="5">
        <f t="shared" si="7"/>
        <v>72</v>
      </c>
      <c r="B106" s="81" t="s">
        <v>413</v>
      </c>
      <c r="C106" s="82" t="s">
        <v>414</v>
      </c>
      <c r="D106" s="83" t="s">
        <v>71</v>
      </c>
      <c r="E106" s="84">
        <v>5</v>
      </c>
      <c r="F106" s="88"/>
      <c r="G106" s="100">
        <f>ROUND(F106*E106,2)</f>
        <v>0</v>
      </c>
    </row>
    <row r="107" spans="1:7" s="85" customFormat="1" ht="27.75" customHeight="1">
      <c r="A107" s="119">
        <f t="shared" si="7"/>
        <v>73</v>
      </c>
      <c r="B107" s="127" t="s">
        <v>415</v>
      </c>
      <c r="C107" s="128" t="s">
        <v>416</v>
      </c>
      <c r="D107" s="129" t="s">
        <v>71</v>
      </c>
      <c r="E107" s="130">
        <v>5</v>
      </c>
      <c r="F107" s="131"/>
      <c r="G107" s="132">
        <f>ROUND(F107*E107,2)</f>
        <v>0</v>
      </c>
    </row>
    <row r="108" spans="1:9" s="87" customFormat="1" ht="15" customHeight="1">
      <c r="A108" s="114"/>
      <c r="B108" s="115" t="s">
        <v>249</v>
      </c>
      <c r="C108" s="115" t="s">
        <v>250</v>
      </c>
      <c r="D108" s="116"/>
      <c r="E108" s="116"/>
      <c r="F108" s="117"/>
      <c r="G108" s="118"/>
      <c r="H108" s="86"/>
      <c r="I108" s="86"/>
    </row>
    <row r="109" spans="1:7" s="85" customFormat="1" ht="30" customHeight="1">
      <c r="A109" s="5">
        <f>1+A107</f>
        <v>74</v>
      </c>
      <c r="B109" s="81" t="s">
        <v>251</v>
      </c>
      <c r="C109" s="82" t="s">
        <v>417</v>
      </c>
      <c r="D109" s="83" t="s">
        <v>418</v>
      </c>
      <c r="E109" s="84">
        <v>1</v>
      </c>
      <c r="F109" s="88"/>
      <c r="G109" s="100">
        <f>ROUND(F109*E109,2)</f>
        <v>0</v>
      </c>
    </row>
    <row r="110" spans="1:7" s="85" customFormat="1" ht="26.25" customHeight="1">
      <c r="A110" s="5"/>
      <c r="B110" s="108"/>
      <c r="C110" s="109" t="s">
        <v>419</v>
      </c>
      <c r="D110" s="108"/>
      <c r="E110" s="108"/>
      <c r="F110" s="110"/>
      <c r="G110" s="143"/>
    </row>
    <row r="111" spans="1:7" ht="6" customHeight="1">
      <c r="A111" s="111"/>
      <c r="B111" s="112"/>
      <c r="C111" s="112"/>
      <c r="D111" s="46"/>
      <c r="E111" s="46"/>
      <c r="F111" s="46"/>
      <c r="G111" s="113"/>
    </row>
  </sheetData>
  <mergeCells count="7">
    <mergeCell ref="F6:G6"/>
    <mergeCell ref="C2:G2"/>
    <mergeCell ref="C3:G3"/>
    <mergeCell ref="A1:E1"/>
    <mergeCell ref="F1:G1"/>
    <mergeCell ref="B5:C5"/>
    <mergeCell ref="B6:E6"/>
  </mergeCells>
  <printOptions/>
  <pageMargins left="0.5905511811023623" right="0.5905511811023623" top="0.7874015748031497" bottom="0.7874015748031497" header="0.31496062992125984" footer="0.31496062992125984"/>
  <pageSetup fitToHeight="2" horizontalDpi="600" verticalDpi="600" orientation="portrait" paperSize="9" scale="92" r:id="rId1"/>
  <headerFooter>
    <oddHeader xml:space="preserve">&amp;L&amp;"Arial CE,Tučné"&amp;8Příloha č.2 Smlouvy o dílo&amp;C&amp;"Arial CE,Tučné"&amp;8MŠ Masarykova, pavilon B - typ B ve 2.NP&amp;R&amp;"Arial CE,Tučné"&amp;8strana  &amp;P+6 </oddHeader>
  </headerFooter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 topLeftCell="A1">
      <selection activeCell="A8" sqref="A8:E8"/>
    </sheetView>
  </sheetViews>
  <sheetFormatPr defaultColWidth="9.00390625" defaultRowHeight="12.75"/>
  <cols>
    <col min="1" max="5" width="11.75390625" style="0" customWidth="1"/>
    <col min="6" max="7" width="10.75390625" style="58" customWidth="1"/>
    <col min="8" max="11" width="10.75390625" style="0" customWidth="1"/>
    <col min="48" max="48" width="93.125" style="0" customWidth="1"/>
  </cols>
  <sheetData>
    <row r="1" spans="1:8" ht="18" customHeight="1">
      <c r="A1" s="212" t="s">
        <v>421</v>
      </c>
      <c r="B1" s="213"/>
      <c r="C1" s="213"/>
      <c r="D1" s="213"/>
      <c r="E1" s="213"/>
      <c r="F1" s="214"/>
      <c r="G1" s="215"/>
      <c r="H1" s="2"/>
    </row>
    <row r="2" spans="1:8" ht="15" customHeight="1">
      <c r="A2" s="228" t="s">
        <v>424</v>
      </c>
      <c r="B2" s="229"/>
      <c r="C2" s="229"/>
      <c r="D2" s="229"/>
      <c r="E2" s="229"/>
      <c r="F2" s="229"/>
      <c r="G2" s="230"/>
      <c r="H2" s="2"/>
    </row>
    <row r="3" spans="1:7" ht="15.75">
      <c r="A3" s="223" t="s">
        <v>41</v>
      </c>
      <c r="B3" s="224"/>
      <c r="C3" s="224"/>
      <c r="D3" s="231"/>
      <c r="E3" s="231"/>
      <c r="F3" s="231"/>
      <c r="G3" s="232"/>
    </row>
    <row r="4" spans="1:7" ht="15.75">
      <c r="A4" s="70"/>
      <c r="B4" s="70"/>
      <c r="C4" s="70"/>
      <c r="D4" s="14"/>
      <c r="E4" s="14"/>
      <c r="F4" s="24"/>
      <c r="G4" s="24"/>
    </row>
    <row r="5" spans="1:7" ht="25.5" customHeight="1">
      <c r="A5" s="60" t="s">
        <v>38</v>
      </c>
      <c r="B5" s="225" t="s">
        <v>39</v>
      </c>
      <c r="C5" s="226"/>
      <c r="D5" s="226"/>
      <c r="E5" s="227"/>
      <c r="F5" s="233" t="s">
        <v>4</v>
      </c>
      <c r="G5" s="233"/>
    </row>
    <row r="6" spans="1:7" ht="25.5" customHeight="1">
      <c r="A6" s="219" t="s">
        <v>422</v>
      </c>
      <c r="B6" s="220"/>
      <c r="C6" s="220"/>
      <c r="D6" s="220"/>
      <c r="E6" s="221"/>
      <c r="F6" s="234">
        <f>ROUND('pav.B_2.NP-stavba'!F6:G6,0)</f>
        <v>0</v>
      </c>
      <c r="G6" s="234"/>
    </row>
    <row r="7" spans="1:7" ht="25.5" customHeight="1">
      <c r="A7" s="219" t="s">
        <v>423</v>
      </c>
      <c r="B7" s="220"/>
      <c r="C7" s="220"/>
      <c r="D7" s="220"/>
      <c r="E7" s="221"/>
      <c r="F7" s="234">
        <f>ROUND('pav.B_2.NP-ZTI'!F6:G6,0)</f>
        <v>0</v>
      </c>
      <c r="G7" s="234"/>
    </row>
    <row r="8" spans="1:7" ht="25.5" customHeight="1">
      <c r="A8" s="236" t="s">
        <v>40</v>
      </c>
      <c r="B8" s="237"/>
      <c r="C8" s="237"/>
      <c r="D8" s="237"/>
      <c r="E8" s="238"/>
      <c r="F8" s="235">
        <f>SUM(F6:G7)</f>
        <v>0</v>
      </c>
      <c r="G8" s="235"/>
    </row>
    <row r="9" spans="5:7" ht="12.75">
      <c r="E9" s="61"/>
      <c r="F9" s="62"/>
      <c r="G9" s="62"/>
    </row>
    <row r="10" spans="1:20" ht="12.75">
      <c r="A10" s="2"/>
      <c r="B10" s="4" t="s">
        <v>0</v>
      </c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5.5" customHeight="1">
      <c r="A11" s="24" t="s">
        <v>42</v>
      </c>
      <c r="B11" s="243"/>
      <c r="C11" s="243"/>
      <c r="D11" s="68" t="s">
        <v>43</v>
      </c>
      <c r="E11" s="231"/>
      <c r="F11" s="231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85.5" customHeight="1">
      <c r="A12" s="2"/>
      <c r="B12" s="244"/>
      <c r="C12" s="244"/>
      <c r="D12" s="2"/>
      <c r="E12" s="240"/>
      <c r="F12" s="240"/>
      <c r="G12" s="6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ht="12.75">
      <c r="A13" s="222" t="s">
        <v>44</v>
      </c>
      <c r="B13" s="222"/>
      <c r="C13" s="222"/>
      <c r="E13" s="242" t="s">
        <v>45</v>
      </c>
      <c r="F13" s="242"/>
      <c r="G13" s="242"/>
      <c r="AD13" t="s">
        <v>3</v>
      </c>
    </row>
    <row r="14" spans="1:7" ht="12.75">
      <c r="A14" s="222" t="s">
        <v>46</v>
      </c>
      <c r="B14" s="222"/>
      <c r="C14" s="222"/>
      <c r="E14" s="241" t="s">
        <v>58</v>
      </c>
      <c r="F14" s="241"/>
      <c r="G14" s="241"/>
    </row>
    <row r="15" spans="1:7" ht="12.75">
      <c r="A15" s="222" t="s">
        <v>62</v>
      </c>
      <c r="B15" s="222"/>
      <c r="C15" s="222"/>
      <c r="E15" s="241" t="s">
        <v>59</v>
      </c>
      <c r="F15" s="241"/>
      <c r="G15" s="241"/>
    </row>
    <row r="16" spans="1:7" ht="12.75">
      <c r="A16" s="222" t="s">
        <v>63</v>
      </c>
      <c r="B16" s="222"/>
      <c r="C16" s="222"/>
      <c r="E16" s="242" t="s">
        <v>50</v>
      </c>
      <c r="F16" s="242"/>
      <c r="G16" s="242"/>
    </row>
    <row r="17" spans="1:7" ht="12.75">
      <c r="A17" s="239"/>
      <c r="B17" s="239"/>
      <c r="C17" s="239"/>
      <c r="D17" s="239"/>
      <c r="E17" s="239"/>
      <c r="F17" s="239"/>
      <c r="G17" s="239"/>
    </row>
    <row r="18" spans="5:7" ht="12.75">
      <c r="E18" s="61"/>
      <c r="F18" s="62"/>
      <c r="G18" s="62"/>
    </row>
  </sheetData>
  <mergeCells count="26">
    <mergeCell ref="A17:G17"/>
    <mergeCell ref="E11:F11"/>
    <mergeCell ref="E12:F12"/>
    <mergeCell ref="E15:G15"/>
    <mergeCell ref="E16:G16"/>
    <mergeCell ref="B11:C11"/>
    <mergeCell ref="B12:C12"/>
    <mergeCell ref="E13:G13"/>
    <mergeCell ref="E14:G14"/>
    <mergeCell ref="A13:C13"/>
    <mergeCell ref="A14:C14"/>
    <mergeCell ref="A15:C15"/>
    <mergeCell ref="A6:E6"/>
    <mergeCell ref="A7:E7"/>
    <mergeCell ref="A16:C16"/>
    <mergeCell ref="F1:G1"/>
    <mergeCell ref="A1:E1"/>
    <mergeCell ref="A3:C3"/>
    <mergeCell ref="B5:E5"/>
    <mergeCell ref="A2:G2"/>
    <mergeCell ref="D3:G3"/>
    <mergeCell ref="F5:G5"/>
    <mergeCell ref="F6:G6"/>
    <mergeCell ref="F8:G8"/>
    <mergeCell ref="A8:E8"/>
    <mergeCell ref="F7:G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6" r:id="rId1"/>
  <headerFooter>
    <oddHeader>&amp;L&amp;"Arial CE,Tučné"&amp;8Příloha č.2 Smlouvy o dílo&amp;C&amp;"Arial CE,Tučné"&amp;8MŠ Masarykova, pavilon B - typ B ve 2.NP&amp;R&amp;"Arial CE,Tučné"&amp;8strana 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2020-01-24T11:12:15Z</cp:lastPrinted>
  <dcterms:created xsi:type="dcterms:W3CDTF">2019-02-07T14:45:20Z</dcterms:created>
  <dcterms:modified xsi:type="dcterms:W3CDTF">2020-01-24T11:20:03Z</dcterms:modified>
  <cp:category/>
  <cp:version/>
  <cp:contentType/>
  <cp:contentStatus/>
</cp:coreProperties>
</file>