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975" activeTab="1"/>
  </bookViews>
  <sheets>
    <sheet name="Stavba" sheetId="7" r:id="rId1"/>
    <sheet name="položkově" sheetId="1" r:id="rId2"/>
  </sheets>
  <externalReferences>
    <externalReference r:id="rId5"/>
    <externalReference r:id="rId6"/>
  </externalReferences>
  <definedNames>
    <definedName name="CelkemDPHVypocet" localSheetId="0">'Stavba'!#REF!</definedName>
    <definedName name="CenaCelkem">'Stavba'!$G$23</definedName>
    <definedName name="CenaCelkemBezDPH">'Stavba'!#REF!</definedName>
    <definedName name="CenaCelkemVypocet" localSheetId="0">'Stavba'!#REF!</definedName>
    <definedName name="cisloobjektu">'Stavba'!$C$3</definedName>
    <definedName name="CisloRozpoctu">'[1]Krycí list'!$C$2</definedName>
    <definedName name="CisloStavby" localSheetId="0">'Stavba'!$C$2</definedName>
    <definedName name="cislostavby">'[1]Krycí list'!$A$7</definedName>
    <definedName name="CisloStavebnihoRozpoctu">'Stavba'!#REF!</definedName>
    <definedName name="dadresa">'Stavba'!$D$8:$G$8</definedName>
    <definedName name="DIČ" localSheetId="0">'Stavba'!$I$8</definedName>
    <definedName name="dmisto">'Stavba'!$D$9:$G$9</definedName>
    <definedName name="DPHSni" localSheetId="0">'Stavba'!$G$20</definedName>
    <definedName name="DPHSni">'[2]Stavba'!$G$24</definedName>
    <definedName name="DPHZakl" localSheetId="0">'Stavba'!$G$22</definedName>
    <definedName name="DPHZakl">'[2]Stavba'!$G$26</definedName>
    <definedName name="dpsc" localSheetId="0">'Stavba'!$B$9</definedName>
    <definedName name="IČO" localSheetId="0">'Stavba'!$I$7</definedName>
    <definedName name="Mena" localSheetId="0">'Stavba'!$J$23</definedName>
    <definedName name="Mena">'[2]Stavba'!$J$29</definedName>
    <definedName name="MistoStavby">'Stavba'!#REF!</definedName>
    <definedName name="nazevobjektu">'Stavba'!$D$3</definedName>
    <definedName name="NazevRozpoctu">'[1]Krycí list'!$D$2</definedName>
    <definedName name="NazevStavby" localSheetId="0">'Stavba'!$D$2</definedName>
    <definedName name="nazevstavby">'[1]Krycí list'!$C$7</definedName>
    <definedName name="NazevStavebnihoRozpoctu">'Stavba'!#REF!</definedName>
    <definedName name="oadresa">'Stavba'!$D$5</definedName>
    <definedName name="Objednatel" localSheetId="0">'Stavba'!$D$4</definedName>
    <definedName name="Objekt" localSheetId="0">'Stavba'!#REF!</definedName>
    <definedName name="_xlnm.Print_Area" localSheetId="1">'položkově'!$A$6:$G$147</definedName>
    <definedName name="_xlnm.Print_Area" localSheetId="0">'Stavba'!$B$1:$J$25</definedName>
    <definedName name="odic" localSheetId="0">'Stavba'!$I$5</definedName>
    <definedName name="oico" localSheetId="0">'Stavba'!$I$4</definedName>
    <definedName name="omisto" localSheetId="0">'Stavba'!$D$6</definedName>
    <definedName name="onazev" localSheetId="0">'Stavba'!$D$5</definedName>
    <definedName name="opsc" localSheetId="0">'Stavba'!$C$6</definedName>
    <definedName name="padresa">'Stavba'!#REF!</definedName>
    <definedName name="pdic">'Stavba'!#REF!</definedName>
    <definedName name="pico">'Stavba'!#REF!</definedName>
    <definedName name="pmisto">'Stavba'!#REF!</definedName>
    <definedName name="PocetMJ" localSheetId="0">#REF!</definedName>
    <definedName name="PocetMJ">#REF!</definedName>
    <definedName name="PoptavkaID">'Stavba'!$A$1</definedName>
    <definedName name="pPSC">'Stavba'!#REF!</definedName>
    <definedName name="Projektant">'Stavba'!#REF!</definedName>
    <definedName name="SazbaDPH1" localSheetId="0">'Stavba'!$E$19</definedName>
    <definedName name="SazbaDPH1">'[1]Krycí list'!$C$30</definedName>
    <definedName name="SazbaDPH2" localSheetId="0">'Stavba'!$E$21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'Stavba'!$D$10</definedName>
    <definedName name="Z_B7E7C763_C459_487D_8ABA_5CFDDFBD5A84_.wvu.Cols" localSheetId="0" hidden="1">'Stavba'!$A:$A</definedName>
    <definedName name="Z_B7E7C763_C459_487D_8ABA_5CFDDFBD5A84_.wvu.PrintArea" localSheetId="0" hidden="1">'Stavba'!$B$1:$J$25</definedName>
    <definedName name="ZakladDPHSni" localSheetId="0">'Stavba'!$G$19</definedName>
    <definedName name="ZakladDPHSni">'[2]Stavba'!$G$23</definedName>
    <definedName name="ZakladDPHSniVypocet" localSheetId="0">'Stavba'!#REF!</definedName>
    <definedName name="ZakladDPHZakl" localSheetId="0">'Stavba'!$G$21</definedName>
    <definedName name="ZakladDPHZakl">'[2]Stavba'!$G$25</definedName>
    <definedName name="ZakladDPHZaklVypocet" localSheetId="0">'Stavba'!#REF!</definedName>
    <definedName name="Zaokrouhleni" localSheetId="0">'Stavba'!#REF!</definedName>
    <definedName name="Zaokrouhleni">'[2]Stavba'!$G$27</definedName>
    <definedName name="Zhotovitel">'Stavba'!$D$7:$G$7</definedName>
    <definedName name="_xlnm.Print_Titles" localSheetId="1">'položkově'!$1:$5</definedName>
  </definedNames>
  <calcPr calcId="162913"/>
</workbook>
</file>

<file path=xl/sharedStrings.xml><?xml version="1.0" encoding="utf-8"?>
<sst xmlns="http://schemas.openxmlformats.org/spreadsheetml/2006/main" count="408" uniqueCount="279">
  <si>
    <t/>
  </si>
  <si>
    <t>m2</t>
  </si>
  <si>
    <t>m</t>
  </si>
  <si>
    <t>END</t>
  </si>
  <si>
    <t>Celkem</t>
  </si>
  <si>
    <t>cena / MJ</t>
  </si>
  <si>
    <t>množství</t>
  </si>
  <si>
    <t>MJ</t>
  </si>
  <si>
    <t>Název položky</t>
  </si>
  <si>
    <t>P.č.</t>
  </si>
  <si>
    <t>POPUZIV</t>
  </si>
  <si>
    <t>#RTSROZP#</t>
  </si>
  <si>
    <t>Zakázka:</t>
  </si>
  <si>
    <t>Misto</t>
  </si>
  <si>
    <t>Objednatel:</t>
  </si>
  <si>
    <t>Město Kolín</t>
  </si>
  <si>
    <t>IČ:</t>
  </si>
  <si>
    <t>Karlovo náměstí 78</t>
  </si>
  <si>
    <t>DIČ:</t>
  </si>
  <si>
    <t>Kolín 1</t>
  </si>
  <si>
    <t>Zhotovitel:</t>
  </si>
  <si>
    <t>Vypracoval:</t>
  </si>
  <si>
    <t>Rozpis ceny</t>
  </si>
  <si>
    <t>HSV</t>
  </si>
  <si>
    <t>PSV</t>
  </si>
  <si>
    <t>MON</t>
  </si>
  <si>
    <t>VN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</si>
  <si>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</si>
  <si>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</si>
  <si>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</si>
  <si>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</si>
  <si>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</si>
  <si>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</si>
  <si>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</si>
  <si>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</si>
  <si>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Cena celkem s DPH</t>
  </si>
  <si>
    <t>CZK</t>
  </si>
  <si>
    <t>Příloha č.1 Smlouvy o dílo - položkový rozpočet</t>
  </si>
  <si>
    <t>V Kolíně dne</t>
  </si>
  <si>
    <t>dne</t>
  </si>
  <si>
    <t>objednatel:</t>
  </si>
  <si>
    <t>zhotovitel:</t>
  </si>
  <si>
    <t>město Kolín</t>
  </si>
  <si>
    <t>002 35 440</t>
  </si>
  <si>
    <t>CZ 002 35 440</t>
  </si>
  <si>
    <t>280 12</t>
  </si>
  <si>
    <t>jednatelem</t>
  </si>
  <si>
    <t>PSČ</t>
  </si>
  <si>
    <t>název firmy</t>
  </si>
  <si>
    <t>ulice čp.</t>
  </si>
  <si>
    <t>obec</t>
  </si>
  <si>
    <t>Celkem Kč</t>
  </si>
  <si>
    <t>firma</t>
  </si>
  <si>
    <t>zast.: jednatel,</t>
  </si>
  <si>
    <t>číslo</t>
  </si>
  <si>
    <t>CZ číslo</t>
  </si>
  <si>
    <t>zast. Michalem Najbrtem,</t>
  </si>
  <si>
    <t>místostarostou města Kolín</t>
  </si>
  <si>
    <t>kus</t>
  </si>
  <si>
    <t>t</t>
  </si>
  <si>
    <t>soubor</t>
  </si>
  <si>
    <t>Vzduchotechnika</t>
  </si>
  <si>
    <t>MŠ Masarykova – doplnění přívodu VZT do kuchyně</t>
  </si>
  <si>
    <t>MŠ Masarykova 891, 280 02 Kolín II.; hospodářský pavilon</t>
  </si>
  <si>
    <t>MŠ Masarykova 891, 280 02 Kolín II., hosp. pavilon, č.parc. st.5446</t>
  </si>
  <si>
    <t>Všeobecné konstrukce a práce</t>
  </si>
  <si>
    <t>07137721VV</t>
  </si>
  <si>
    <t>Mimostaveništní doprava</t>
  </si>
  <si>
    <t>072534111R00</t>
  </si>
  <si>
    <t>Zařízení staveniště + ostatní VRN</t>
  </si>
  <si>
    <t>Stěny a příčky</t>
  </si>
  <si>
    <t>340271510R00</t>
  </si>
  <si>
    <t>Zazdívka otvorů pl.do 1 m2, plynosilikátové.tvár.,tl.10 cm</t>
  </si>
  <si>
    <t>Úprava povrchů vnitřní</t>
  </si>
  <si>
    <t>612401291R00</t>
  </si>
  <si>
    <t>Omítka malých ploch vnitřních stěn do 0,25 m2</t>
  </si>
  <si>
    <t>641941312R00</t>
  </si>
  <si>
    <t>Výplně otvorů</t>
  </si>
  <si>
    <t>Osazení rámů okenních plast, plocha do 4 m2</t>
  </si>
  <si>
    <t>61143592</t>
  </si>
  <si>
    <t>Okno plastové 1křídlové  120x140 cm OS</t>
  </si>
  <si>
    <t>zapěnění průchodů VZT, začištění - lepidlo, perlinka, štuk</t>
  </si>
  <si>
    <t>dle PD</t>
  </si>
  <si>
    <t>728612117R00</t>
  </si>
  <si>
    <t>Mtž ventilátoru radiálálního do potrubí do 0,3 m2</t>
  </si>
  <si>
    <t>42912010</t>
  </si>
  <si>
    <t>Ventilátor radiální ILT/4-355 IP55  IP55</t>
  </si>
  <si>
    <t>728313112R00</t>
  </si>
  <si>
    <t>Montáž filtrační kazety kapsové čtyřhranného do 0,3 m2</t>
  </si>
  <si>
    <t>42952769</t>
  </si>
  <si>
    <t>IFL 355/70-40 filtrační kazeta M5</t>
  </si>
  <si>
    <t>728211416VV</t>
  </si>
  <si>
    <t>Montáž klapky plechové čtyřhranné s pohonem do 0,28 m2</t>
  </si>
  <si>
    <t>42971710</t>
  </si>
  <si>
    <t>IJK 355/70-40 univerzální regulační klapka</t>
  </si>
  <si>
    <t>728211216R00</t>
  </si>
  <si>
    <t>Montáž pružné spojky potrubí čtyřhranného do 0,28 m2</t>
  </si>
  <si>
    <t>55312021500</t>
  </si>
  <si>
    <t>IAE 355 pružná spojka</t>
  </si>
  <si>
    <t>728312112R00</t>
  </si>
  <si>
    <t>Montáž tlumiče hluku čtyřhranného do 0,3 m2</t>
  </si>
  <si>
    <t>4284200050</t>
  </si>
  <si>
    <t>IAA 355 tlumič hluku</t>
  </si>
  <si>
    <t>728311112R00</t>
  </si>
  <si>
    <t>Montáž ohřívače čtyřhranného do 0,3 m2</t>
  </si>
  <si>
    <t>42942040</t>
  </si>
  <si>
    <t>IBE 355/15 T elektrický ohřívač</t>
  </si>
  <si>
    <t>00572135VV</t>
  </si>
  <si>
    <t>Tlakový regulátor-TTC 2000 regulátor+TTS1</t>
  </si>
  <si>
    <t>728411316R00</t>
  </si>
  <si>
    <t>Montáž vyústě čtyřhranné nad 0,25 m2</t>
  </si>
  <si>
    <t>42972670073</t>
  </si>
  <si>
    <t>Jednořadá výustka VNM 1B 620x320 R3/S TPM015/01</t>
  </si>
  <si>
    <t>728415115R00</t>
  </si>
  <si>
    <t>Montáž protidešťové žaluzie nad 0,20 m2</t>
  </si>
  <si>
    <t>61140045</t>
  </si>
  <si>
    <t>Protidešťová žaluzie PDZM40 700x400-.112</t>
  </si>
  <si>
    <t>728111116R00</t>
  </si>
  <si>
    <t>Montáž potrubí plechového čtyřhranného s přírubou do 0,28 m2</t>
  </si>
  <si>
    <t>Potrubí 400x700/volná příruba</t>
  </si>
  <si>
    <t>11,50 m;   ztratné  7% - 0,805 m</t>
  </si>
  <si>
    <t>728211116R00</t>
  </si>
  <si>
    <t>728211316R00</t>
  </si>
  <si>
    <t>728618811VV</t>
  </si>
  <si>
    <t>998728102R00</t>
  </si>
  <si>
    <t>Montáž oblouku plechového čtyřhranného do 0,28 m2</t>
  </si>
  <si>
    <t>Oblouk 400x700/R125 ÚHEL 45°</t>
  </si>
  <si>
    <t>Oblouk 700x400/R125 ÚHEL 90°</t>
  </si>
  <si>
    <t>Redukovaný oblouk 700x400/400x400/R125 úhel 90°</t>
  </si>
  <si>
    <t>Montáž odbočky plechové čtyřhranné do 0,28 m2</t>
  </si>
  <si>
    <t>Záslepka na potrubí 400X400</t>
  </si>
  <si>
    <t>Pomocný materiál-závěsové techniky</t>
  </si>
  <si>
    <t>Přesun hmot pro vzduchotechniku, výšky do 12 m</t>
  </si>
  <si>
    <t>Malby</t>
  </si>
  <si>
    <t>784011222RT2</t>
  </si>
  <si>
    <t>Zakrytí podlah</t>
  </si>
  <si>
    <t>784011221RT2</t>
  </si>
  <si>
    <t>Zakrytí stávajícího zařízení a  předmětů</t>
  </si>
  <si>
    <t>60,00 m2;   včetně folie</t>
  </si>
  <si>
    <t>103,35 m2;   včetně papírové lepenky</t>
  </si>
  <si>
    <t>784402801R00</t>
  </si>
  <si>
    <t>Odstranění malby oškrábáním v místnosti H do 3,8 m</t>
  </si>
  <si>
    <t>784161101R00</t>
  </si>
  <si>
    <t>Penetrace podkladu nátěrem , A - Grund 1x</t>
  </si>
  <si>
    <t>784165522R00</t>
  </si>
  <si>
    <t>Malba  Klasik, bílá, bez penetrace, 2 x</t>
  </si>
  <si>
    <t>Hodinové zúčtovací sazby (HZS)</t>
  </si>
  <si>
    <t>904      R01</t>
  </si>
  <si>
    <t>HZS - zkousky v rámci montážních prací + ostatní práce neobsažené v ceníku</t>
  </si>
  <si>
    <t>hod</t>
  </si>
  <si>
    <t>Různé dokončovací konstrukce a práce na pozemních stavbách</t>
  </si>
  <si>
    <t>952901111R00</t>
  </si>
  <si>
    <t>Vyčištění budov o výšce podlaží do 4 m</t>
  </si>
  <si>
    <t>Bourání konstrukcí</t>
  </si>
  <si>
    <t>968083002R00</t>
  </si>
  <si>
    <t>Vybourání plastových oken do 2 m2</t>
  </si>
  <si>
    <t>1,2*1,4   </t>
  </si>
  <si>
    <t>962031145R00</t>
  </si>
  <si>
    <t>Bourání zdiva tl.130</t>
  </si>
  <si>
    <t>962081131R00</t>
  </si>
  <si>
    <t>Bourání  ze skleněných tvárnic tl. 10 cm</t>
  </si>
  <si>
    <t>Prorážení otvorů a ostatní bourací práce</t>
  </si>
  <si>
    <t>971028461R00</t>
  </si>
  <si>
    <t>Vybourání otvorů zeď smíš. pl. 0,3 m2, tl. 60 cm</t>
  </si>
  <si>
    <t>H99</t>
  </si>
  <si>
    <t>Ostatní přesuny hmot</t>
  </si>
  <si>
    <t>M</t>
  </si>
  <si>
    <t>Montážní přirážky</t>
  </si>
  <si>
    <t>999281105R00</t>
  </si>
  <si>
    <t>Přesun hmot pro opravy a údržbu do výšky 6 m</t>
  </si>
  <si>
    <t>0,457+0,038+0,096   </t>
  </si>
  <si>
    <t>204      R00</t>
  </si>
  <si>
    <t>Zednické výpomoci M 21 podle čl.13-5b</t>
  </si>
  <si>
    <t>pro elektro a VZT</t>
  </si>
  <si>
    <t>M21</t>
  </si>
  <si>
    <t>Elektromontáže</t>
  </si>
  <si>
    <t>211800802R00</t>
  </si>
  <si>
    <t>Elektroinstalace, ovládání včetně FM  a regulace ohřívače a otevírací klapky</t>
  </si>
  <si>
    <t>212190004R00</t>
  </si>
  <si>
    <t>Revize elektroinstalace</t>
  </si>
  <si>
    <t>210100 R-01</t>
  </si>
  <si>
    <t>971033141R00</t>
  </si>
  <si>
    <t>Vybourání otvorů zeď cihel. d=6 cm, tl. 30 cm, MVC</t>
  </si>
  <si>
    <t>210190002R00</t>
  </si>
  <si>
    <t>Montáž celoplechových rozvodnic do váhy 50 kg</t>
  </si>
  <si>
    <t>357313010</t>
  </si>
  <si>
    <t>Rozvaděč RVZT hlavní vypinač 3/63A,předpěťová ochrana B+C,</t>
  </si>
  <si>
    <t>1 soubor:   2x stykač 3f/40A, 2x stykač 3f/20A, 1x jistič 1f/16A, 2x jistič 3f/40A, 2x jistič 3f/16A, 2x spouštěč motorů 10A, 2x kontrolka chodu, 1x regulátor TTC2000 + TTS-1, 1x spínací hodiny týdenní, svorky, lišty, …</t>
  </si>
  <si>
    <t>210190011R00</t>
  </si>
  <si>
    <t>Úprava v napojovacím bodě</t>
  </si>
  <si>
    <t>210190041R00</t>
  </si>
  <si>
    <t>Materiál pro napojovací bod</t>
  </si>
  <si>
    <t>210010003RU2</t>
  </si>
  <si>
    <t>včetně materiálu</t>
  </si>
  <si>
    <t>Trubka ohebná pod omítku, D 23 mm uložená pevně</t>
  </si>
  <si>
    <t>210010004RU2</t>
  </si>
  <si>
    <t>Trubka ohebná pod omítku, D 36 mm uložená pevně</t>
  </si>
  <si>
    <t>210010043R00</t>
  </si>
  <si>
    <t>Trubka ohebná kovová, uložená pevně, 23 mm</t>
  </si>
  <si>
    <t>210010321RT1</t>
  </si>
  <si>
    <t>Krabice univerzální KU a odbočná KO se zapoj.,kruh</t>
  </si>
  <si>
    <t>210010323RT1</t>
  </si>
  <si>
    <t>Krabice odbočná KO, se zapojením, čtvercová</t>
  </si>
  <si>
    <t>210220022RT1</t>
  </si>
  <si>
    <t>Vedení uzemňovací v zemi FeZn, D 8 - 10 mm</t>
  </si>
  <si>
    <t>včetně FeZn</t>
  </si>
  <si>
    <t>210220302R00</t>
  </si>
  <si>
    <t>Svorka hromosvodová nad 2 šrouby /ST, SJ, SR, atd/</t>
  </si>
  <si>
    <t>včetně svorek</t>
  </si>
  <si>
    <t>210020131R00</t>
  </si>
  <si>
    <t>Drátěný kabelový žlab vč.výložníků a příslušenství 580x65</t>
  </si>
  <si>
    <t>210010 \r-02</t>
  </si>
  <si>
    <t>Demontáže stávajících rozvodů elektro,NN</t>
  </si>
  <si>
    <t>210800004R00</t>
  </si>
  <si>
    <t>Vodič CYY 0,35-6 mm2 uložený pod omítkou</t>
  </si>
  <si>
    <t>2 mm2 - 10 m, 4 mm2 - 30 m, 6 mm2 - 60 m</t>
  </si>
  <si>
    <t>210800006R00</t>
  </si>
  <si>
    <t>Vodič CYY 16 mm2 uložený pod omítkou</t>
  </si>
  <si>
    <t>210860201R00</t>
  </si>
  <si>
    <t>Kabel speciální JYTY s CU 3x1,5mm mm pod omítku</t>
  </si>
  <si>
    <t>210800115RT1</t>
  </si>
  <si>
    <t>Kabel CYKY 750 V 5x1,5 mm2 uložený pod omítkou</t>
  </si>
  <si>
    <t>210800114RT2</t>
  </si>
  <si>
    <t>Kabel CYKY 750 V 4x16/25 mm2 uložený pod omítkou</t>
  </si>
  <si>
    <t>210100001R00</t>
  </si>
  <si>
    <t>Ukončení vodičů v rozvaděči + zapojení do 2,5 mm2</t>
  </si>
  <si>
    <t>210220321RT1</t>
  </si>
  <si>
    <t>Svorka na potrubí Bernard, včetně Cu pásku</t>
  </si>
  <si>
    <t>2+2   </t>
  </si>
  <si>
    <t>34561413</t>
  </si>
  <si>
    <t>Svorka WAGO 222-415 5x2,5</t>
  </si>
  <si>
    <t>35441846</t>
  </si>
  <si>
    <t>Štítek označení</t>
  </si>
  <si>
    <t>210100004R00</t>
  </si>
  <si>
    <t>Ukončení vodičů v rozvaděči + zapojení do 25 mm2</t>
  </si>
  <si>
    <t>210100037R00</t>
  </si>
  <si>
    <t>Montáž a dodávka pospojení</t>
  </si>
  <si>
    <t>34382015</t>
  </si>
  <si>
    <t>Páska elektroizolační stahovací VPP 4/280</t>
  </si>
  <si>
    <t>34531 R-3</t>
  </si>
  <si>
    <t>Čidlo teploty TBGR 330 potrubní</t>
  </si>
  <si>
    <t>34531 R-04</t>
  </si>
  <si>
    <t>Čidlo teploty TBGR 430 prostorové</t>
  </si>
  <si>
    <t>947      R00</t>
  </si>
  <si>
    <t>Dokumentace skutečného provedení</t>
  </si>
  <si>
    <t>909      R00</t>
  </si>
  <si>
    <t>včetně kabelu</t>
  </si>
  <si>
    <t>včetně sady pospojení</t>
  </si>
  <si>
    <t>včetně dodávky</t>
  </si>
  <si>
    <t>HZS - koordinace vypnutí stavby, prozatimní napájení staveništního rozvaděče</t>
  </si>
  <si>
    <t>904      R03</t>
  </si>
  <si>
    <t>900      R03</t>
  </si>
  <si>
    <t>900      RT9</t>
  </si>
  <si>
    <t>210190 R-3</t>
  </si>
  <si>
    <t>072532111R00</t>
  </si>
  <si>
    <t>Provozní vlivy</t>
  </si>
  <si>
    <t>34535 R-05</t>
  </si>
  <si>
    <t>Podružný materiál komplet</t>
  </si>
  <si>
    <t>práce ve výšce nad 3 m - elektromontáže</t>
  </si>
  <si>
    <t>spojovací, připojovací, kotevní a upevnovací, svorka a veškeré příslušenství</t>
  </si>
  <si>
    <t>HZS - náklady na zkušební provoz a zaregulování soustavy</t>
  </si>
  <si>
    <t>HZS - Opatření proti prašnosti</t>
  </si>
  <si>
    <t>HZS - ekologická likvidace odpadů</t>
  </si>
  <si>
    <t>HZS - Koordinace s provozovatelem</t>
  </si>
  <si>
    <t>S</t>
  </si>
  <si>
    <t>979082111R00</t>
  </si>
  <si>
    <t>Vnitrostaveništní doprava suti do 50 m</t>
  </si>
  <si>
    <t>1,22+2,217   </t>
  </si>
  <si>
    <t>979087212R00</t>
  </si>
  <si>
    <t>Nakládání suti na dopravní prostředky</t>
  </si>
  <si>
    <t>979083112R00</t>
  </si>
  <si>
    <t>Vodorovné přemístění suti na skládku do 1000 m</t>
  </si>
  <si>
    <t>(1,22+2,217)*20   </t>
  </si>
  <si>
    <t>979990001R00</t>
  </si>
  <si>
    <t>Poplatek za skládku stavební suti</t>
  </si>
  <si>
    <t>Přesun suti</t>
  </si>
  <si>
    <t>Přesun hmot a suti</t>
  </si>
  <si>
    <t>Přes</t>
  </si>
  <si>
    <t>Celková prohlídka el.rozvodu a zařízení do 0,5 mil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</si>
</sst>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  x&quot;"/>
    <numFmt numFmtId="165" formatCode="#,##0.00&quot;  m&quot;"/>
    <numFmt numFmtId="166" formatCode="&quot;=  &quot;#,##0.00&quot;  m2&quot;"/>
    <numFmt numFmtId="167" formatCode="#,##0.00\ &quot;Kč&quot;"/>
    <numFmt numFmtId="168" formatCode="#,##0.000"/>
  </numFmts>
  <fonts count="2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rgb="FF505050"/>
      <name val="Arial CE"/>
      <family val="2"/>
    </font>
    <font>
      <b/>
      <sz val="8"/>
      <color rgb="FF003366"/>
      <name val="Arial CE"/>
      <family val="2"/>
    </font>
    <font>
      <sz val="8"/>
      <color indexed="61"/>
      <name val="Arial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i/>
      <sz val="8"/>
      <color indexed="63"/>
      <name val="Arial"/>
      <family val="2"/>
    </font>
    <font>
      <sz val="8"/>
      <color theme="0"/>
      <name val="Arial CE"/>
      <family val="2"/>
    </font>
    <font>
      <b/>
      <sz val="8"/>
      <color theme="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6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0" fontId="3" fillId="0" borderId="1" xfId="0" applyFont="1" applyBorder="1" applyAlignment="1">
      <alignment vertical="top"/>
    </xf>
    <xf numFmtId="0" fontId="0" fillId="0" borderId="2" xfId="0" applyBorder="1"/>
    <xf numFmtId="0" fontId="0" fillId="0" borderId="3" xfId="0" applyBorder="1"/>
    <xf numFmtId="0" fontId="6" fillId="2" borderId="3" xfId="0" applyFont="1" applyFill="1" applyBorder="1" applyAlignment="1">
      <alignment horizontal="left" vertical="center" indent="1"/>
    </xf>
    <xf numFmtId="49" fontId="4" fillId="2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/>
    </xf>
    <xf numFmtId="0" fontId="0" fillId="2" borderId="3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indent="1"/>
    </xf>
    <xf numFmtId="0" fontId="0" fillId="0" borderId="0" xfId="0" applyBorder="1"/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left" vertical="center" indent="1"/>
    </xf>
    <xf numFmtId="49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left" indent="1"/>
    </xf>
    <xf numFmtId="0" fontId="0" fillId="0" borderId="5" xfId="0" applyBorder="1" applyAlignment="1">
      <alignment/>
    </xf>
    <xf numFmtId="0" fontId="0" fillId="0" borderId="8" xfId="0" applyFont="1" applyBorder="1" applyAlignment="1">
      <alignment horizontal="left" vertical="top" indent="1"/>
    </xf>
    <xf numFmtId="0" fontId="0" fillId="0" borderId="9" xfId="0" applyBorder="1" applyAlignment="1">
      <alignment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5" xfId="0" applyBorder="1" applyAlignment="1">
      <alignment horizontal="left"/>
    </xf>
    <xf numFmtId="49" fontId="0" fillId="0" borderId="3" xfId="0" applyNumberFormat="1" applyBorder="1"/>
    <xf numFmtId="0" fontId="0" fillId="0" borderId="11" xfId="0" applyBorder="1" applyAlignment="1">
      <alignment horizontal="left" vertical="center"/>
    </xf>
    <xf numFmtId="0" fontId="0" fillId="0" borderId="11" xfId="0" applyBorder="1"/>
    <xf numFmtId="0" fontId="0" fillId="0" borderId="12" xfId="0" applyBorder="1" applyAlignment="1">
      <alignment horizontal="left" indent="1"/>
    </xf>
    <xf numFmtId="1" fontId="2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49" fontId="0" fillId="0" borderId="13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 indent="1"/>
    </xf>
    <xf numFmtId="1" fontId="2" fillId="0" borderId="1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1" fontId="2" fillId="0" borderId="1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indent="1"/>
    </xf>
    <xf numFmtId="49" fontId="0" fillId="0" borderId="6" xfId="0" applyNumberFormat="1" applyFont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 indent="1"/>
    </xf>
    <xf numFmtId="0" fontId="0" fillId="2" borderId="17" xfId="0" applyFill="1" applyBorder="1"/>
    <xf numFmtId="49" fontId="2" fillId="2" borderId="18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Alignment="1">
      <alignment/>
    </xf>
    <xf numFmtId="0" fontId="11" fillId="0" borderId="0" xfId="0" applyNumberFormat="1" applyFont="1" applyAlignment="1">
      <alignment wrapText="1"/>
    </xf>
    <xf numFmtId="4" fontId="0" fillId="0" borderId="0" xfId="0" applyNumberFormat="1"/>
    <xf numFmtId="4" fontId="0" fillId="0" borderId="0" xfId="0" applyNumberFormat="1" applyAlignment="1">
      <alignment/>
    </xf>
    <xf numFmtId="49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left" vertical="center" indent="1"/>
    </xf>
    <xf numFmtId="166" fontId="13" fillId="0" borderId="0" xfId="0" applyNumberFormat="1" applyFont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49" fontId="2" fillId="3" borderId="0" xfId="0" applyNumberFormat="1" applyFont="1" applyFill="1" applyBorder="1" applyAlignment="1">
      <alignment horizontal="left" vertical="center"/>
    </xf>
    <xf numFmtId="0" fontId="3" fillId="0" borderId="24" xfId="0" applyFont="1" applyBorder="1" applyAlignment="1" applyProtection="1">
      <alignment horizontal="center" vertical="center" wrapText="1"/>
      <protection locked="0"/>
    </xf>
    <xf numFmtId="168" fontId="3" fillId="0" borderId="24" xfId="0" applyNumberFormat="1" applyFont="1" applyBorder="1" applyAlignment="1" applyProtection="1">
      <alignment vertical="center"/>
      <protection locked="0"/>
    </xf>
    <xf numFmtId="49" fontId="3" fillId="0" borderId="24" xfId="0" applyNumberFormat="1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168" fontId="3" fillId="0" borderId="24" xfId="0" applyNumberFormat="1" applyFont="1" applyBorder="1" applyAlignment="1" applyProtection="1">
      <alignment vertical="center"/>
      <protection locked="0"/>
    </xf>
    <xf numFmtId="4" fontId="3" fillId="4" borderId="24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13" fillId="0" borderId="0" xfId="0" applyFont="1" applyAlignment="1">
      <alignment vertical="top"/>
    </xf>
    <xf numFmtId="0" fontId="13" fillId="0" borderId="0" xfId="0" applyFont="1"/>
    <xf numFmtId="0" fontId="3" fillId="0" borderId="24" xfId="0" applyFont="1" applyBorder="1" applyAlignment="1" applyProtection="1">
      <alignment horizontal="left" vertical="center" wrapText="1" shrinkToFit="1"/>
      <protection locked="0"/>
    </xf>
    <xf numFmtId="4" fontId="3" fillId="4" borderId="24" xfId="0" applyNumberFormat="1" applyFont="1" applyFill="1" applyBorder="1" applyAlignment="1" applyProtection="1">
      <alignment vertical="center"/>
      <protection locked="0"/>
    </xf>
    <xf numFmtId="4" fontId="3" fillId="0" borderId="25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vertical="center"/>
    </xf>
    <xf numFmtId="168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26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168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0" fillId="0" borderId="15" xfId="0" applyBorder="1"/>
    <xf numFmtId="49" fontId="0" fillId="0" borderId="5" xfId="0" applyNumberFormat="1" applyBorder="1"/>
    <xf numFmtId="0" fontId="0" fillId="0" borderId="27" xfId="0" applyBorder="1"/>
    <xf numFmtId="49" fontId="13" fillId="5" borderId="23" xfId="0" applyNumberFormat="1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left"/>
    </xf>
    <xf numFmtId="49" fontId="13" fillId="5" borderId="9" xfId="0" applyNumberFormat="1" applyFont="1" applyFill="1" applyBorder="1" applyAlignment="1">
      <alignment vertical="center"/>
    </xf>
    <xf numFmtId="167" fontId="13" fillId="5" borderId="9" xfId="0" applyNumberFormat="1" applyFont="1" applyFill="1" applyBorder="1" applyAlignment="1">
      <alignment horizontal="right" vertical="center" indent="1"/>
    </xf>
    <xf numFmtId="167" fontId="13" fillId="5" borderId="28" xfId="0" applyNumberFormat="1" applyFont="1" applyFill="1" applyBorder="1" applyAlignment="1">
      <alignment horizontal="right" vertical="center" indent="1"/>
    </xf>
    <xf numFmtId="0" fontId="15" fillId="5" borderId="9" xfId="0" applyFont="1" applyFill="1" applyBorder="1" applyAlignment="1">
      <alignment horizontal="left" wrapText="1" shrinkToFit="1"/>
    </xf>
    <xf numFmtId="49" fontId="16" fillId="0" borderId="29" xfId="0" applyNumberFormat="1" applyFont="1" applyFill="1" applyBorder="1" applyAlignment="1" applyProtection="1">
      <alignment horizontal="left" vertical="center"/>
      <protection/>
    </xf>
    <xf numFmtId="49" fontId="17" fillId="0" borderId="29" xfId="0" applyNumberFormat="1" applyFont="1" applyFill="1" applyBorder="1" applyAlignment="1" applyProtection="1">
      <alignment horizontal="left" vertical="center"/>
      <protection/>
    </xf>
    <xf numFmtId="49" fontId="16" fillId="0" borderId="29" xfId="0" applyNumberFormat="1" applyFont="1" applyFill="1" applyBorder="1" applyAlignment="1" applyProtection="1">
      <alignment horizontal="left" vertical="center" wrapText="1" shrinkToFit="1"/>
      <protection/>
    </xf>
    <xf numFmtId="49" fontId="17" fillId="0" borderId="29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NumberFormat="1" applyAlignment="1">
      <alignment wrapText="1"/>
    </xf>
    <xf numFmtId="4" fontId="9" fillId="0" borderId="15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10" fillId="2" borderId="17" xfId="0" applyNumberFormat="1" applyFont="1" applyFill="1" applyBorder="1" applyAlignment="1">
      <alignment horizontal="right" vertical="center"/>
    </xf>
    <xf numFmtId="4" fontId="9" fillId="0" borderId="14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horizontal="right" vertical="center" indent="1"/>
    </xf>
    <xf numFmtId="4" fontId="9" fillId="0" borderId="13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49" fontId="0" fillId="0" borderId="12" xfId="0" applyNumberFormat="1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 indent="1"/>
    </xf>
    <xf numFmtId="49" fontId="0" fillId="0" borderId="30" xfId="0" applyNumberFormat="1" applyBorder="1" applyAlignment="1">
      <alignment horizontal="left" vertical="center" indent="1"/>
    </xf>
    <xf numFmtId="4" fontId="8" fillId="0" borderId="14" xfId="0" applyNumberFormat="1" applyFont="1" applyBorder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right" vertical="center" indent="1"/>
    </xf>
    <xf numFmtId="49" fontId="2" fillId="3" borderId="5" xfId="0" applyNumberFormat="1" applyFont="1" applyFill="1" applyBorder="1" applyAlignment="1">
      <alignment horizontal="right" vertical="center" indent="1"/>
    </xf>
    <xf numFmtId="49" fontId="2" fillId="0" borderId="7" xfId="0" applyNumberFormat="1" applyFont="1" applyBorder="1" applyAlignment="1">
      <alignment horizontal="right" vertical="center" indent="1"/>
    </xf>
    <xf numFmtId="49" fontId="2" fillId="0" borderId="5" xfId="0" applyNumberFormat="1" applyFont="1" applyBorder="1" applyAlignment="1">
      <alignment horizontal="right" vertical="center" indent="1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left" vertical="center"/>
    </xf>
    <xf numFmtId="1" fontId="0" fillId="0" borderId="5" xfId="0" applyNumberFormat="1" applyFont="1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49" fontId="12" fillId="0" borderId="5" xfId="0" applyNumberFormat="1" applyFont="1" applyBorder="1" applyAlignment="1">
      <alignment vertical="center"/>
    </xf>
    <xf numFmtId="49" fontId="12" fillId="0" borderId="27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 indent="1"/>
    </xf>
    <xf numFmtId="0" fontId="4" fillId="0" borderId="28" xfId="0" applyFont="1" applyBorder="1" applyAlignment="1">
      <alignment horizontal="left" indent="1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49" fontId="19" fillId="0" borderId="29" xfId="0" applyNumberFormat="1" applyFont="1" applyFill="1" applyBorder="1" applyAlignment="1" applyProtection="1">
      <alignment horizontal="left" vertical="center"/>
      <protection/>
    </xf>
    <xf numFmtId="49" fontId="19" fillId="0" borderId="29" xfId="0" applyNumberFormat="1" applyFont="1" applyFill="1" applyBorder="1" applyAlignment="1" applyProtection="1">
      <alignment horizontal="left" vertical="center" wrapText="1" shrinkToFi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  <xf numFmtId="4" fontId="3" fillId="0" borderId="0" xfId="0" applyNumberFormat="1" applyFont="1"/>
    <xf numFmtId="4" fontId="20" fillId="5" borderId="0" xfId="0" applyNumberFormat="1" applyFont="1" applyFill="1"/>
    <xf numFmtId="0" fontId="21" fillId="5" borderId="0" xfId="0" applyFont="1" applyFill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indent="4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0" borderId="1" xfId="0" applyBorder="1"/>
    <xf numFmtId="49" fontId="0" fillId="0" borderId="0" xfId="0" applyNumberFormat="1" applyBorder="1"/>
    <xf numFmtId="0" fontId="0" fillId="0" borderId="26" xfId="0" applyBorder="1"/>
    <xf numFmtId="0" fontId="3" fillId="0" borderId="0" xfId="0" applyFont="1" applyBorder="1" applyAlignment="1">
      <alignment vertical="top"/>
    </xf>
    <xf numFmtId="0" fontId="3" fillId="0" borderId="0" xfId="0" applyFont="1" applyBorder="1"/>
    <xf numFmtId="0" fontId="3" fillId="0" borderId="23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1" xfId="0" applyFont="1" applyBorder="1" applyAlignment="1">
      <alignment horizontal="left" indent="4"/>
    </xf>
    <xf numFmtId="0" fontId="3" fillId="0" borderId="26" xfId="0" applyFont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3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8%20O&#352;KS\2.1_V&#253;b&#283;rov&#225;%20&#345;&#237;zen&#237;\do%20250%20000,-\2019\04.xx_4.Z&#352;%20Lipansk&#225;%20-%208130%20WC%20d&#237;vky\1.V&#253;zva\Kopie%20-%20ZAD&#193;N&#205;%20%20-%20WC%20I.NP%20D&#205;VKY%20-%201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 Pol"/>
      <sheetName val=" Pol (2)"/>
      <sheetName val=" Pol (3)"/>
      <sheetName val=" Pol (4)"/>
      <sheetName val="List1"/>
    </sheetNames>
    <sheetDataSet>
      <sheetData sheetId="0" refreshError="1"/>
      <sheetData sheetId="1" refreshError="1">
        <row r="23">
          <cell r="G23">
            <v>0</v>
          </cell>
        </row>
        <row r="24">
          <cell r="G24">
            <v>0</v>
          </cell>
        </row>
        <row r="25">
          <cell r="G25">
            <v>159799.19</v>
          </cell>
        </row>
        <row r="26">
          <cell r="G26">
            <v>33557.829900000004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Z32"/>
  <sheetViews>
    <sheetView showGridLines="0" zoomScale="80" zoomScaleNormal="80" zoomScaleSheetLayoutView="75" workbookViewId="0" topLeftCell="B1">
      <selection activeCell="B26" sqref="B26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56" customWidth="1"/>
    <col min="8" max="8" width="12.75390625" style="0" customWidth="1"/>
    <col min="9" max="9" width="12.75390625" style="56" customWidth="1"/>
    <col min="10" max="10" width="6.75390625" style="56" customWidth="1"/>
    <col min="11" max="11" width="4.25390625" style="0" customWidth="1"/>
    <col min="12" max="15" width="10.75390625" style="0" customWidth="1"/>
    <col min="52" max="52" width="93.125" style="0" customWidth="1"/>
  </cols>
  <sheetData>
    <row r="1" spans="1:10" ht="33.75" customHeight="1">
      <c r="A1" s="4" t="s">
        <v>11</v>
      </c>
      <c r="B1" s="129" t="s">
        <v>37</v>
      </c>
      <c r="C1" s="130"/>
      <c r="D1" s="130"/>
      <c r="E1" s="130"/>
      <c r="F1" s="130"/>
      <c r="G1" s="130"/>
      <c r="H1" s="130"/>
      <c r="I1" s="130"/>
      <c r="J1" s="131"/>
    </row>
    <row r="2" spans="1:15" ht="23.25" customHeight="1">
      <c r="A2" s="5"/>
      <c r="B2" s="6" t="s">
        <v>12</v>
      </c>
      <c r="C2" s="7"/>
      <c r="D2" s="132" t="s">
        <v>62</v>
      </c>
      <c r="E2" s="133"/>
      <c r="F2" s="133"/>
      <c r="G2" s="133"/>
      <c r="H2" s="133"/>
      <c r="I2" s="133"/>
      <c r="J2" s="134"/>
      <c r="O2" s="8"/>
    </row>
    <row r="3" spans="1:10" ht="23.25" customHeight="1">
      <c r="A3" s="5"/>
      <c r="B3" s="9" t="s">
        <v>13</v>
      </c>
      <c r="C3" s="10"/>
      <c r="D3" s="135" t="s">
        <v>63</v>
      </c>
      <c r="E3" s="136"/>
      <c r="F3" s="136"/>
      <c r="G3" s="136"/>
      <c r="H3" s="136"/>
      <c r="I3" s="136"/>
      <c r="J3" s="137"/>
    </row>
    <row r="4" spans="1:10" ht="18" customHeight="1">
      <c r="A4" s="5"/>
      <c r="B4" s="11" t="s">
        <v>14</v>
      </c>
      <c r="C4" s="12"/>
      <c r="D4" s="13" t="s">
        <v>15</v>
      </c>
      <c r="E4" s="61"/>
      <c r="F4" s="61"/>
      <c r="G4" s="61"/>
      <c r="H4" s="15" t="s">
        <v>16</v>
      </c>
      <c r="I4" s="13" t="s">
        <v>43</v>
      </c>
      <c r="J4" s="16"/>
    </row>
    <row r="5" spans="1:10" ht="15" customHeight="1">
      <c r="A5" s="5"/>
      <c r="B5" s="17"/>
      <c r="C5" s="61"/>
      <c r="D5" s="13" t="s">
        <v>17</v>
      </c>
      <c r="E5" s="61"/>
      <c r="F5" s="61"/>
      <c r="G5" s="61"/>
      <c r="H5" s="15" t="s">
        <v>18</v>
      </c>
      <c r="I5" s="13" t="s">
        <v>44</v>
      </c>
      <c r="J5" s="16"/>
    </row>
    <row r="6" spans="1:10" ht="15" customHeight="1">
      <c r="A6" s="5"/>
      <c r="B6" s="140" t="s">
        <v>45</v>
      </c>
      <c r="C6" s="141"/>
      <c r="D6" s="18" t="s">
        <v>19</v>
      </c>
      <c r="E6" s="19"/>
      <c r="F6" s="19"/>
      <c r="G6" s="19"/>
      <c r="H6" s="20"/>
      <c r="I6" s="19"/>
      <c r="J6" s="21"/>
    </row>
    <row r="7" spans="1:10" ht="18" customHeight="1">
      <c r="A7" s="5"/>
      <c r="B7" s="11" t="s">
        <v>20</v>
      </c>
      <c r="C7" s="12"/>
      <c r="D7" s="142" t="s">
        <v>48</v>
      </c>
      <c r="E7" s="142"/>
      <c r="F7" s="142"/>
      <c r="G7" s="142"/>
      <c r="H7" s="15" t="s">
        <v>16</v>
      </c>
      <c r="I7" s="74" t="s">
        <v>54</v>
      </c>
      <c r="J7" s="16"/>
    </row>
    <row r="8" spans="1:10" ht="15" customHeight="1">
      <c r="A8" s="5"/>
      <c r="B8" s="17"/>
      <c r="C8" s="14"/>
      <c r="D8" s="143" t="s">
        <v>49</v>
      </c>
      <c r="E8" s="143"/>
      <c r="F8" s="143"/>
      <c r="G8" s="143"/>
      <c r="H8" s="15" t="s">
        <v>18</v>
      </c>
      <c r="I8" s="74" t="s">
        <v>55</v>
      </c>
      <c r="J8" s="16"/>
    </row>
    <row r="9" spans="1:10" ht="15" customHeight="1">
      <c r="A9" s="5"/>
      <c r="B9" s="138" t="s">
        <v>47</v>
      </c>
      <c r="C9" s="139"/>
      <c r="D9" s="144" t="s">
        <v>50</v>
      </c>
      <c r="E9" s="144"/>
      <c r="F9" s="144"/>
      <c r="G9" s="144"/>
      <c r="H9" s="20"/>
      <c r="I9" s="19"/>
      <c r="J9" s="21"/>
    </row>
    <row r="10" spans="1:10" ht="18" customHeight="1">
      <c r="A10" s="5"/>
      <c r="B10" s="25" t="s">
        <v>21</v>
      </c>
      <c r="C10" s="26"/>
      <c r="D10" s="27"/>
      <c r="E10" s="28"/>
      <c r="F10" s="28"/>
      <c r="G10" s="28"/>
      <c r="H10" s="29"/>
      <c r="I10" s="28"/>
      <c r="J10" s="30"/>
    </row>
    <row r="11" spans="1:10" ht="18" customHeight="1">
      <c r="A11" s="5"/>
      <c r="B11" s="23" t="s">
        <v>22</v>
      </c>
      <c r="C11" s="31"/>
      <c r="D11" s="24"/>
      <c r="E11" s="145"/>
      <c r="F11" s="145"/>
      <c r="G11" s="146"/>
      <c r="H11" s="146"/>
      <c r="I11" s="146" t="s">
        <v>4</v>
      </c>
      <c r="J11" s="147"/>
    </row>
    <row r="12" spans="1:10" ht="23.25" customHeight="1">
      <c r="A12" s="32" t="s">
        <v>23</v>
      </c>
      <c r="B12" s="124" t="s">
        <v>23</v>
      </c>
      <c r="C12" s="125"/>
      <c r="D12" s="125"/>
      <c r="E12" s="125"/>
      <c r="F12" s="125"/>
      <c r="G12" s="125"/>
      <c r="H12" s="126"/>
      <c r="I12" s="127">
        <f>položkově!I9+položkově!I11+položkově!I14+položkově!I47+položkově!I59+položkově!I64+položkově!I66+položkově!I69</f>
        <v>0</v>
      </c>
      <c r="J12" s="128"/>
    </row>
    <row r="13" spans="1:10" ht="23.25" customHeight="1">
      <c r="A13" s="32" t="s">
        <v>24</v>
      </c>
      <c r="B13" s="124" t="s">
        <v>24</v>
      </c>
      <c r="C13" s="125"/>
      <c r="D13" s="125"/>
      <c r="E13" s="125"/>
      <c r="F13" s="125"/>
      <c r="G13" s="125"/>
      <c r="H13" s="126"/>
      <c r="I13" s="127">
        <f>položkově!I18+položkově!I72</f>
        <v>0</v>
      </c>
      <c r="J13" s="128"/>
    </row>
    <row r="14" spans="1:10" ht="23.25" customHeight="1">
      <c r="A14" s="32" t="s">
        <v>25</v>
      </c>
      <c r="B14" s="124" t="s">
        <v>166</v>
      </c>
      <c r="C14" s="125"/>
      <c r="D14" s="125"/>
      <c r="E14" s="125"/>
      <c r="F14" s="125"/>
      <c r="G14" s="125"/>
      <c r="H14" s="126"/>
      <c r="I14" s="127">
        <f>položkově!I6+položkově!I55+položkově!I57</f>
        <v>0</v>
      </c>
      <c r="J14" s="128"/>
    </row>
    <row r="15" spans="1:10" ht="23.25" customHeight="1">
      <c r="A15" s="32" t="s">
        <v>26</v>
      </c>
      <c r="B15" s="124" t="s">
        <v>276</v>
      </c>
      <c r="C15" s="125"/>
      <c r="D15" s="125"/>
      <c r="E15" s="125"/>
      <c r="F15" s="125"/>
      <c r="G15" s="125"/>
      <c r="H15" s="126"/>
      <c r="I15" s="127">
        <f>položkově!I130</f>
        <v>0</v>
      </c>
      <c r="J15" s="128"/>
    </row>
    <row r="16" spans="1:10" ht="23.25" customHeight="1">
      <c r="A16" s="32" t="s">
        <v>27</v>
      </c>
      <c r="B16" s="124" t="s">
        <v>28</v>
      </c>
      <c r="C16" s="125"/>
      <c r="D16" s="125"/>
      <c r="E16" s="125"/>
      <c r="F16" s="125"/>
      <c r="G16" s="125"/>
      <c r="H16" s="126"/>
      <c r="I16" s="127">
        <v>0</v>
      </c>
      <c r="J16" s="128"/>
    </row>
    <row r="17" spans="1:10" ht="23.25" customHeight="1">
      <c r="A17" s="5"/>
      <c r="B17" s="121" t="s">
        <v>4</v>
      </c>
      <c r="C17" s="122"/>
      <c r="D17" s="122"/>
      <c r="E17" s="122"/>
      <c r="F17" s="122"/>
      <c r="G17" s="122"/>
      <c r="H17" s="123"/>
      <c r="I17" s="117">
        <f>SUM(I12:J16)</f>
        <v>0</v>
      </c>
      <c r="J17" s="118"/>
    </row>
    <row r="18" spans="1:10" ht="33" customHeight="1">
      <c r="A18" s="5"/>
      <c r="B18" s="35" t="s">
        <v>29</v>
      </c>
      <c r="C18" s="33"/>
      <c r="D18" s="34"/>
      <c r="E18" s="36"/>
      <c r="F18" s="37"/>
      <c r="G18" s="38"/>
      <c r="H18" s="38"/>
      <c r="I18" s="38"/>
      <c r="J18" s="39"/>
    </row>
    <row r="19" spans="1:10" ht="23.25" customHeight="1">
      <c r="A19" s="5"/>
      <c r="B19" s="40" t="s">
        <v>30</v>
      </c>
      <c r="C19" s="33"/>
      <c r="D19" s="34"/>
      <c r="E19" s="41">
        <v>15</v>
      </c>
      <c r="F19" s="37" t="s">
        <v>31</v>
      </c>
      <c r="G19" s="115">
        <f>0</f>
        <v>0</v>
      </c>
      <c r="H19" s="116"/>
      <c r="I19" s="116"/>
      <c r="J19" s="39" t="str">
        <f aca="true" t="shared" si="0" ref="J19:J22">Mena</f>
        <v>CZK</v>
      </c>
    </row>
    <row r="20" spans="1:10" ht="23.25" customHeight="1">
      <c r="A20" s="5"/>
      <c r="B20" s="40" t="s">
        <v>32</v>
      </c>
      <c r="C20" s="33"/>
      <c r="D20" s="34"/>
      <c r="E20" s="41">
        <f>SazbaDPH1</f>
        <v>15</v>
      </c>
      <c r="F20" s="37" t="s">
        <v>31</v>
      </c>
      <c r="G20" s="119">
        <f>ZakladDPHSni*SazbaDPH1/100</f>
        <v>0</v>
      </c>
      <c r="H20" s="120"/>
      <c r="I20" s="120"/>
      <c r="J20" s="39" t="str">
        <f t="shared" si="0"/>
        <v>CZK</v>
      </c>
    </row>
    <row r="21" spans="1:10" ht="23.25" customHeight="1">
      <c r="A21" s="5"/>
      <c r="B21" s="40" t="s">
        <v>33</v>
      </c>
      <c r="C21" s="33"/>
      <c r="D21" s="34"/>
      <c r="E21" s="41">
        <v>21</v>
      </c>
      <c r="F21" s="37" t="s">
        <v>31</v>
      </c>
      <c r="G21" s="115">
        <f>ROUND(I17,0)</f>
        <v>0</v>
      </c>
      <c r="H21" s="116"/>
      <c r="I21" s="116"/>
      <c r="J21" s="39" t="str">
        <f t="shared" si="0"/>
        <v>CZK</v>
      </c>
    </row>
    <row r="22" spans="1:10" ht="23.25" customHeight="1" thickBot="1">
      <c r="A22" s="5"/>
      <c r="B22" s="42" t="s">
        <v>34</v>
      </c>
      <c r="C22" s="43"/>
      <c r="D22" s="44"/>
      <c r="E22" s="45">
        <f>SazbaDPH2</f>
        <v>21</v>
      </c>
      <c r="F22" s="46" t="s">
        <v>31</v>
      </c>
      <c r="G22" s="112">
        <f>ROUND(I17*0.21,0)</f>
        <v>0</v>
      </c>
      <c r="H22" s="113"/>
      <c r="I22" s="113"/>
      <c r="J22" s="47" t="str">
        <f t="shared" si="0"/>
        <v>CZK</v>
      </c>
    </row>
    <row r="23" spans="1:10" ht="27.75" customHeight="1" thickBot="1">
      <c r="A23" s="5"/>
      <c r="B23" s="48" t="s">
        <v>35</v>
      </c>
      <c r="C23" s="49"/>
      <c r="D23" s="49"/>
      <c r="E23" s="49"/>
      <c r="F23" s="49"/>
      <c r="G23" s="114">
        <f>ZakladDPHSni+DPHSni+ZakladDPHZakl+DPHZakl</f>
        <v>0</v>
      </c>
      <c r="H23" s="114"/>
      <c r="I23" s="114"/>
      <c r="J23" s="50" t="s">
        <v>36</v>
      </c>
    </row>
    <row r="24" spans="1:10" ht="12.75" customHeight="1">
      <c r="A24" s="5"/>
      <c r="B24" s="5"/>
      <c r="C24" s="12"/>
      <c r="D24" s="12"/>
      <c r="E24" s="12"/>
      <c r="F24" s="12"/>
      <c r="G24" s="22"/>
      <c r="H24" s="12"/>
      <c r="I24" s="22"/>
      <c r="J24" s="51"/>
    </row>
    <row r="25" spans="1:10" ht="13.5" customHeight="1" thickBot="1">
      <c r="A25" s="52"/>
      <c r="B25" s="52"/>
      <c r="C25" s="53"/>
      <c r="D25" s="53"/>
      <c r="E25" s="53"/>
      <c r="F25" s="53"/>
      <c r="G25" s="54"/>
      <c r="H25" s="53"/>
      <c r="I25" s="54"/>
      <c r="J25" s="55"/>
    </row>
    <row r="28" spans="2:52" ht="12.75">
      <c r="B28" s="111"/>
      <c r="C28" s="111"/>
      <c r="D28" s="111"/>
      <c r="E28" s="111"/>
      <c r="F28" s="111"/>
      <c r="G28" s="111"/>
      <c r="H28" s="111"/>
      <c r="I28" s="111"/>
      <c r="J28" s="111"/>
      <c r="AZ28" s="57">
        <f>B28</f>
        <v>0</v>
      </c>
    </row>
    <row r="29" spans="2:52" ht="12.75">
      <c r="B29" s="111"/>
      <c r="C29" s="111"/>
      <c r="D29" s="111"/>
      <c r="E29" s="111"/>
      <c r="F29" s="111"/>
      <c r="G29" s="111"/>
      <c r="H29" s="111"/>
      <c r="I29" s="111"/>
      <c r="J29" s="111"/>
      <c r="AZ29" s="57">
        <f>B29</f>
        <v>0</v>
      </c>
    </row>
    <row r="30" spans="2:52" ht="12.75">
      <c r="B30" s="111"/>
      <c r="C30" s="111"/>
      <c r="D30" s="111"/>
      <c r="E30" s="111"/>
      <c r="F30" s="111"/>
      <c r="G30" s="111"/>
      <c r="H30" s="111"/>
      <c r="I30" s="111"/>
      <c r="J30" s="111"/>
      <c r="AZ30" s="57">
        <f>B30</f>
        <v>0</v>
      </c>
    </row>
    <row r="32" spans="6:10" ht="12.75">
      <c r="F32" s="58"/>
      <c r="G32" s="59"/>
      <c r="H32" s="58"/>
      <c r="I32" s="59"/>
      <c r="J32" s="59"/>
    </row>
  </sheetData>
  <mergeCells count="31">
    <mergeCell ref="I16:J16"/>
    <mergeCell ref="I15:J15"/>
    <mergeCell ref="B15:H15"/>
    <mergeCell ref="B16:H16"/>
    <mergeCell ref="B1:J1"/>
    <mergeCell ref="D2:J2"/>
    <mergeCell ref="D3:J3"/>
    <mergeCell ref="B9:C9"/>
    <mergeCell ref="B6:C6"/>
    <mergeCell ref="D7:G7"/>
    <mergeCell ref="D8:G8"/>
    <mergeCell ref="D9:G9"/>
    <mergeCell ref="E11:F11"/>
    <mergeCell ref="G11:H11"/>
    <mergeCell ref="I11:J11"/>
    <mergeCell ref="I12:J12"/>
    <mergeCell ref="B12:H12"/>
    <mergeCell ref="I13:J13"/>
    <mergeCell ref="I14:J14"/>
    <mergeCell ref="B13:H13"/>
    <mergeCell ref="B14:H14"/>
    <mergeCell ref="G21:I21"/>
    <mergeCell ref="I17:J17"/>
    <mergeCell ref="G19:I19"/>
    <mergeCell ref="G20:I20"/>
    <mergeCell ref="B17:H17"/>
    <mergeCell ref="B30:J30"/>
    <mergeCell ref="G22:I22"/>
    <mergeCell ref="G23:I23"/>
    <mergeCell ref="B28:J28"/>
    <mergeCell ref="B29:J29"/>
  </mergeCells>
  <printOptions/>
  <pageMargins left="0.5905511811023623" right="0.5905511811023623" top="0.7874015748031497" bottom="0.3937007874015748" header="0" footer="0.1968503937007874"/>
  <pageSetup fitToHeight="9999" fitToWidth="1" horizontalDpi="600" verticalDpi="600" orientation="portrait" paperSize="9" scale="93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D146"/>
  <sheetViews>
    <sheetView tabSelected="1" zoomScaleSheetLayoutView="110" workbookViewId="0" topLeftCell="A1">
      <selection activeCell="A4" sqref="A4"/>
    </sheetView>
  </sheetViews>
  <sheetFormatPr defaultColWidth="9.00390625" defaultRowHeight="12.75"/>
  <cols>
    <col min="1" max="1" width="4.25390625" style="0" customWidth="1"/>
    <col min="2" max="2" width="11.75390625" style="1" customWidth="1"/>
    <col min="3" max="3" width="38.25390625" style="1" customWidth="1"/>
    <col min="4" max="4" width="7.25390625" style="0" customWidth="1"/>
    <col min="5" max="5" width="10.625" style="0" customWidth="1"/>
    <col min="6" max="6" width="9.875" style="0" customWidth="1"/>
    <col min="7" max="7" width="12.75390625" style="0" customWidth="1"/>
    <col min="8" max="8" width="1.37890625" style="0" customWidth="1"/>
    <col min="9" max="9" width="9.125" style="0" hidden="1" customWidth="1"/>
    <col min="10" max="10" width="6.00390625" style="0" hidden="1" customWidth="1"/>
    <col min="17" max="27" width="9.00390625" style="0" hidden="1" customWidth="1"/>
  </cols>
  <sheetData>
    <row r="1" spans="1:9" ht="18" customHeight="1">
      <c r="A1" s="153" t="s">
        <v>37</v>
      </c>
      <c r="B1" s="154"/>
      <c r="C1" s="154"/>
      <c r="D1" s="154"/>
      <c r="E1" s="154"/>
      <c r="F1" s="155"/>
      <c r="G1" s="156"/>
      <c r="H1" s="2"/>
      <c r="I1" s="2"/>
    </row>
    <row r="2" spans="1:9" ht="15" customHeight="1">
      <c r="A2" s="62"/>
      <c r="B2" s="60"/>
      <c r="C2" s="150" t="s">
        <v>62</v>
      </c>
      <c r="D2" s="151"/>
      <c r="E2" s="151"/>
      <c r="F2" s="151"/>
      <c r="G2" s="152"/>
      <c r="H2" s="2"/>
      <c r="I2" s="2"/>
    </row>
    <row r="3" spans="1:19" ht="15" customHeight="1">
      <c r="A3" s="63"/>
      <c r="B3" s="64"/>
      <c r="C3" s="148" t="s">
        <v>64</v>
      </c>
      <c r="D3" s="148"/>
      <c r="E3" s="148"/>
      <c r="F3" s="148"/>
      <c r="G3" s="149"/>
      <c r="H3" s="2"/>
      <c r="I3" s="2"/>
      <c r="S3" t="s">
        <v>10</v>
      </c>
    </row>
    <row r="4" spans="2:7" s="65" customFormat="1" ht="6.75" customHeight="1">
      <c r="B4" s="66"/>
      <c r="C4" s="66"/>
      <c r="E4" s="67"/>
      <c r="F4" s="68"/>
      <c r="G4" s="69"/>
    </row>
    <row r="5" spans="1:9" s="73" customFormat="1" ht="21" customHeight="1">
      <c r="A5" s="70" t="s">
        <v>9</v>
      </c>
      <c r="B5" s="157" t="s">
        <v>8</v>
      </c>
      <c r="C5" s="158"/>
      <c r="D5" s="70" t="s">
        <v>7</v>
      </c>
      <c r="E5" s="70" t="s">
        <v>6</v>
      </c>
      <c r="F5" s="71" t="s">
        <v>5</v>
      </c>
      <c r="G5" s="70" t="s">
        <v>51</v>
      </c>
      <c r="H5" s="72"/>
      <c r="I5" s="72"/>
    </row>
    <row r="6" spans="1:10" s="83" customFormat="1" ht="15" customHeight="1">
      <c r="A6" s="101"/>
      <c r="B6" s="102">
        <v>0</v>
      </c>
      <c r="C6" s="102" t="s">
        <v>65</v>
      </c>
      <c r="D6" s="103"/>
      <c r="E6" s="103"/>
      <c r="F6" s="104"/>
      <c r="G6" s="105"/>
      <c r="H6" s="82"/>
      <c r="I6" s="164">
        <f>SUM(G7:G8)</f>
        <v>0</v>
      </c>
      <c r="J6" s="165" t="s">
        <v>166</v>
      </c>
    </row>
    <row r="7" spans="1:9" s="81" customFormat="1" ht="15" customHeight="1">
      <c r="A7" s="3">
        <f>1+0</f>
        <v>1</v>
      </c>
      <c r="B7" s="77" t="s">
        <v>66</v>
      </c>
      <c r="C7" s="84" t="s">
        <v>67</v>
      </c>
      <c r="D7" s="78" t="s">
        <v>60</v>
      </c>
      <c r="E7" s="79">
        <v>1</v>
      </c>
      <c r="F7" s="80"/>
      <c r="G7" s="86">
        <f aca="true" t="shared" si="0" ref="G7">ROUND(F7*E7,2)</f>
        <v>0</v>
      </c>
      <c r="I7" s="163"/>
    </row>
    <row r="8" spans="1:7" s="81" customFormat="1" ht="15" customHeight="1">
      <c r="A8" s="3">
        <f>1+A7</f>
        <v>2</v>
      </c>
      <c r="B8" s="77" t="s">
        <v>68</v>
      </c>
      <c r="C8" s="84" t="s">
        <v>69</v>
      </c>
      <c r="D8" s="78" t="s">
        <v>60</v>
      </c>
      <c r="E8" s="79">
        <v>1</v>
      </c>
      <c r="F8" s="80"/>
      <c r="G8" s="86">
        <f aca="true" t="shared" si="1" ref="G8">ROUND(F8*E8,2)</f>
        <v>0</v>
      </c>
    </row>
    <row r="9" spans="1:10" s="83" customFormat="1" ht="15" customHeight="1">
      <c r="A9" s="101"/>
      <c r="B9" s="102">
        <v>34</v>
      </c>
      <c r="C9" s="106" t="s">
        <v>70</v>
      </c>
      <c r="D9" s="103"/>
      <c r="E9" s="103"/>
      <c r="F9" s="104"/>
      <c r="G9" s="105"/>
      <c r="H9" s="82"/>
      <c r="I9" s="164">
        <f>SUM(G10:G10)</f>
        <v>0</v>
      </c>
      <c r="J9" s="165" t="s">
        <v>23</v>
      </c>
    </row>
    <row r="10" spans="1:7" s="81" customFormat="1" ht="25.5" customHeight="1">
      <c r="A10" s="3">
        <f>1+A8</f>
        <v>3</v>
      </c>
      <c r="B10" s="77" t="s">
        <v>71</v>
      </c>
      <c r="C10" s="84" t="s">
        <v>72</v>
      </c>
      <c r="D10" s="78" t="s">
        <v>1</v>
      </c>
      <c r="E10" s="79">
        <v>0.6</v>
      </c>
      <c r="F10" s="80"/>
      <c r="G10" s="86">
        <f aca="true" t="shared" si="2" ref="G10">ROUND(F10*E10,2)</f>
        <v>0</v>
      </c>
    </row>
    <row r="11" spans="1:10" s="83" customFormat="1" ht="15" customHeight="1">
      <c r="A11" s="101"/>
      <c r="B11" s="102">
        <v>61</v>
      </c>
      <c r="C11" s="106" t="s">
        <v>73</v>
      </c>
      <c r="D11" s="103"/>
      <c r="E11" s="103"/>
      <c r="F11" s="104"/>
      <c r="G11" s="105"/>
      <c r="H11" s="82"/>
      <c r="I11" s="164">
        <f>SUM(G12:G13)</f>
        <v>0</v>
      </c>
      <c r="J11" s="165" t="s">
        <v>23</v>
      </c>
    </row>
    <row r="12" spans="1:7" s="81" customFormat="1" ht="15" customHeight="1">
      <c r="A12" s="3">
        <f>1+A10</f>
        <v>4</v>
      </c>
      <c r="B12" s="77" t="s">
        <v>74</v>
      </c>
      <c r="C12" s="84" t="s">
        <v>75</v>
      </c>
      <c r="D12" s="78" t="s">
        <v>58</v>
      </c>
      <c r="E12" s="79">
        <v>3</v>
      </c>
      <c r="F12" s="80"/>
      <c r="G12" s="86">
        <f aca="true" t="shared" si="3" ref="G12">ROUND(F12*E12,2)</f>
        <v>0</v>
      </c>
    </row>
    <row r="13" spans="1:7" s="81" customFormat="1" ht="22.5" customHeight="1">
      <c r="A13" s="3"/>
      <c r="B13" s="87"/>
      <c r="C13" s="88" t="s">
        <v>81</v>
      </c>
      <c r="D13" s="89"/>
      <c r="E13" s="90"/>
      <c r="F13" s="91"/>
      <c r="G13" s="92"/>
    </row>
    <row r="14" spans="1:10" s="83" customFormat="1" ht="15" customHeight="1">
      <c r="A14" s="101"/>
      <c r="B14" s="102">
        <v>64</v>
      </c>
      <c r="C14" s="106" t="s">
        <v>77</v>
      </c>
      <c r="D14" s="103"/>
      <c r="E14" s="103"/>
      <c r="F14" s="104"/>
      <c r="G14" s="105"/>
      <c r="H14" s="82"/>
      <c r="I14" s="164">
        <f>SUM(G15:G17)</f>
        <v>0</v>
      </c>
      <c r="J14" s="165" t="s">
        <v>23</v>
      </c>
    </row>
    <row r="15" spans="1:7" s="81" customFormat="1" ht="15" customHeight="1">
      <c r="A15" s="3">
        <f>1+A12</f>
        <v>5</v>
      </c>
      <c r="B15" s="77" t="s">
        <v>76</v>
      </c>
      <c r="C15" s="84" t="s">
        <v>78</v>
      </c>
      <c r="D15" s="78" t="s">
        <v>58</v>
      </c>
      <c r="E15" s="79">
        <v>1</v>
      </c>
      <c r="F15" s="80"/>
      <c r="G15" s="86">
        <f aca="true" t="shared" si="4" ref="G15">ROUND(F15*E15,2)</f>
        <v>0</v>
      </c>
    </row>
    <row r="16" spans="1:7" s="81" customFormat="1" ht="15" customHeight="1">
      <c r="A16" s="3">
        <f>1+A15</f>
        <v>6</v>
      </c>
      <c r="B16" s="77" t="s">
        <v>79</v>
      </c>
      <c r="C16" s="84" t="s">
        <v>80</v>
      </c>
      <c r="D16" s="78" t="s">
        <v>58</v>
      </c>
      <c r="E16" s="79">
        <v>1</v>
      </c>
      <c r="F16" s="80"/>
      <c r="G16" s="86">
        <f aca="true" t="shared" si="5" ref="G16">ROUND(F16*E16,2)</f>
        <v>0</v>
      </c>
    </row>
    <row r="17" spans="1:7" s="81" customFormat="1" ht="12.75" customHeight="1">
      <c r="A17" s="3"/>
      <c r="B17" s="87"/>
      <c r="C17" s="88" t="s">
        <v>82</v>
      </c>
      <c r="D17" s="89"/>
      <c r="E17" s="90"/>
      <c r="F17" s="91"/>
      <c r="G17" s="92"/>
    </row>
    <row r="18" spans="1:10" s="83" customFormat="1" ht="15" customHeight="1">
      <c r="A18" s="101"/>
      <c r="B18" s="102">
        <v>728</v>
      </c>
      <c r="C18" s="106" t="s">
        <v>61</v>
      </c>
      <c r="D18" s="103"/>
      <c r="E18" s="103"/>
      <c r="F18" s="104"/>
      <c r="G18" s="105"/>
      <c r="H18" s="82"/>
      <c r="I18" s="164">
        <f>SUM(G19:G46)</f>
        <v>0</v>
      </c>
      <c r="J18" s="165" t="s">
        <v>24</v>
      </c>
    </row>
    <row r="19" spans="1:7" s="81" customFormat="1" ht="15" customHeight="1">
      <c r="A19" s="3">
        <f>1+A16</f>
        <v>7</v>
      </c>
      <c r="B19" s="107" t="s">
        <v>83</v>
      </c>
      <c r="C19" s="109" t="s">
        <v>84</v>
      </c>
      <c r="D19" s="78" t="s">
        <v>58</v>
      </c>
      <c r="E19" s="79">
        <v>1</v>
      </c>
      <c r="F19" s="80"/>
      <c r="G19" s="86">
        <f aca="true" t="shared" si="6" ref="G19">ROUND(F19*E19,2)</f>
        <v>0</v>
      </c>
    </row>
    <row r="20" spans="1:7" s="81" customFormat="1" ht="15" customHeight="1">
      <c r="A20" s="3">
        <f>1+A19</f>
        <v>8</v>
      </c>
      <c r="B20" s="108" t="s">
        <v>85</v>
      </c>
      <c r="C20" s="110" t="s">
        <v>86</v>
      </c>
      <c r="D20" s="78" t="s">
        <v>58</v>
      </c>
      <c r="E20" s="79">
        <v>1</v>
      </c>
      <c r="F20" s="80"/>
      <c r="G20" s="86">
        <f aca="true" t="shared" si="7" ref="G20">ROUND(F20*E20,2)</f>
        <v>0</v>
      </c>
    </row>
    <row r="21" spans="1:7" s="81" customFormat="1" ht="25.5" customHeight="1">
      <c r="A21" s="3">
        <f aca="true" t="shared" si="8" ref="A21:A23">1+A20</f>
        <v>9</v>
      </c>
      <c r="B21" s="107" t="s">
        <v>87</v>
      </c>
      <c r="C21" s="109" t="s">
        <v>88</v>
      </c>
      <c r="D21" s="78" t="s">
        <v>58</v>
      </c>
      <c r="E21" s="79">
        <v>1</v>
      </c>
      <c r="F21" s="80"/>
      <c r="G21" s="86">
        <f aca="true" t="shared" si="9" ref="G21:G23">ROUND(F21*E21,2)</f>
        <v>0</v>
      </c>
    </row>
    <row r="22" spans="1:7" s="81" customFormat="1" ht="15" customHeight="1">
      <c r="A22" s="3">
        <f t="shared" si="8"/>
        <v>10</v>
      </c>
      <c r="B22" s="108" t="s">
        <v>89</v>
      </c>
      <c r="C22" s="110" t="s">
        <v>90</v>
      </c>
      <c r="D22" s="78" t="s">
        <v>58</v>
      </c>
      <c r="E22" s="79">
        <v>1</v>
      </c>
      <c r="F22" s="80"/>
      <c r="G22" s="86">
        <f t="shared" si="9"/>
        <v>0</v>
      </c>
    </row>
    <row r="23" spans="1:7" s="81" customFormat="1" ht="25.5" customHeight="1">
      <c r="A23" s="3">
        <f t="shared" si="8"/>
        <v>11</v>
      </c>
      <c r="B23" s="107" t="s">
        <v>91</v>
      </c>
      <c r="C23" s="109" t="s">
        <v>92</v>
      </c>
      <c r="D23" s="78" t="s">
        <v>58</v>
      </c>
      <c r="E23" s="79">
        <v>1</v>
      </c>
      <c r="F23" s="80"/>
      <c r="G23" s="86">
        <f t="shared" si="9"/>
        <v>0</v>
      </c>
    </row>
    <row r="24" spans="1:7" s="81" customFormat="1" ht="15" customHeight="1">
      <c r="A24" s="3">
        <f aca="true" t="shared" si="10" ref="A24:A54">1+A23</f>
        <v>12</v>
      </c>
      <c r="B24" s="108" t="s">
        <v>93</v>
      </c>
      <c r="C24" s="110" t="s">
        <v>94</v>
      </c>
      <c r="D24" s="78" t="s">
        <v>58</v>
      </c>
      <c r="E24" s="79">
        <v>1</v>
      </c>
      <c r="F24" s="80"/>
      <c r="G24" s="86">
        <f aca="true" t="shared" si="11" ref="G24:G60">ROUND(F24*E24,2)</f>
        <v>0</v>
      </c>
    </row>
    <row r="25" spans="1:7" s="81" customFormat="1" ht="25.5" customHeight="1">
      <c r="A25" s="3">
        <f t="shared" si="10"/>
        <v>13</v>
      </c>
      <c r="B25" s="107" t="s">
        <v>95</v>
      </c>
      <c r="C25" s="109" t="s">
        <v>96</v>
      </c>
      <c r="D25" s="78" t="s">
        <v>58</v>
      </c>
      <c r="E25" s="79">
        <v>2</v>
      </c>
      <c r="F25" s="80"/>
      <c r="G25" s="86">
        <f t="shared" si="11"/>
        <v>0</v>
      </c>
    </row>
    <row r="26" spans="1:7" s="81" customFormat="1" ht="15" customHeight="1">
      <c r="A26" s="3">
        <f t="shared" si="10"/>
        <v>14</v>
      </c>
      <c r="B26" s="108" t="s">
        <v>97</v>
      </c>
      <c r="C26" s="110" t="s">
        <v>98</v>
      </c>
      <c r="D26" s="78" t="s">
        <v>58</v>
      </c>
      <c r="E26" s="79">
        <v>2</v>
      </c>
      <c r="F26" s="80"/>
      <c r="G26" s="86">
        <f t="shared" si="11"/>
        <v>0</v>
      </c>
    </row>
    <row r="27" spans="1:7" s="81" customFormat="1" ht="15" customHeight="1">
      <c r="A27" s="3">
        <f t="shared" si="10"/>
        <v>15</v>
      </c>
      <c r="B27" s="107" t="s">
        <v>99</v>
      </c>
      <c r="C27" s="109" t="s">
        <v>100</v>
      </c>
      <c r="D27" s="78" t="s">
        <v>58</v>
      </c>
      <c r="E27" s="79">
        <v>1</v>
      </c>
      <c r="F27" s="80"/>
      <c r="G27" s="86">
        <f t="shared" si="11"/>
        <v>0</v>
      </c>
    </row>
    <row r="28" spans="1:7" s="81" customFormat="1" ht="15" customHeight="1">
      <c r="A28" s="3">
        <f t="shared" si="10"/>
        <v>16</v>
      </c>
      <c r="B28" s="108" t="s">
        <v>101</v>
      </c>
      <c r="C28" s="110" t="s">
        <v>102</v>
      </c>
      <c r="D28" s="78" t="s">
        <v>58</v>
      </c>
      <c r="E28" s="79">
        <v>1</v>
      </c>
      <c r="F28" s="80"/>
      <c r="G28" s="86">
        <f t="shared" si="11"/>
        <v>0</v>
      </c>
    </row>
    <row r="29" spans="1:7" s="81" customFormat="1" ht="15" customHeight="1">
      <c r="A29" s="3">
        <f t="shared" si="10"/>
        <v>17</v>
      </c>
      <c r="B29" s="107" t="s">
        <v>103</v>
      </c>
      <c r="C29" s="109" t="s">
        <v>104</v>
      </c>
      <c r="D29" s="78" t="s">
        <v>58</v>
      </c>
      <c r="E29" s="79">
        <v>1</v>
      </c>
      <c r="F29" s="80"/>
      <c r="G29" s="86">
        <f t="shared" si="11"/>
        <v>0</v>
      </c>
    </row>
    <row r="30" spans="1:7" s="81" customFormat="1" ht="15" customHeight="1">
      <c r="A30" s="3">
        <f t="shared" si="10"/>
        <v>18</v>
      </c>
      <c r="B30" s="108" t="s">
        <v>105</v>
      </c>
      <c r="C30" s="110" t="s">
        <v>106</v>
      </c>
      <c r="D30" s="78" t="s">
        <v>58</v>
      </c>
      <c r="E30" s="79">
        <v>1</v>
      </c>
      <c r="F30" s="80"/>
      <c r="G30" s="86">
        <f t="shared" si="11"/>
        <v>0</v>
      </c>
    </row>
    <row r="31" spans="1:7" s="81" customFormat="1" ht="15" customHeight="1">
      <c r="A31" s="3">
        <f t="shared" si="10"/>
        <v>19</v>
      </c>
      <c r="B31" s="108" t="s">
        <v>107</v>
      </c>
      <c r="C31" s="110" t="s">
        <v>108</v>
      </c>
      <c r="D31" s="78" t="s">
        <v>58</v>
      </c>
      <c r="E31" s="79">
        <v>1</v>
      </c>
      <c r="F31" s="80"/>
      <c r="G31" s="86">
        <f t="shared" si="11"/>
        <v>0</v>
      </c>
    </row>
    <row r="32" spans="1:7" s="81" customFormat="1" ht="15" customHeight="1">
      <c r="A32" s="3">
        <f t="shared" si="10"/>
        <v>20</v>
      </c>
      <c r="B32" s="107" t="s">
        <v>109</v>
      </c>
      <c r="C32" s="109" t="s">
        <v>110</v>
      </c>
      <c r="D32" s="78" t="s">
        <v>58</v>
      </c>
      <c r="E32" s="79">
        <v>9</v>
      </c>
      <c r="F32" s="80"/>
      <c r="G32" s="86">
        <f t="shared" si="11"/>
        <v>0</v>
      </c>
    </row>
    <row r="33" spans="1:7" s="81" customFormat="1" ht="25.5" customHeight="1">
      <c r="A33" s="3">
        <f t="shared" si="10"/>
        <v>21</v>
      </c>
      <c r="B33" s="108" t="s">
        <v>111</v>
      </c>
      <c r="C33" s="110" t="s">
        <v>112</v>
      </c>
      <c r="D33" s="78" t="s">
        <v>58</v>
      </c>
      <c r="E33" s="79">
        <v>9</v>
      </c>
      <c r="F33" s="80"/>
      <c r="G33" s="86">
        <f t="shared" si="11"/>
        <v>0</v>
      </c>
    </row>
    <row r="34" spans="1:7" s="81" customFormat="1" ht="15" customHeight="1">
      <c r="A34" s="3">
        <f t="shared" si="10"/>
        <v>22</v>
      </c>
      <c r="B34" s="107" t="s">
        <v>113</v>
      </c>
      <c r="C34" s="109" t="s">
        <v>114</v>
      </c>
      <c r="D34" s="78" t="s">
        <v>58</v>
      </c>
      <c r="E34" s="79">
        <v>1</v>
      </c>
      <c r="F34" s="80"/>
      <c r="G34" s="86">
        <f t="shared" si="11"/>
        <v>0</v>
      </c>
    </row>
    <row r="35" spans="1:7" s="81" customFormat="1" ht="15" customHeight="1">
      <c r="A35" s="3">
        <f t="shared" si="10"/>
        <v>23</v>
      </c>
      <c r="B35" s="108" t="s">
        <v>115</v>
      </c>
      <c r="C35" s="110" t="s">
        <v>116</v>
      </c>
      <c r="D35" s="78" t="s">
        <v>58</v>
      </c>
      <c r="E35" s="79">
        <v>1</v>
      </c>
      <c r="F35" s="80"/>
      <c r="G35" s="86">
        <f t="shared" si="11"/>
        <v>0</v>
      </c>
    </row>
    <row r="36" spans="1:7" s="81" customFormat="1" ht="25.5" customHeight="1">
      <c r="A36" s="3">
        <f t="shared" si="10"/>
        <v>24</v>
      </c>
      <c r="B36" s="107" t="s">
        <v>117</v>
      </c>
      <c r="C36" s="109" t="s">
        <v>118</v>
      </c>
      <c r="D36" s="78" t="s">
        <v>2</v>
      </c>
      <c r="E36" s="79">
        <v>11.5</v>
      </c>
      <c r="F36" s="80"/>
      <c r="G36" s="86">
        <f t="shared" si="11"/>
        <v>0</v>
      </c>
    </row>
    <row r="37" spans="1:7" s="81" customFormat="1" ht="15" customHeight="1">
      <c r="A37" s="3">
        <f t="shared" si="10"/>
        <v>25</v>
      </c>
      <c r="B37" s="108" t="s">
        <v>107</v>
      </c>
      <c r="C37" s="110" t="s">
        <v>119</v>
      </c>
      <c r="D37" s="78" t="s">
        <v>2</v>
      </c>
      <c r="E37" s="79">
        <v>12.305</v>
      </c>
      <c r="F37" s="80"/>
      <c r="G37" s="86">
        <f t="shared" si="11"/>
        <v>0</v>
      </c>
    </row>
    <row r="38" spans="1:7" ht="12.75" customHeight="1">
      <c r="A38" s="3"/>
      <c r="B38" s="93" t="s">
        <v>0</v>
      </c>
      <c r="C38" s="94" t="s">
        <v>120</v>
      </c>
      <c r="D38" s="95"/>
      <c r="E38" s="96"/>
      <c r="F38" s="97"/>
      <c r="G38" s="92"/>
    </row>
    <row r="39" spans="1:7" s="81" customFormat="1" ht="25.5" customHeight="1">
      <c r="A39" s="3">
        <f>1+A37</f>
        <v>26</v>
      </c>
      <c r="B39" s="107" t="s">
        <v>121</v>
      </c>
      <c r="C39" s="109" t="s">
        <v>125</v>
      </c>
      <c r="D39" s="78" t="s">
        <v>58</v>
      </c>
      <c r="E39" s="79">
        <v>4</v>
      </c>
      <c r="F39" s="80"/>
      <c r="G39" s="86">
        <f t="shared" si="11"/>
        <v>0</v>
      </c>
    </row>
    <row r="40" spans="1:7" s="81" customFormat="1" ht="15" customHeight="1">
      <c r="A40" s="3">
        <f t="shared" si="10"/>
        <v>27</v>
      </c>
      <c r="B40" s="108" t="s">
        <v>107</v>
      </c>
      <c r="C40" s="110" t="s">
        <v>126</v>
      </c>
      <c r="D40" s="78" t="s">
        <v>58</v>
      </c>
      <c r="E40" s="79">
        <v>2</v>
      </c>
      <c r="F40" s="80"/>
      <c r="G40" s="86">
        <f t="shared" si="11"/>
        <v>0</v>
      </c>
    </row>
    <row r="41" spans="1:7" s="81" customFormat="1" ht="15" customHeight="1">
      <c r="A41" s="3">
        <f t="shared" si="10"/>
        <v>28</v>
      </c>
      <c r="B41" s="108" t="s">
        <v>107</v>
      </c>
      <c r="C41" s="110" t="s">
        <v>127</v>
      </c>
      <c r="D41" s="78" t="s">
        <v>58</v>
      </c>
      <c r="E41" s="79">
        <v>1</v>
      </c>
      <c r="F41" s="80"/>
      <c r="G41" s="86">
        <f t="shared" si="11"/>
        <v>0</v>
      </c>
    </row>
    <row r="42" spans="1:7" s="81" customFormat="1" ht="15" customHeight="1">
      <c r="A42" s="3">
        <f t="shared" si="10"/>
        <v>29</v>
      </c>
      <c r="B42" s="108" t="s">
        <v>107</v>
      </c>
      <c r="C42" s="110" t="s">
        <v>128</v>
      </c>
      <c r="D42" s="78" t="s">
        <v>58</v>
      </c>
      <c r="E42" s="79">
        <v>1</v>
      </c>
      <c r="F42" s="80"/>
      <c r="G42" s="86">
        <f t="shared" si="11"/>
        <v>0</v>
      </c>
    </row>
    <row r="43" spans="1:7" s="81" customFormat="1" ht="15" customHeight="1">
      <c r="A43" s="3">
        <f t="shared" si="10"/>
        <v>30</v>
      </c>
      <c r="B43" s="107" t="s">
        <v>122</v>
      </c>
      <c r="C43" s="109" t="s">
        <v>129</v>
      </c>
      <c r="D43" s="78" t="s">
        <v>58</v>
      </c>
      <c r="E43" s="79">
        <v>1</v>
      </c>
      <c r="F43" s="80"/>
      <c r="G43" s="86">
        <f t="shared" si="11"/>
        <v>0</v>
      </c>
    </row>
    <row r="44" spans="1:7" s="81" customFormat="1" ht="15" customHeight="1">
      <c r="A44" s="3">
        <f t="shared" si="10"/>
        <v>31</v>
      </c>
      <c r="B44" s="108" t="s">
        <v>107</v>
      </c>
      <c r="C44" s="110" t="s">
        <v>130</v>
      </c>
      <c r="D44" s="78" t="s">
        <v>58</v>
      </c>
      <c r="E44" s="79">
        <v>1</v>
      </c>
      <c r="F44" s="80"/>
      <c r="G44" s="86">
        <f t="shared" si="11"/>
        <v>0</v>
      </c>
    </row>
    <row r="45" spans="1:7" s="81" customFormat="1" ht="15" customHeight="1">
      <c r="A45" s="3">
        <f t="shared" si="10"/>
        <v>32</v>
      </c>
      <c r="B45" s="107" t="s">
        <v>123</v>
      </c>
      <c r="C45" s="109" t="s">
        <v>131</v>
      </c>
      <c r="D45" s="78" t="s">
        <v>58</v>
      </c>
      <c r="E45" s="79">
        <v>1</v>
      </c>
      <c r="F45" s="80"/>
      <c r="G45" s="86">
        <f t="shared" si="11"/>
        <v>0</v>
      </c>
    </row>
    <row r="46" spans="1:7" s="81" customFormat="1" ht="15" customHeight="1">
      <c r="A46" s="3">
        <f t="shared" si="10"/>
        <v>33</v>
      </c>
      <c r="B46" s="107" t="s">
        <v>124</v>
      </c>
      <c r="C46" s="109" t="s">
        <v>132</v>
      </c>
      <c r="D46" s="78" t="s">
        <v>59</v>
      </c>
      <c r="E46" s="79">
        <v>0.10721</v>
      </c>
      <c r="F46" s="80"/>
      <c r="G46" s="86">
        <f t="shared" si="11"/>
        <v>0</v>
      </c>
    </row>
    <row r="47" spans="1:10" s="83" customFormat="1" ht="15" customHeight="1">
      <c r="A47" s="101"/>
      <c r="B47" s="102">
        <v>784</v>
      </c>
      <c r="C47" s="102" t="s">
        <v>133</v>
      </c>
      <c r="D47" s="103"/>
      <c r="E47" s="103"/>
      <c r="F47" s="104"/>
      <c r="G47" s="105"/>
      <c r="H47" s="82"/>
      <c r="I47" s="164">
        <f>SUM(G48:G54)</f>
        <v>0</v>
      </c>
      <c r="J47" s="165" t="s">
        <v>23</v>
      </c>
    </row>
    <row r="48" spans="1:7" s="81" customFormat="1" ht="15" customHeight="1">
      <c r="A48" s="3">
        <f>1+A46</f>
        <v>34</v>
      </c>
      <c r="B48" s="107" t="s">
        <v>134</v>
      </c>
      <c r="C48" s="107" t="s">
        <v>135</v>
      </c>
      <c r="D48" s="75" t="s">
        <v>1</v>
      </c>
      <c r="E48" s="79">
        <v>103.35</v>
      </c>
      <c r="F48" s="80"/>
      <c r="G48" s="86">
        <f t="shared" si="11"/>
        <v>0</v>
      </c>
    </row>
    <row r="49" spans="1:7" ht="12.75" customHeight="1">
      <c r="A49" s="3"/>
      <c r="B49" s="93" t="s">
        <v>0</v>
      </c>
      <c r="C49" s="94" t="s">
        <v>139</v>
      </c>
      <c r="D49" s="95"/>
      <c r="E49" s="96"/>
      <c r="F49" s="97"/>
      <c r="G49" s="92"/>
    </row>
    <row r="50" spans="1:7" s="81" customFormat="1" ht="15" customHeight="1">
      <c r="A50" s="3">
        <f>1+A48</f>
        <v>35</v>
      </c>
      <c r="B50" s="107" t="s">
        <v>136</v>
      </c>
      <c r="C50" s="107" t="s">
        <v>137</v>
      </c>
      <c r="D50" s="75" t="s">
        <v>1</v>
      </c>
      <c r="E50" s="79">
        <v>60</v>
      </c>
      <c r="F50" s="80"/>
      <c r="G50" s="86">
        <f t="shared" si="11"/>
        <v>0</v>
      </c>
    </row>
    <row r="51" spans="1:7" ht="12.75" customHeight="1">
      <c r="A51" s="3"/>
      <c r="B51" s="93" t="s">
        <v>0</v>
      </c>
      <c r="C51" s="94" t="s">
        <v>138</v>
      </c>
      <c r="D51" s="95"/>
      <c r="E51" s="96"/>
      <c r="F51" s="97"/>
      <c r="G51" s="92"/>
    </row>
    <row r="52" spans="1:7" s="81" customFormat="1" ht="15" customHeight="1">
      <c r="A52" s="3">
        <f>1+A50</f>
        <v>36</v>
      </c>
      <c r="B52" s="107" t="s">
        <v>140</v>
      </c>
      <c r="C52" s="107" t="s">
        <v>141</v>
      </c>
      <c r="D52" s="75" t="s">
        <v>1</v>
      </c>
      <c r="E52" s="79">
        <v>331.95</v>
      </c>
      <c r="F52" s="80"/>
      <c r="G52" s="86">
        <f t="shared" si="11"/>
        <v>0</v>
      </c>
    </row>
    <row r="53" spans="1:7" s="81" customFormat="1" ht="15" customHeight="1">
      <c r="A53" s="3">
        <f t="shared" si="10"/>
        <v>37</v>
      </c>
      <c r="B53" s="107" t="s">
        <v>142</v>
      </c>
      <c r="C53" s="107" t="s">
        <v>143</v>
      </c>
      <c r="D53" s="75" t="s">
        <v>1</v>
      </c>
      <c r="E53" s="79">
        <v>331.95</v>
      </c>
      <c r="F53" s="80"/>
      <c r="G53" s="86">
        <f t="shared" si="11"/>
        <v>0</v>
      </c>
    </row>
    <row r="54" spans="1:7" s="81" customFormat="1" ht="15" customHeight="1">
      <c r="A54" s="3">
        <f t="shared" si="10"/>
        <v>38</v>
      </c>
      <c r="B54" s="107" t="s">
        <v>144</v>
      </c>
      <c r="C54" s="107" t="s">
        <v>145</v>
      </c>
      <c r="D54" s="75" t="s">
        <v>1</v>
      </c>
      <c r="E54" s="79">
        <v>331.95</v>
      </c>
      <c r="F54" s="80"/>
      <c r="G54" s="86">
        <f t="shared" si="11"/>
        <v>0</v>
      </c>
    </row>
    <row r="55" spans="1:10" s="83" customFormat="1" ht="15" customHeight="1">
      <c r="A55" s="101"/>
      <c r="B55" s="102">
        <v>90</v>
      </c>
      <c r="C55" s="102" t="s">
        <v>146</v>
      </c>
      <c r="D55" s="103"/>
      <c r="E55" s="103"/>
      <c r="F55" s="104"/>
      <c r="G55" s="105"/>
      <c r="H55" s="82"/>
      <c r="I55" s="164">
        <f>SUM(G56:G56)</f>
        <v>0</v>
      </c>
      <c r="J55" s="165" t="s">
        <v>166</v>
      </c>
    </row>
    <row r="56" spans="1:7" s="81" customFormat="1" ht="25.5" customHeight="1">
      <c r="A56" s="3">
        <f>1+A54</f>
        <v>39</v>
      </c>
      <c r="B56" s="107" t="s">
        <v>147</v>
      </c>
      <c r="C56" s="109" t="s">
        <v>148</v>
      </c>
      <c r="D56" s="78" t="s">
        <v>149</v>
      </c>
      <c r="E56" s="79">
        <v>20</v>
      </c>
      <c r="F56" s="80"/>
      <c r="G56" s="86">
        <f t="shared" si="11"/>
        <v>0</v>
      </c>
    </row>
    <row r="57" spans="1:10" s="83" customFormat="1" ht="15" customHeight="1">
      <c r="A57" s="101"/>
      <c r="B57" s="102">
        <v>95</v>
      </c>
      <c r="C57" s="102" t="s">
        <v>150</v>
      </c>
      <c r="D57" s="103"/>
      <c r="E57" s="103"/>
      <c r="F57" s="104"/>
      <c r="G57" s="105"/>
      <c r="H57" s="82"/>
      <c r="I57" s="164">
        <f>SUM(G58:G58)</f>
        <v>0</v>
      </c>
      <c r="J57" s="165" t="s">
        <v>166</v>
      </c>
    </row>
    <row r="58" spans="1:7" s="81" customFormat="1" ht="15" customHeight="1">
      <c r="A58" s="3">
        <f>1+A56</f>
        <v>40</v>
      </c>
      <c r="B58" s="107" t="s">
        <v>151</v>
      </c>
      <c r="C58" s="107" t="s">
        <v>152</v>
      </c>
      <c r="D58" s="75" t="s">
        <v>1</v>
      </c>
      <c r="E58" s="79">
        <v>103.35</v>
      </c>
      <c r="F58" s="80"/>
      <c r="G58" s="86">
        <f t="shared" si="11"/>
        <v>0</v>
      </c>
    </row>
    <row r="59" spans="1:10" s="83" customFormat="1" ht="15" customHeight="1">
      <c r="A59" s="101"/>
      <c r="B59" s="102">
        <v>96</v>
      </c>
      <c r="C59" s="102" t="s">
        <v>153</v>
      </c>
      <c r="D59" s="103"/>
      <c r="E59" s="103"/>
      <c r="F59" s="104"/>
      <c r="G59" s="105"/>
      <c r="H59" s="82"/>
      <c r="I59" s="164">
        <f>SUM(G60:G63)</f>
        <v>0</v>
      </c>
      <c r="J59" s="165" t="s">
        <v>23</v>
      </c>
    </row>
    <row r="60" spans="1:7" s="81" customFormat="1" ht="15" customHeight="1">
      <c r="A60" s="3">
        <f>1+A58</f>
        <v>41</v>
      </c>
      <c r="B60" s="107" t="s">
        <v>154</v>
      </c>
      <c r="C60" s="107" t="s">
        <v>155</v>
      </c>
      <c r="D60" s="75" t="s">
        <v>1</v>
      </c>
      <c r="E60" s="79">
        <v>1.68</v>
      </c>
      <c r="F60" s="80"/>
      <c r="G60" s="86">
        <f t="shared" si="11"/>
        <v>0</v>
      </c>
    </row>
    <row r="61" spans="1:7" ht="12.75" customHeight="1">
      <c r="A61" s="3"/>
      <c r="B61" s="93" t="s">
        <v>0</v>
      </c>
      <c r="C61" s="94" t="s">
        <v>156</v>
      </c>
      <c r="D61" s="95"/>
      <c r="E61" s="96"/>
      <c r="F61" s="97"/>
      <c r="G61" s="92"/>
    </row>
    <row r="62" spans="1:7" s="81" customFormat="1" ht="15" customHeight="1">
      <c r="A62" s="3">
        <f>1+A60</f>
        <v>42</v>
      </c>
      <c r="B62" s="107" t="s">
        <v>157</v>
      </c>
      <c r="C62" s="107" t="s">
        <v>158</v>
      </c>
      <c r="D62" s="75" t="s">
        <v>1</v>
      </c>
      <c r="E62" s="79">
        <v>15.8</v>
      </c>
      <c r="F62" s="80"/>
      <c r="G62" s="86">
        <f aca="true" t="shared" si="12" ref="G62:G63">ROUND(F62*E62,2)</f>
        <v>0</v>
      </c>
    </row>
    <row r="63" spans="1:7" s="81" customFormat="1" ht="15" customHeight="1">
      <c r="A63" s="3">
        <f aca="true" t="shared" si="13" ref="A63">1+A62</f>
        <v>43</v>
      </c>
      <c r="B63" s="107" t="s">
        <v>159</v>
      </c>
      <c r="C63" s="107" t="s">
        <v>160</v>
      </c>
      <c r="D63" s="75" t="s">
        <v>1</v>
      </c>
      <c r="E63" s="79">
        <v>0.81</v>
      </c>
      <c r="F63" s="80"/>
      <c r="G63" s="86">
        <f t="shared" si="12"/>
        <v>0</v>
      </c>
    </row>
    <row r="64" spans="1:10" s="83" customFormat="1" ht="15" customHeight="1">
      <c r="A64" s="101"/>
      <c r="B64" s="102">
        <v>97</v>
      </c>
      <c r="C64" s="102" t="s">
        <v>161</v>
      </c>
      <c r="D64" s="103"/>
      <c r="E64" s="103"/>
      <c r="F64" s="104"/>
      <c r="G64" s="105"/>
      <c r="H64" s="82"/>
      <c r="I64" s="164">
        <f>SUM(G65:G65)</f>
        <v>0</v>
      </c>
      <c r="J64" s="165" t="s">
        <v>23</v>
      </c>
    </row>
    <row r="65" spans="1:7" s="81" customFormat="1" ht="15" customHeight="1">
      <c r="A65" s="3">
        <f>1+A63</f>
        <v>44</v>
      </c>
      <c r="B65" s="107" t="s">
        <v>162</v>
      </c>
      <c r="C65" s="107" t="s">
        <v>163</v>
      </c>
      <c r="D65" s="75" t="s">
        <v>58</v>
      </c>
      <c r="E65" s="76">
        <v>4</v>
      </c>
      <c r="F65" s="85"/>
      <c r="G65" s="86">
        <f aca="true" t="shared" si="14" ref="G65">ROUND(F65*E65,2)</f>
        <v>0</v>
      </c>
    </row>
    <row r="66" spans="1:10" s="83" customFormat="1" ht="15" customHeight="1">
      <c r="A66" s="101"/>
      <c r="B66" s="102" t="s">
        <v>164</v>
      </c>
      <c r="C66" s="102" t="s">
        <v>165</v>
      </c>
      <c r="D66" s="103"/>
      <c r="E66" s="103"/>
      <c r="F66" s="104"/>
      <c r="G66" s="105"/>
      <c r="H66" s="82"/>
      <c r="I66" s="164">
        <f>SUM(G67:G68)</f>
        <v>0</v>
      </c>
      <c r="J66" s="165" t="s">
        <v>23</v>
      </c>
    </row>
    <row r="67" spans="1:7" s="81" customFormat="1" ht="15" customHeight="1">
      <c r="A67" s="3">
        <f>1+A65</f>
        <v>45</v>
      </c>
      <c r="B67" s="107" t="s">
        <v>168</v>
      </c>
      <c r="C67" s="107" t="s">
        <v>169</v>
      </c>
      <c r="D67" s="75" t="s">
        <v>59</v>
      </c>
      <c r="E67" s="79">
        <v>0.591</v>
      </c>
      <c r="F67" s="80"/>
      <c r="G67" s="86">
        <f aca="true" t="shared" si="15" ref="G67">ROUND(F67*E67,2)</f>
        <v>0</v>
      </c>
    </row>
    <row r="68" spans="1:7" ht="12.75" customHeight="1">
      <c r="A68" s="3"/>
      <c r="B68" s="93" t="s">
        <v>0</v>
      </c>
      <c r="C68" s="94" t="s">
        <v>170</v>
      </c>
      <c r="D68" s="95"/>
      <c r="E68" s="96"/>
      <c r="F68" s="97"/>
      <c r="G68" s="92"/>
    </row>
    <row r="69" spans="1:10" s="83" customFormat="1" ht="15" customHeight="1">
      <c r="A69" s="101"/>
      <c r="B69" s="102" t="s">
        <v>166</v>
      </c>
      <c r="C69" s="102" t="s">
        <v>167</v>
      </c>
      <c r="D69" s="103"/>
      <c r="E69" s="103"/>
      <c r="F69" s="104"/>
      <c r="G69" s="105"/>
      <c r="H69" s="82"/>
      <c r="I69" s="164">
        <f>SUM(G70:G71)</f>
        <v>0</v>
      </c>
      <c r="J69" s="165" t="s">
        <v>23</v>
      </c>
    </row>
    <row r="70" spans="1:7" s="81" customFormat="1" ht="15" customHeight="1">
      <c r="A70" s="3">
        <f>1+A67</f>
        <v>46</v>
      </c>
      <c r="B70" s="107" t="s">
        <v>171</v>
      </c>
      <c r="C70" s="107" t="s">
        <v>172</v>
      </c>
      <c r="D70" s="78" t="s">
        <v>60</v>
      </c>
      <c r="E70" s="79">
        <v>1</v>
      </c>
      <c r="F70" s="80"/>
      <c r="G70" s="86">
        <f aca="true" t="shared" si="16" ref="G70">ROUND(F70*E70,2)</f>
        <v>0</v>
      </c>
    </row>
    <row r="71" spans="1:7" ht="12.75" customHeight="1">
      <c r="A71" s="3"/>
      <c r="B71" s="93" t="s">
        <v>0</v>
      </c>
      <c r="C71" s="94" t="s">
        <v>173</v>
      </c>
      <c r="D71" s="95"/>
      <c r="E71" s="96"/>
      <c r="F71" s="97"/>
      <c r="G71" s="92"/>
    </row>
    <row r="72" spans="1:10" s="83" customFormat="1" ht="15" customHeight="1">
      <c r="A72" s="101"/>
      <c r="B72" s="102" t="s">
        <v>174</v>
      </c>
      <c r="C72" s="102" t="s">
        <v>175</v>
      </c>
      <c r="D72" s="103"/>
      <c r="E72" s="103"/>
      <c r="F72" s="104"/>
      <c r="G72" s="105"/>
      <c r="H72" s="82"/>
      <c r="I72" s="164">
        <f>SUM(G73:G129)</f>
        <v>0</v>
      </c>
      <c r="J72" s="165" t="s">
        <v>24</v>
      </c>
    </row>
    <row r="73" spans="1:7" ht="25.5" customHeight="1">
      <c r="A73" s="3">
        <f>1+A70</f>
        <v>47</v>
      </c>
      <c r="B73" s="107" t="s">
        <v>176</v>
      </c>
      <c r="C73" s="109" t="s">
        <v>177</v>
      </c>
      <c r="D73" s="78" t="s">
        <v>60</v>
      </c>
      <c r="E73" s="76">
        <v>1</v>
      </c>
      <c r="F73" s="85"/>
      <c r="G73" s="86">
        <f aca="true" t="shared" si="17" ref="G73:G74">ROUND(F73*E73,2)</f>
        <v>0</v>
      </c>
    </row>
    <row r="74" spans="1:7" s="81" customFormat="1" ht="15" customHeight="1">
      <c r="A74" s="3">
        <f aca="true" t="shared" si="18" ref="A74">1+A73</f>
        <v>48</v>
      </c>
      <c r="B74" s="107" t="s">
        <v>178</v>
      </c>
      <c r="C74" s="109" t="s">
        <v>179</v>
      </c>
      <c r="D74" s="75" t="s">
        <v>58</v>
      </c>
      <c r="E74" s="79">
        <v>1</v>
      </c>
      <c r="F74" s="80"/>
      <c r="G74" s="86">
        <f t="shared" si="17"/>
        <v>0</v>
      </c>
    </row>
    <row r="75" spans="1:7" s="81" customFormat="1" ht="15" customHeight="1">
      <c r="A75" s="3">
        <f aca="true" t="shared" si="19" ref="A75:A79">1+A74</f>
        <v>49</v>
      </c>
      <c r="B75" s="107" t="s">
        <v>180</v>
      </c>
      <c r="C75" s="109" t="s">
        <v>278</v>
      </c>
      <c r="D75" s="78" t="s">
        <v>60</v>
      </c>
      <c r="E75" s="79">
        <v>1</v>
      </c>
      <c r="F75" s="80"/>
      <c r="G75" s="86">
        <f aca="true" t="shared" si="20" ref="G75:G79">ROUND(F75*E75,2)</f>
        <v>0</v>
      </c>
    </row>
    <row r="76" spans="1:7" s="81" customFormat="1" ht="15" customHeight="1">
      <c r="A76" s="3">
        <f t="shared" si="19"/>
        <v>50</v>
      </c>
      <c r="B76" s="107" t="s">
        <v>181</v>
      </c>
      <c r="C76" s="109" t="s">
        <v>182</v>
      </c>
      <c r="D76" s="75" t="s">
        <v>58</v>
      </c>
      <c r="E76" s="79">
        <v>1</v>
      </c>
      <c r="F76" s="80"/>
      <c r="G76" s="86">
        <f t="shared" si="20"/>
        <v>0</v>
      </c>
    </row>
    <row r="77" spans="1:7" s="81" customFormat="1" ht="15" customHeight="1">
      <c r="A77" s="3">
        <f t="shared" si="19"/>
        <v>51</v>
      </c>
      <c r="B77" s="107" t="s">
        <v>181</v>
      </c>
      <c r="C77" s="109" t="s">
        <v>182</v>
      </c>
      <c r="D77" s="75" t="s">
        <v>58</v>
      </c>
      <c r="E77" s="79">
        <v>2</v>
      </c>
      <c r="F77" s="80"/>
      <c r="G77" s="86">
        <f t="shared" si="20"/>
        <v>0</v>
      </c>
    </row>
    <row r="78" spans="1:7" s="81" customFormat="1" ht="15" customHeight="1">
      <c r="A78" s="3">
        <f t="shared" si="19"/>
        <v>52</v>
      </c>
      <c r="B78" s="107" t="s">
        <v>183</v>
      </c>
      <c r="C78" s="109" t="s">
        <v>184</v>
      </c>
      <c r="D78" s="75" t="s">
        <v>58</v>
      </c>
      <c r="E78" s="79">
        <v>1</v>
      </c>
      <c r="F78" s="80"/>
      <c r="G78" s="86">
        <f t="shared" si="20"/>
        <v>0</v>
      </c>
    </row>
    <row r="79" spans="1:7" s="81" customFormat="1" ht="25.5" customHeight="1">
      <c r="A79" s="3">
        <f t="shared" si="19"/>
        <v>53</v>
      </c>
      <c r="B79" s="108" t="s">
        <v>185</v>
      </c>
      <c r="C79" s="110" t="s">
        <v>186</v>
      </c>
      <c r="D79" s="78" t="s">
        <v>60</v>
      </c>
      <c r="E79" s="79">
        <v>1</v>
      </c>
      <c r="F79" s="80"/>
      <c r="G79" s="86">
        <f t="shared" si="20"/>
        <v>0</v>
      </c>
    </row>
    <row r="80" spans="1:7" ht="60" customHeight="1">
      <c r="A80" s="3"/>
      <c r="B80" s="93" t="s">
        <v>0</v>
      </c>
      <c r="C80" s="94" t="s">
        <v>187</v>
      </c>
      <c r="D80" s="95"/>
      <c r="E80" s="96"/>
      <c r="F80" s="97"/>
      <c r="G80" s="92"/>
    </row>
    <row r="81" spans="1:7" s="81" customFormat="1" ht="15" customHeight="1">
      <c r="A81" s="3">
        <f>1+A79</f>
        <v>54</v>
      </c>
      <c r="B81" s="107" t="s">
        <v>188</v>
      </c>
      <c r="C81" s="107" t="s">
        <v>189</v>
      </c>
      <c r="D81" s="75" t="s">
        <v>149</v>
      </c>
      <c r="E81" s="79">
        <v>10</v>
      </c>
      <c r="F81" s="80"/>
      <c r="G81" s="86">
        <f aca="true" t="shared" si="21" ref="G81:G82">ROUND(F81*E81,2)</f>
        <v>0</v>
      </c>
    </row>
    <row r="82" spans="1:7" s="81" customFormat="1" ht="15" customHeight="1">
      <c r="A82" s="3">
        <f aca="true" t="shared" si="22" ref="A82">1+A81</f>
        <v>55</v>
      </c>
      <c r="B82" s="107" t="s">
        <v>190</v>
      </c>
      <c r="C82" s="107" t="s">
        <v>191</v>
      </c>
      <c r="D82" s="75" t="s">
        <v>58</v>
      </c>
      <c r="E82" s="79">
        <v>1</v>
      </c>
      <c r="F82" s="80"/>
      <c r="G82" s="86">
        <f t="shared" si="21"/>
        <v>0</v>
      </c>
    </row>
    <row r="83" spans="1:7" s="81" customFormat="1" ht="15" customHeight="1">
      <c r="A83" s="3">
        <f aca="true" t="shared" si="23" ref="A83">1+A82</f>
        <v>56</v>
      </c>
      <c r="B83" s="107" t="s">
        <v>192</v>
      </c>
      <c r="C83" s="107" t="s">
        <v>194</v>
      </c>
      <c r="D83" s="75" t="s">
        <v>2</v>
      </c>
      <c r="E83" s="79">
        <v>20</v>
      </c>
      <c r="F83" s="80"/>
      <c r="G83" s="86">
        <f aca="true" t="shared" si="24" ref="G83:G87">ROUND(F83*E83,2)</f>
        <v>0</v>
      </c>
    </row>
    <row r="84" spans="1:7" s="81" customFormat="1" ht="12.75" customHeight="1">
      <c r="A84" s="3"/>
      <c r="B84" s="93"/>
      <c r="C84" s="94" t="s">
        <v>193</v>
      </c>
      <c r="D84" s="95"/>
      <c r="E84" s="96"/>
      <c r="F84" s="97"/>
      <c r="G84" s="92"/>
    </row>
    <row r="85" spans="1:7" s="81" customFormat="1" ht="15" customHeight="1">
      <c r="A85" s="3">
        <f>1+A83</f>
        <v>57</v>
      </c>
      <c r="B85" s="107" t="s">
        <v>195</v>
      </c>
      <c r="C85" s="107" t="s">
        <v>196</v>
      </c>
      <c r="D85" s="75" t="s">
        <v>2</v>
      </c>
      <c r="E85" s="79">
        <v>10</v>
      </c>
      <c r="F85" s="80"/>
      <c r="G85" s="86">
        <f t="shared" si="24"/>
        <v>0</v>
      </c>
    </row>
    <row r="86" spans="1:7" s="81" customFormat="1" ht="12.75" customHeight="1">
      <c r="A86" s="3"/>
      <c r="B86" s="93"/>
      <c r="C86" s="94" t="s">
        <v>193</v>
      </c>
      <c r="D86" s="95"/>
      <c r="E86" s="96"/>
      <c r="F86" s="97"/>
      <c r="G86" s="92"/>
    </row>
    <row r="87" spans="1:7" s="81" customFormat="1" ht="15" customHeight="1">
      <c r="A87" s="3">
        <f>1+A85</f>
        <v>58</v>
      </c>
      <c r="B87" s="107" t="s">
        <v>197</v>
      </c>
      <c r="C87" s="107" t="s">
        <v>198</v>
      </c>
      <c r="D87" s="75" t="s">
        <v>2</v>
      </c>
      <c r="E87" s="79">
        <v>40</v>
      </c>
      <c r="F87" s="80"/>
      <c r="G87" s="86">
        <f t="shared" si="24"/>
        <v>0</v>
      </c>
    </row>
    <row r="88" spans="1:7" s="81" customFormat="1" ht="12.75" customHeight="1">
      <c r="A88" s="3"/>
      <c r="B88" s="93"/>
      <c r="C88" s="94" t="s">
        <v>193</v>
      </c>
      <c r="D88" s="95"/>
      <c r="E88" s="96"/>
      <c r="F88" s="97"/>
      <c r="G88" s="92"/>
    </row>
    <row r="89" spans="1:7" s="81" customFormat="1" ht="15" customHeight="1">
      <c r="A89" s="3">
        <f>1+A87</f>
        <v>59</v>
      </c>
      <c r="B89" s="107" t="s">
        <v>199</v>
      </c>
      <c r="C89" s="107" t="s">
        <v>200</v>
      </c>
      <c r="D89" s="75" t="s">
        <v>58</v>
      </c>
      <c r="E89" s="79">
        <v>4</v>
      </c>
      <c r="F89" s="80"/>
      <c r="G89" s="86">
        <f aca="true" t="shared" si="25" ref="G89:G91">ROUND(F89*E89,2)</f>
        <v>0</v>
      </c>
    </row>
    <row r="90" spans="1:7" s="81" customFormat="1" ht="15" customHeight="1">
      <c r="A90" s="3">
        <f aca="true" t="shared" si="26" ref="A90:A91">1+A89</f>
        <v>60</v>
      </c>
      <c r="B90" s="107" t="s">
        <v>201</v>
      </c>
      <c r="C90" s="107" t="s">
        <v>202</v>
      </c>
      <c r="D90" s="75" t="s">
        <v>58</v>
      </c>
      <c r="E90" s="79">
        <v>2</v>
      </c>
      <c r="F90" s="80"/>
      <c r="G90" s="86">
        <f t="shared" si="25"/>
        <v>0</v>
      </c>
    </row>
    <row r="91" spans="1:7" s="81" customFormat="1" ht="15" customHeight="1">
      <c r="A91" s="3">
        <f t="shared" si="26"/>
        <v>61</v>
      </c>
      <c r="B91" s="107" t="s">
        <v>203</v>
      </c>
      <c r="C91" s="107" t="s">
        <v>204</v>
      </c>
      <c r="D91" s="75" t="s">
        <v>2</v>
      </c>
      <c r="E91" s="79">
        <v>20</v>
      </c>
      <c r="F91" s="80"/>
      <c r="G91" s="86">
        <f t="shared" si="25"/>
        <v>0</v>
      </c>
    </row>
    <row r="92" spans="1:7" s="81" customFormat="1" ht="12.75" customHeight="1">
      <c r="A92" s="3"/>
      <c r="B92" s="93"/>
      <c r="C92" s="94" t="s">
        <v>205</v>
      </c>
      <c r="D92" s="95"/>
      <c r="E92" s="96"/>
      <c r="F92" s="97"/>
      <c r="G92" s="92"/>
    </row>
    <row r="93" spans="1:7" s="81" customFormat="1" ht="15" customHeight="1">
      <c r="A93" s="3">
        <f>1+A91</f>
        <v>62</v>
      </c>
      <c r="B93" s="107" t="s">
        <v>206</v>
      </c>
      <c r="C93" s="107" t="s">
        <v>207</v>
      </c>
      <c r="D93" s="75" t="s">
        <v>58</v>
      </c>
      <c r="E93" s="79">
        <v>2</v>
      </c>
      <c r="F93" s="80"/>
      <c r="G93" s="86">
        <f aca="true" t="shared" si="27" ref="G93">ROUND(F93*E93,2)</f>
        <v>0</v>
      </c>
    </row>
    <row r="94" spans="1:7" s="81" customFormat="1" ht="12.75" customHeight="1">
      <c r="A94" s="3"/>
      <c r="B94" s="93"/>
      <c r="C94" s="94" t="s">
        <v>208</v>
      </c>
      <c r="D94" s="95"/>
      <c r="E94" s="96"/>
      <c r="F94" s="97"/>
      <c r="G94" s="92"/>
    </row>
    <row r="95" spans="1:7" s="81" customFormat="1" ht="25.5" customHeight="1">
      <c r="A95" s="3">
        <f>1+A93</f>
        <v>63</v>
      </c>
      <c r="B95" s="107" t="s">
        <v>209</v>
      </c>
      <c r="C95" s="109" t="s">
        <v>210</v>
      </c>
      <c r="D95" s="75" t="s">
        <v>2</v>
      </c>
      <c r="E95" s="79">
        <v>20</v>
      </c>
      <c r="F95" s="80"/>
      <c r="G95" s="86">
        <f aca="true" t="shared" si="28" ref="G95:G97">ROUND(F95*E95,2)</f>
        <v>0</v>
      </c>
    </row>
    <row r="96" spans="1:7" s="81" customFormat="1" ht="15" customHeight="1">
      <c r="A96" s="3">
        <f aca="true" t="shared" si="29" ref="A96:A97">1+A95</f>
        <v>64</v>
      </c>
      <c r="B96" s="107" t="s">
        <v>211</v>
      </c>
      <c r="C96" s="109" t="s">
        <v>212</v>
      </c>
      <c r="D96" s="75" t="s">
        <v>149</v>
      </c>
      <c r="E96" s="79">
        <v>20</v>
      </c>
      <c r="F96" s="80"/>
      <c r="G96" s="86">
        <f t="shared" si="28"/>
        <v>0</v>
      </c>
    </row>
    <row r="97" spans="1:7" s="81" customFormat="1" ht="15" customHeight="1">
      <c r="A97" s="3">
        <f t="shared" si="29"/>
        <v>65</v>
      </c>
      <c r="B97" s="107" t="s">
        <v>213</v>
      </c>
      <c r="C97" s="107" t="s">
        <v>214</v>
      </c>
      <c r="D97" s="75" t="s">
        <v>2</v>
      </c>
      <c r="E97" s="79">
        <v>100</v>
      </c>
      <c r="F97" s="80"/>
      <c r="G97" s="86">
        <f t="shared" si="28"/>
        <v>0</v>
      </c>
    </row>
    <row r="98" spans="1:7" s="81" customFormat="1" ht="12.75" customHeight="1">
      <c r="A98" s="3"/>
      <c r="B98" s="93"/>
      <c r="C98" s="94" t="s">
        <v>215</v>
      </c>
      <c r="D98" s="95"/>
      <c r="E98" s="96"/>
      <c r="F98" s="97"/>
      <c r="G98" s="92"/>
    </row>
    <row r="99" spans="1:7" s="81" customFormat="1" ht="15" customHeight="1">
      <c r="A99" s="3">
        <f>1+A97</f>
        <v>66</v>
      </c>
      <c r="B99" s="107" t="s">
        <v>216</v>
      </c>
      <c r="C99" s="107" t="s">
        <v>217</v>
      </c>
      <c r="D99" s="75" t="s">
        <v>2</v>
      </c>
      <c r="E99" s="79">
        <v>20</v>
      </c>
      <c r="F99" s="80"/>
      <c r="G99" s="86">
        <f aca="true" t="shared" si="30" ref="G99">ROUND(F99*E99,2)</f>
        <v>0</v>
      </c>
    </row>
    <row r="100" spans="1:7" s="81" customFormat="1" ht="12.75" customHeight="1">
      <c r="A100" s="3"/>
      <c r="B100" s="159"/>
      <c r="C100" s="160" t="s">
        <v>246</v>
      </c>
      <c r="D100" s="95"/>
      <c r="E100" s="96"/>
      <c r="F100" s="97"/>
      <c r="G100" s="92"/>
    </row>
    <row r="101" spans="1:7" s="81" customFormat="1" ht="15" customHeight="1">
      <c r="A101" s="3">
        <f>1+A99</f>
        <v>67</v>
      </c>
      <c r="B101" s="107" t="s">
        <v>218</v>
      </c>
      <c r="C101" s="107" t="s">
        <v>219</v>
      </c>
      <c r="D101" s="75" t="s">
        <v>2</v>
      </c>
      <c r="E101" s="79">
        <v>60</v>
      </c>
      <c r="F101" s="80"/>
      <c r="G101" s="86">
        <f aca="true" t="shared" si="31" ref="G101">ROUND(F101*E101,2)</f>
        <v>0</v>
      </c>
    </row>
    <row r="102" spans="1:7" s="81" customFormat="1" ht="12.75" customHeight="1">
      <c r="A102" s="3"/>
      <c r="B102" s="159"/>
      <c r="C102" s="160" t="s">
        <v>246</v>
      </c>
      <c r="D102" s="95"/>
      <c r="E102" s="96"/>
      <c r="F102" s="97"/>
      <c r="G102" s="92"/>
    </row>
    <row r="103" spans="1:7" s="81" customFormat="1" ht="15" customHeight="1">
      <c r="A103" s="3">
        <f>1+A101</f>
        <v>68</v>
      </c>
      <c r="B103" s="107" t="s">
        <v>220</v>
      </c>
      <c r="C103" s="107" t="s">
        <v>221</v>
      </c>
      <c r="D103" s="75" t="s">
        <v>2</v>
      </c>
      <c r="E103" s="79">
        <v>70</v>
      </c>
      <c r="F103" s="80"/>
      <c r="G103" s="86">
        <f aca="true" t="shared" si="32" ref="G103">ROUND(F103*E103,2)</f>
        <v>0</v>
      </c>
    </row>
    <row r="104" spans="1:7" s="81" customFormat="1" ht="12.75" customHeight="1">
      <c r="A104" s="3"/>
      <c r="B104" s="159"/>
      <c r="C104" s="160" t="s">
        <v>246</v>
      </c>
      <c r="D104" s="95"/>
      <c r="E104" s="96"/>
      <c r="F104" s="97"/>
      <c r="G104" s="92"/>
    </row>
    <row r="105" spans="1:7" s="81" customFormat="1" ht="15" customHeight="1">
      <c r="A105" s="3">
        <f>1+A103</f>
        <v>69</v>
      </c>
      <c r="B105" s="107" t="s">
        <v>222</v>
      </c>
      <c r="C105" s="107" t="s">
        <v>223</v>
      </c>
      <c r="D105" s="75" t="s">
        <v>2</v>
      </c>
      <c r="E105" s="79">
        <v>25</v>
      </c>
      <c r="F105" s="80"/>
      <c r="G105" s="86">
        <f aca="true" t="shared" si="33" ref="G105">ROUND(F105*E105,2)</f>
        <v>0</v>
      </c>
    </row>
    <row r="106" spans="1:7" s="81" customFormat="1" ht="12.75" customHeight="1">
      <c r="A106" s="3"/>
      <c r="B106" s="159"/>
      <c r="C106" s="160" t="s">
        <v>246</v>
      </c>
      <c r="D106" s="95"/>
      <c r="E106" s="96"/>
      <c r="F106" s="97"/>
      <c r="G106" s="92"/>
    </row>
    <row r="107" spans="1:7" s="81" customFormat="1" ht="15" customHeight="1">
      <c r="A107" s="3">
        <f>1+A105</f>
        <v>70</v>
      </c>
      <c r="B107" s="107" t="s">
        <v>224</v>
      </c>
      <c r="C107" s="107" t="s">
        <v>225</v>
      </c>
      <c r="D107" s="75" t="s">
        <v>58</v>
      </c>
      <c r="E107" s="79">
        <v>142</v>
      </c>
      <c r="F107" s="80"/>
      <c r="G107" s="86">
        <f aca="true" t="shared" si="34" ref="G107">ROUND(F107*E107,2)</f>
        <v>0</v>
      </c>
    </row>
    <row r="108" spans="1:7" s="81" customFormat="1" ht="15" customHeight="1">
      <c r="A108" s="3">
        <f>1+A107</f>
        <v>71</v>
      </c>
      <c r="B108" s="107" t="s">
        <v>226</v>
      </c>
      <c r="C108" s="107" t="s">
        <v>227</v>
      </c>
      <c r="D108" s="75" t="s">
        <v>58</v>
      </c>
      <c r="E108" s="79">
        <v>4</v>
      </c>
      <c r="F108" s="80"/>
      <c r="G108" s="86">
        <f aca="true" t="shared" si="35" ref="G108">ROUND(F108*E108,2)</f>
        <v>0</v>
      </c>
    </row>
    <row r="109" spans="1:7" s="81" customFormat="1" ht="12.75" customHeight="1">
      <c r="A109" s="3"/>
      <c r="B109" s="159"/>
      <c r="C109" s="160" t="s">
        <v>228</v>
      </c>
      <c r="D109" s="95"/>
      <c r="E109" s="96"/>
      <c r="F109" s="97"/>
      <c r="G109" s="92"/>
    </row>
    <row r="110" spans="1:7" s="81" customFormat="1" ht="15" customHeight="1">
      <c r="A110" s="3">
        <f>1+A108</f>
        <v>72</v>
      </c>
      <c r="B110" s="108" t="s">
        <v>229</v>
      </c>
      <c r="C110" s="108" t="s">
        <v>230</v>
      </c>
      <c r="D110" s="75" t="s">
        <v>58</v>
      </c>
      <c r="E110" s="79">
        <v>10</v>
      </c>
      <c r="F110" s="80"/>
      <c r="G110" s="86">
        <f aca="true" t="shared" si="36" ref="G110">ROUND(F110*E110,2)</f>
        <v>0</v>
      </c>
    </row>
    <row r="111" spans="1:7" s="81" customFormat="1" ht="15" customHeight="1">
      <c r="A111" s="3">
        <f>1+A110</f>
        <v>73</v>
      </c>
      <c r="B111" s="108" t="s">
        <v>231</v>
      </c>
      <c r="C111" s="108" t="s">
        <v>232</v>
      </c>
      <c r="D111" s="75" t="s">
        <v>58</v>
      </c>
      <c r="E111" s="79">
        <v>10</v>
      </c>
      <c r="F111" s="80"/>
      <c r="G111" s="86">
        <f aca="true" t="shared" si="37" ref="G111">ROUND(F111*E111,2)</f>
        <v>0</v>
      </c>
    </row>
    <row r="112" spans="1:7" s="81" customFormat="1" ht="15" customHeight="1">
      <c r="A112" s="3">
        <f>1+A111</f>
        <v>74</v>
      </c>
      <c r="B112" s="107" t="s">
        <v>233</v>
      </c>
      <c r="C112" s="107" t="s">
        <v>234</v>
      </c>
      <c r="D112" s="75" t="s">
        <v>58</v>
      </c>
      <c r="E112" s="79">
        <v>10</v>
      </c>
      <c r="F112" s="80"/>
      <c r="G112" s="86">
        <f aca="true" t="shared" si="38" ref="G112">ROUND(F112*E112,2)</f>
        <v>0</v>
      </c>
    </row>
    <row r="113" spans="1:7" s="81" customFormat="1" ht="15" customHeight="1">
      <c r="A113" s="3">
        <f>1+A112</f>
        <v>75</v>
      </c>
      <c r="B113" s="107" t="s">
        <v>235</v>
      </c>
      <c r="C113" s="107" t="s">
        <v>236</v>
      </c>
      <c r="D113" s="75" t="s">
        <v>58</v>
      </c>
      <c r="E113" s="79">
        <v>1</v>
      </c>
      <c r="F113" s="80"/>
      <c r="G113" s="86">
        <f aca="true" t="shared" si="39" ref="G113">ROUND(F113*E113,2)</f>
        <v>0</v>
      </c>
    </row>
    <row r="114" spans="1:7" s="81" customFormat="1" ht="12.75" customHeight="1">
      <c r="A114" s="3"/>
      <c r="B114" s="159"/>
      <c r="C114" s="160" t="s">
        <v>247</v>
      </c>
      <c r="D114" s="95"/>
      <c r="E114" s="96"/>
      <c r="F114" s="97"/>
      <c r="G114" s="92"/>
    </row>
    <row r="115" spans="1:7" s="81" customFormat="1" ht="15" customHeight="1">
      <c r="A115" s="3">
        <f>1+A113</f>
        <v>76</v>
      </c>
      <c r="B115" s="108" t="s">
        <v>237</v>
      </c>
      <c r="C115" s="108" t="s">
        <v>238</v>
      </c>
      <c r="D115" s="75" t="s">
        <v>58</v>
      </c>
      <c r="E115" s="79">
        <v>50</v>
      </c>
      <c r="F115" s="80"/>
      <c r="G115" s="86">
        <f aca="true" t="shared" si="40" ref="G115">ROUND(F115*E115,2)</f>
        <v>0</v>
      </c>
    </row>
    <row r="116" spans="1:7" s="81" customFormat="1" ht="15" customHeight="1">
      <c r="A116" s="3">
        <f>1+A115</f>
        <v>77</v>
      </c>
      <c r="B116" s="108" t="s">
        <v>239</v>
      </c>
      <c r="C116" s="108" t="s">
        <v>240</v>
      </c>
      <c r="D116" s="75" t="s">
        <v>58</v>
      </c>
      <c r="E116" s="79">
        <v>1</v>
      </c>
      <c r="F116" s="80"/>
      <c r="G116" s="86">
        <f aca="true" t="shared" si="41" ref="G116">ROUND(F116*E116,2)</f>
        <v>0</v>
      </c>
    </row>
    <row r="117" spans="1:7" s="81" customFormat="1" ht="12.75" customHeight="1">
      <c r="A117" s="3"/>
      <c r="B117" s="159"/>
      <c r="C117" s="160" t="s">
        <v>248</v>
      </c>
      <c r="D117" s="95"/>
      <c r="E117" s="96"/>
      <c r="F117" s="97"/>
      <c r="G117" s="92"/>
    </row>
    <row r="118" spans="1:7" s="81" customFormat="1" ht="15" customHeight="1">
      <c r="A118" s="3">
        <f>1+A116</f>
        <v>78</v>
      </c>
      <c r="B118" s="108" t="s">
        <v>241</v>
      </c>
      <c r="C118" s="108" t="s">
        <v>242</v>
      </c>
      <c r="D118" s="75" t="s">
        <v>58</v>
      </c>
      <c r="E118" s="79">
        <v>1</v>
      </c>
      <c r="F118" s="80"/>
      <c r="G118" s="86">
        <f aca="true" t="shared" si="42" ref="G118">ROUND(F118*E118,2)</f>
        <v>0</v>
      </c>
    </row>
    <row r="119" spans="1:7" s="81" customFormat="1" ht="12.75" customHeight="1">
      <c r="A119" s="3"/>
      <c r="B119" s="159"/>
      <c r="C119" s="160" t="s">
        <v>248</v>
      </c>
      <c r="D119" s="95"/>
      <c r="E119" s="96"/>
      <c r="F119" s="97"/>
      <c r="G119" s="92"/>
    </row>
    <row r="120" spans="1:7" s="81" customFormat="1" ht="15" customHeight="1">
      <c r="A120" s="3">
        <f>1+A118</f>
        <v>79</v>
      </c>
      <c r="B120" s="107" t="s">
        <v>243</v>
      </c>
      <c r="C120" s="107" t="s">
        <v>244</v>
      </c>
      <c r="D120" s="75" t="s">
        <v>60</v>
      </c>
      <c r="E120" s="79">
        <v>1</v>
      </c>
      <c r="F120" s="80"/>
      <c r="G120" s="86">
        <f aca="true" t="shared" si="43" ref="G120">ROUND(F120*E120,2)</f>
        <v>0</v>
      </c>
    </row>
    <row r="121" spans="1:7" s="81" customFormat="1" ht="25.5" customHeight="1">
      <c r="A121" s="3">
        <f>1+A120</f>
        <v>80</v>
      </c>
      <c r="B121" s="107" t="s">
        <v>245</v>
      </c>
      <c r="C121" s="109" t="s">
        <v>249</v>
      </c>
      <c r="D121" s="75" t="s">
        <v>60</v>
      </c>
      <c r="E121" s="79">
        <v>1</v>
      </c>
      <c r="F121" s="80"/>
      <c r="G121" s="86">
        <f aca="true" t="shared" si="44" ref="G121">ROUND(F121*E121,2)</f>
        <v>0</v>
      </c>
    </row>
    <row r="122" spans="1:7" s="81" customFormat="1" ht="24" customHeight="1">
      <c r="A122" s="3">
        <f>1+A121</f>
        <v>81</v>
      </c>
      <c r="B122" s="107" t="s">
        <v>250</v>
      </c>
      <c r="C122" s="109" t="s">
        <v>260</v>
      </c>
      <c r="D122" s="75" t="s">
        <v>60</v>
      </c>
      <c r="E122" s="79">
        <v>1</v>
      </c>
      <c r="F122" s="80"/>
      <c r="G122" s="86">
        <f aca="true" t="shared" si="45" ref="G122">ROUND(F122*E122,2)</f>
        <v>0</v>
      </c>
    </row>
    <row r="123" spans="1:7" s="81" customFormat="1" ht="15" customHeight="1">
      <c r="A123" s="3">
        <f>1+A122</f>
        <v>82</v>
      </c>
      <c r="B123" s="107" t="s">
        <v>251</v>
      </c>
      <c r="C123" s="109" t="s">
        <v>261</v>
      </c>
      <c r="D123" s="75" t="s">
        <v>60</v>
      </c>
      <c r="E123" s="79">
        <v>1</v>
      </c>
      <c r="F123" s="80"/>
      <c r="G123" s="86">
        <f aca="true" t="shared" si="46" ref="G123">ROUND(F123*E123,2)</f>
        <v>0</v>
      </c>
    </row>
    <row r="124" spans="1:7" s="81" customFormat="1" ht="15" customHeight="1">
      <c r="A124" s="3">
        <f>1+A123</f>
        <v>83</v>
      </c>
      <c r="B124" s="107" t="s">
        <v>252</v>
      </c>
      <c r="C124" s="109" t="s">
        <v>262</v>
      </c>
      <c r="D124" s="75" t="s">
        <v>60</v>
      </c>
      <c r="E124" s="79">
        <v>1</v>
      </c>
      <c r="F124" s="80"/>
      <c r="G124" s="86">
        <f aca="true" t="shared" si="47" ref="G124">ROUND(F124*E124,2)</f>
        <v>0</v>
      </c>
    </row>
    <row r="125" spans="1:7" s="81" customFormat="1" ht="15" customHeight="1">
      <c r="A125" s="3">
        <f>1+A124</f>
        <v>84</v>
      </c>
      <c r="B125" s="107" t="s">
        <v>253</v>
      </c>
      <c r="C125" s="109" t="s">
        <v>263</v>
      </c>
      <c r="D125" s="75" t="s">
        <v>149</v>
      </c>
      <c r="E125" s="79">
        <v>10</v>
      </c>
      <c r="F125" s="80"/>
      <c r="G125" s="86">
        <f aca="true" t="shared" si="48" ref="G125">ROUND(F125*E125,2)</f>
        <v>0</v>
      </c>
    </row>
    <row r="126" spans="1:7" s="81" customFormat="1" ht="15" customHeight="1">
      <c r="A126" s="3">
        <f>1+A125</f>
        <v>85</v>
      </c>
      <c r="B126" s="107" t="s">
        <v>254</v>
      </c>
      <c r="C126" s="109" t="s">
        <v>255</v>
      </c>
      <c r="D126" s="75" t="s">
        <v>60</v>
      </c>
      <c r="E126" s="79">
        <v>1</v>
      </c>
      <c r="F126" s="80"/>
      <c r="G126" s="86">
        <f aca="true" t="shared" si="49" ref="G126">ROUND(F126*E126,2)</f>
        <v>0</v>
      </c>
    </row>
    <row r="127" spans="1:7" s="81" customFormat="1" ht="12.75" customHeight="1">
      <c r="A127" s="3"/>
      <c r="B127" s="159"/>
      <c r="C127" s="161" t="s">
        <v>258</v>
      </c>
      <c r="D127" s="95"/>
      <c r="E127" s="96"/>
      <c r="F127" s="97"/>
      <c r="G127" s="92"/>
    </row>
    <row r="128" spans="1:7" s="81" customFormat="1" ht="15" customHeight="1">
      <c r="A128" s="3">
        <f>1+A126</f>
        <v>86</v>
      </c>
      <c r="B128" s="108" t="s">
        <v>256</v>
      </c>
      <c r="C128" s="110" t="s">
        <v>257</v>
      </c>
      <c r="D128" s="75" t="s">
        <v>60</v>
      </c>
      <c r="E128" s="79">
        <v>1</v>
      </c>
      <c r="F128" s="80"/>
      <c r="G128" s="86">
        <f aca="true" t="shared" si="50" ref="G128">ROUND(F128*E128,2)</f>
        <v>0</v>
      </c>
    </row>
    <row r="129" spans="1:7" s="81" customFormat="1" ht="24" customHeight="1">
      <c r="A129" s="3"/>
      <c r="B129" s="159"/>
      <c r="C129" s="161" t="s">
        <v>259</v>
      </c>
      <c r="D129" s="95"/>
      <c r="E129" s="96"/>
      <c r="F129" s="97"/>
      <c r="G129" s="92"/>
    </row>
    <row r="130" spans="1:10" s="83" customFormat="1" ht="15" customHeight="1">
      <c r="A130" s="101"/>
      <c r="B130" s="102" t="s">
        <v>264</v>
      </c>
      <c r="C130" s="102" t="s">
        <v>275</v>
      </c>
      <c r="D130" s="103"/>
      <c r="E130" s="103"/>
      <c r="F130" s="104"/>
      <c r="G130" s="105"/>
      <c r="H130" s="82"/>
      <c r="I130" s="164">
        <f>SUM(G131:G138)</f>
        <v>0</v>
      </c>
      <c r="J130" s="165" t="s">
        <v>277</v>
      </c>
    </row>
    <row r="131" spans="1:7" s="81" customFormat="1" ht="15" customHeight="1">
      <c r="A131" s="3">
        <f>1+A128</f>
        <v>87</v>
      </c>
      <c r="B131" s="107" t="s">
        <v>265</v>
      </c>
      <c r="C131" s="107" t="s">
        <v>266</v>
      </c>
      <c r="D131" s="75" t="s">
        <v>59</v>
      </c>
      <c r="E131" s="79">
        <v>3.437</v>
      </c>
      <c r="F131" s="80"/>
      <c r="G131" s="86">
        <f aca="true" t="shared" si="51" ref="G131">ROUND(F131*E131,2)</f>
        <v>0</v>
      </c>
    </row>
    <row r="132" spans="1:7" s="81" customFormat="1" ht="12.75" customHeight="1">
      <c r="A132" s="3"/>
      <c r="B132" s="159"/>
      <c r="C132" s="160" t="s">
        <v>267</v>
      </c>
      <c r="D132" s="95"/>
      <c r="E132" s="96"/>
      <c r="F132" s="97"/>
      <c r="G132" s="92"/>
    </row>
    <row r="133" spans="1:7" s="81" customFormat="1" ht="15" customHeight="1">
      <c r="A133" s="3">
        <f>1+A131</f>
        <v>88</v>
      </c>
      <c r="B133" s="107" t="s">
        <v>268</v>
      </c>
      <c r="C133" s="107" t="s">
        <v>269</v>
      </c>
      <c r="D133" s="75" t="s">
        <v>59</v>
      </c>
      <c r="E133" s="79">
        <v>3.437</v>
      </c>
      <c r="F133" s="80"/>
      <c r="G133" s="86">
        <f aca="true" t="shared" si="52" ref="G133">ROUND(F133*E133,2)</f>
        <v>0</v>
      </c>
    </row>
    <row r="134" spans="1:7" s="81" customFormat="1" ht="12.75" customHeight="1">
      <c r="A134" s="3"/>
      <c r="B134" s="159"/>
      <c r="C134" s="160" t="s">
        <v>267</v>
      </c>
      <c r="D134" s="95"/>
      <c r="E134" s="96"/>
      <c r="F134" s="97"/>
      <c r="G134" s="92"/>
    </row>
    <row r="135" spans="1:7" s="81" customFormat="1" ht="15" customHeight="1">
      <c r="A135" s="3">
        <f>1+A133</f>
        <v>89</v>
      </c>
      <c r="B135" s="107" t="s">
        <v>270</v>
      </c>
      <c r="C135" s="107" t="s">
        <v>271</v>
      </c>
      <c r="D135" s="75" t="s">
        <v>59</v>
      </c>
      <c r="E135" s="79">
        <v>68.74</v>
      </c>
      <c r="F135" s="80"/>
      <c r="G135" s="86">
        <f aca="true" t="shared" si="53" ref="G135">ROUND(F135*E135,2)</f>
        <v>0</v>
      </c>
    </row>
    <row r="136" spans="1:7" s="81" customFormat="1" ht="12.75" customHeight="1">
      <c r="A136" s="3"/>
      <c r="B136" s="159"/>
      <c r="C136" s="160" t="s">
        <v>272</v>
      </c>
      <c r="D136" s="95"/>
      <c r="E136" s="96"/>
      <c r="F136" s="97"/>
      <c r="G136" s="92"/>
    </row>
    <row r="137" spans="1:7" s="81" customFormat="1" ht="15" customHeight="1">
      <c r="A137" s="3">
        <f>1+A135</f>
        <v>90</v>
      </c>
      <c r="B137" s="107" t="s">
        <v>273</v>
      </c>
      <c r="C137" s="107" t="s">
        <v>274</v>
      </c>
      <c r="D137" s="75" t="s">
        <v>59</v>
      </c>
      <c r="E137" s="79">
        <v>3.437</v>
      </c>
      <c r="F137" s="80"/>
      <c r="G137" s="86">
        <f aca="true" t="shared" si="54" ref="G137">ROUND(F137*E137,2)</f>
        <v>0</v>
      </c>
    </row>
    <row r="138" spans="1:7" s="81" customFormat="1" ht="12.75" customHeight="1">
      <c r="A138" s="3"/>
      <c r="B138" s="162"/>
      <c r="C138" s="160" t="s">
        <v>267</v>
      </c>
      <c r="D138" s="95"/>
      <c r="E138" s="96"/>
      <c r="F138" s="97"/>
      <c r="G138" s="92"/>
    </row>
    <row r="139" spans="1:7" ht="6" customHeight="1">
      <c r="A139" s="172"/>
      <c r="B139" s="173"/>
      <c r="C139" s="173"/>
      <c r="D139" s="12"/>
      <c r="E139" s="12"/>
      <c r="F139" s="12"/>
      <c r="G139" s="174"/>
    </row>
    <row r="140" spans="1:20" ht="25.5" customHeight="1">
      <c r="A140" s="177" t="s">
        <v>38</v>
      </c>
      <c r="B140" s="178"/>
      <c r="C140" s="179"/>
      <c r="D140" s="180" t="s">
        <v>39</v>
      </c>
      <c r="E140" s="184"/>
      <c r="F140" s="184"/>
      <c r="G140" s="185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85.5" customHeight="1">
      <c r="A141" s="3"/>
      <c r="B141" s="166"/>
      <c r="C141" s="167"/>
      <c r="D141" s="175"/>
      <c r="E141" s="184"/>
      <c r="F141" s="184"/>
      <c r="G141" s="185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30" ht="12.75">
      <c r="A142" s="181"/>
      <c r="B142" s="168"/>
      <c r="C142" s="169" t="s">
        <v>40</v>
      </c>
      <c r="D142" s="176"/>
      <c r="E142" s="170" t="s">
        <v>41</v>
      </c>
      <c r="F142" s="170"/>
      <c r="G142" s="182"/>
      <c r="AD142" t="s">
        <v>3</v>
      </c>
    </row>
    <row r="143" spans="1:7" ht="12.75">
      <c r="A143" s="181"/>
      <c r="B143" s="168"/>
      <c r="C143" s="169" t="s">
        <v>42</v>
      </c>
      <c r="D143" s="176"/>
      <c r="E143" s="171" t="s">
        <v>52</v>
      </c>
      <c r="F143" s="171"/>
      <c r="G143" s="183"/>
    </row>
    <row r="144" spans="1:7" ht="12.75">
      <c r="A144" s="181"/>
      <c r="B144" s="168"/>
      <c r="C144" s="169" t="s">
        <v>56</v>
      </c>
      <c r="D144" s="176"/>
      <c r="E144" s="171" t="s">
        <v>53</v>
      </c>
      <c r="F144" s="171"/>
      <c r="G144" s="183"/>
    </row>
    <row r="145" spans="1:7" ht="12.75">
      <c r="A145" s="181"/>
      <c r="B145" s="168"/>
      <c r="C145" s="169" t="s">
        <v>57</v>
      </c>
      <c r="D145" s="176"/>
      <c r="E145" s="170" t="s">
        <v>46</v>
      </c>
      <c r="F145" s="170"/>
      <c r="G145" s="182"/>
    </row>
    <row r="146" spans="1:7" ht="6" customHeight="1">
      <c r="A146" s="98"/>
      <c r="B146" s="99"/>
      <c r="C146" s="99"/>
      <c r="D146" s="44"/>
      <c r="E146" s="44"/>
      <c r="F146" s="44"/>
      <c r="G146" s="100"/>
    </row>
  </sheetData>
  <mergeCells count="11">
    <mergeCell ref="E143:G143"/>
    <mergeCell ref="E144:G144"/>
    <mergeCell ref="E145:G145"/>
    <mergeCell ref="E140:G140"/>
    <mergeCell ref="E141:G141"/>
    <mergeCell ref="E142:G142"/>
    <mergeCell ref="C3:G3"/>
    <mergeCell ref="C2:G2"/>
    <mergeCell ref="A1:E1"/>
    <mergeCell ref="F1:G1"/>
    <mergeCell ref="B5:C5"/>
  </mergeCells>
  <printOptions/>
  <pageMargins left="0.5905511811023623" right="0.5905511811023623" top="0.7874015748031497" bottom="0.7874015748031497" header="0.31496062992125984" footer="0.31496062992125984"/>
  <pageSetup fitToHeight="5" horizontalDpi="600" verticalDpi="600" orientation="portrait" paperSize="9" scale="96" r:id="rId1"/>
  <headerFooter>
    <oddHeader xml:space="preserve">&amp;L&amp;"Arial CE,Tučné"&amp;8Příloha č.1 Smlouvy o dílo&amp;C&amp;"Arial CE,Tučné"&amp;8MŠ Masarykova, hosp. pavilon - doplnění přívodu VZT do kuchyně&amp;R&amp;"Arial CE,Tučné"&amp;8strana  &amp;P+1  </oddHeader>
  </headerFooter>
  <rowBreaks count="3" manualBreakCount="3">
    <brk id="46" max="16383" man="1"/>
    <brk id="86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Nezmeškal Vladimír</cp:lastModifiedBy>
  <cp:lastPrinted>2020-01-27T10:33:08Z</cp:lastPrinted>
  <dcterms:created xsi:type="dcterms:W3CDTF">2019-02-07T14:45:20Z</dcterms:created>
  <dcterms:modified xsi:type="dcterms:W3CDTF">2020-01-27T10:33:10Z</dcterms:modified>
  <cp:category/>
  <cp:version/>
  <cp:contentType/>
  <cp:contentStatus/>
</cp:coreProperties>
</file>