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ulice..." sheetId="2" r:id="rId2"/>
    <sheet name="SO 102 - Komunikace ulice..." sheetId="3" r:id="rId3"/>
    <sheet name="SO 401 - Veřejné osvětlení" sheetId="4" r:id="rId4"/>
    <sheet name="SO 801 - Sadové úpravy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Komunikace ulice...'!$C$129:$K$471</definedName>
    <definedName name="_xlnm.Print_Area" localSheetId="1">'SO 101 - Komunikace ulice...'!$C$4:$J$39,'SO 101 - Komunikace ulice...'!$C$50:$J$76,'SO 101 - Komunikace ulice...'!$C$82:$J$111,'SO 101 - Komunikace ulice...'!$C$117:$K$471</definedName>
    <definedName name="_xlnm._FilterDatabase" localSheetId="2" hidden="1">'SO 102 - Komunikace ulice...'!$C$129:$K$398</definedName>
    <definedName name="_xlnm.Print_Area" localSheetId="2">'SO 102 - Komunikace ulice...'!$C$4:$J$39,'SO 102 - Komunikace ulice...'!$C$50:$J$76,'SO 102 - Komunikace ulice...'!$C$82:$J$111,'SO 102 - Komunikace ulice...'!$C$117:$K$398</definedName>
    <definedName name="_xlnm._FilterDatabase" localSheetId="3" hidden="1">'SO 401 - Veřejné osvětlení'!$C$126:$K$254</definedName>
    <definedName name="_xlnm.Print_Area" localSheetId="3">'SO 401 - Veřejné osvětlení'!$C$4:$J$39,'SO 401 - Veřejné osvětlení'!$C$50:$J$76,'SO 401 - Veřejné osvětlení'!$C$82:$J$108,'SO 401 - Veřejné osvětlení'!$C$114:$K$254</definedName>
    <definedName name="_xlnm._FilterDatabase" localSheetId="4" hidden="1">'SO 801 - Sadové úpravy'!$C$118:$K$156</definedName>
    <definedName name="_xlnm.Print_Area" localSheetId="4">'SO 801 - Sadové úpravy'!$C$4:$J$39,'SO 801 - Sadové úpravy'!$C$50:$J$76,'SO 801 - Sadové úpravy'!$C$82:$J$100,'SO 801 - Sadové úpravy'!$C$106:$K$156</definedName>
    <definedName name="_xlnm.Print_Titles" localSheetId="0">'Rekapitulace stavby'!$92:$92</definedName>
    <definedName name="_xlnm.Print_Titles" localSheetId="1">'SO 101 - Komunikace ulice...'!$129:$129</definedName>
    <definedName name="_xlnm.Print_Titles" localSheetId="2">'SO 102 - Komunikace ulice...'!$129:$129</definedName>
    <definedName name="_xlnm.Print_Titles" localSheetId="3">'SO 401 - Veřejné osvětlení'!$126:$126</definedName>
    <definedName name="_xlnm.Print_Titles" localSheetId="4">'SO 801 - Sadové úpravy'!$118:$118</definedName>
  </definedNames>
  <calcPr fullCalcOnLoad="1"/>
</workbook>
</file>

<file path=xl/sharedStrings.xml><?xml version="1.0" encoding="utf-8"?>
<sst xmlns="http://schemas.openxmlformats.org/spreadsheetml/2006/main" count="7555" uniqueCount="1128">
  <si>
    <t>Export Komplet</t>
  </si>
  <si>
    <t/>
  </si>
  <si>
    <t>2.0</t>
  </si>
  <si>
    <t>ZAMOK</t>
  </si>
  <si>
    <t>False</t>
  </si>
  <si>
    <t>{02d9f488-3c8e-4b38-954a-d7bb4b26abd5}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</si>
  <si>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</si>
  <si>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</si>
  <si>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</si>
  <si>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</si>
  <si>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</si>
  <si>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</si>
  <si>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</si>
  <si>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</si>
  <si>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</si>
  <si>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</si>
  <si>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</si>
  <si>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ul. Míru mezi ulicemi Benešova a Na Magistrále, Kolín</t>
  </si>
  <si>
    <t>KSO:</t>
  </si>
  <si>
    <t>CC-CZ:</t>
  </si>
  <si>
    <t>Místo:</t>
  </si>
  <si>
    <t xml:space="preserve"> </t>
  </si>
  <si>
    <t>Datum:</t>
  </si>
  <si>
    <t>18. 9. 2017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</si>
  <si>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</si>
  <si>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</si>
  <si>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</si>
  <si>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</si>
  <si>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</si>
  <si>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</si>
  <si>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</si>
  <si>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</si>
  <si>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</si>
  <si>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</si>
  <si>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</si>
  <si>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</si>
  <si>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</si>
  <si>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</si>
  <si>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</si>
  <si>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</si>
  <si>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</si>
  <si>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</si>
  <si>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</si>
  <si>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</si>
  <si>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</si>
  <si>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</si>
  <si>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</si>
  <si>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</si>
  <si>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</si>
  <si>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</si>
  <si>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</si>
  <si>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</si>
  <si>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</si>
  <si>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</si>
  <si>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</si>
  <si>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</si>
  <si>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</si>
  <si>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</si>
  <si>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</si>
  <si>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</si>
  <si>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</si>
  <si>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</si>
  <si>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</si>
  <si>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</si>
  <si>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</si>
  <si>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</si>
  <si>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</si>
  <si>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</si>
  <si>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</si>
  <si>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</si>
  <si>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</si>
  <si>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</si>
  <si>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</si>
  <si>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</si>
  <si>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</si>
  <si>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</si>
  <si>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</si>
  <si>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</si>
  <si>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</si>
  <si>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ulice Míru - I. etapa</t>
  </si>
  <si>
    <t>STA</t>
  </si>
  <si>
    <t>1</t>
  </si>
  <si>
    <t>{e8d0a585-049f-4ca0-ba41-e65cb52f4497}</t>
  </si>
  <si>
    <t>2</t>
  </si>
  <si>
    <t>SO 102</t>
  </si>
  <si>
    <t>Komunikace ulice Míru -  II. etapa</t>
  </si>
  <si>
    <t>{24e66d3b-890d-4699-b94b-42de7014baab}</t>
  </si>
  <si>
    <t>SO 401</t>
  </si>
  <si>
    <t>Veřejné osvětlení</t>
  </si>
  <si>
    <t>{b1ba620b-64a2-453c-86b3-0225aca47efa}</t>
  </si>
  <si>
    <t>SO 801</t>
  </si>
  <si>
    <t>Sadové úpravy</t>
  </si>
  <si>
    <t>{82f490e5-7c3d-4f70-9c6f-e3aad4472f7f}</t>
  </si>
  <si>
    <t>KRYCÍ LIST SOUPISU PRACÍ</t>
  </si>
  <si>
    <t>Objekt:</t>
  </si>
  <si>
    <t>SO 101 - Komunikace ulice Míru - I. 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</si>
  <si>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</si>
  <si>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</si>
  <si>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</si>
  <si>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</si>
  <si>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</si>
  <si>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</si>
  <si>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</si>
  <si>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</si>
  <si>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</si>
  <si>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</si>
  <si>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</si>
  <si>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</si>
  <si>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</si>
  <si>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</si>
  <si>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</si>
  <si>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</si>
  <si>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</si>
  <si>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</si>
  <si>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</si>
  <si>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</si>
  <si>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</si>
  <si>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</si>
  <si>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</si>
  <si>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</si>
  <si>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</si>
  <si>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</si>
  <si>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</si>
  <si>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</si>
  <si>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</si>
  <si>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</si>
  <si>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</si>
  <si>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</si>
  <si>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</si>
  <si>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</si>
  <si>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</si>
  <si>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</si>
  <si>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</si>
  <si>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</si>
  <si>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komunikací pro pěší z mozaiky</t>
  </si>
  <si>
    <t>m2</t>
  </si>
  <si>
    <t>CS ÚRS 2017 02</t>
  </si>
  <si>
    <t>4</t>
  </si>
  <si>
    <t>1810896057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</si>
  <si>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</si>
  <si>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mozaiky</t>
  </si>
  <si>
    <t>VV</t>
  </si>
  <si>
    <t>616,77+39,29"Chodník z žulové kostky - Plocha stanovena programem"</t>
  </si>
  <si>
    <t>Součet</t>
  </si>
  <si>
    <t>113106123</t>
  </si>
  <si>
    <t>Rozebrání dlažeb komunikací pro pěší ze zámkových dlaždic</t>
  </si>
  <si>
    <t>873682846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</si>
  <si>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</si>
  <si>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4,3+19,68 "Chodník - Plocha stanovena programem"</t>
  </si>
  <si>
    <t>3</t>
  </si>
  <si>
    <t>113107321</t>
  </si>
  <si>
    <t>Odstranění podkladu z kameniva drceného tl 100 mm strojně pl do 50 m2</t>
  </si>
  <si>
    <t>CS ÚRS 2018 01</t>
  </si>
  <si>
    <t>396573810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</si>
  <si>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</si>
  <si>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1620,53+11,07 "Komunikace - Plocha stanovena programem"</t>
  </si>
  <si>
    <t>113154363</t>
  </si>
  <si>
    <t>Frézování živičného krytu tl 50 mm pruh š 2 m pl do 10000 m2 s překážkami v trase</t>
  </si>
  <si>
    <t>1621892895</t>
  </si>
  <si>
    <t>Frézování živičného podkladu nebo krytu s naložením na dopravní prostředek plochy přes 1 000 do 10 000 m2 s překážkami v trase pruhu šířky přes 1 m do 2 m, tloušťky vrstvy 50 mm</t>
  </si>
  <si>
    <t>250,27+35,81+6,74 "Chodník - Plocha stanovena programem"</t>
  </si>
  <si>
    <t>5</t>
  </si>
  <si>
    <t>113201111</t>
  </si>
  <si>
    <t>Vytrhání obrub chodníkových ležatých</t>
  </si>
  <si>
    <t>m</t>
  </si>
  <si>
    <t>-760114659</t>
  </si>
  <si>
    <t>Vytrhání obrub s vybouráním lože, s přemístěním hmot na skládku na vzdálenost do 3 m nebo s naložením na dopravní prostředek chodníkových ležatých</t>
  </si>
  <si>
    <t>13,99+19,06+12,66+22,6+19,97+39,16"Chodníková obruba žulová 100/150/500 - Stanoveno programem"</t>
  </si>
  <si>
    <t>6</t>
  </si>
  <si>
    <t>113201112</t>
  </si>
  <si>
    <t>Vytrhání obrub silničních ležatých</t>
  </si>
  <si>
    <t>1252021752</t>
  </si>
  <si>
    <t>Vytrhání obrub s vybouráním lože, s přemístěním hmot na skládku na vzdálenost do 3 m nebo s naložením na dopravní prostředek silničních ležatých</t>
  </si>
  <si>
    <t>75,61+57,61+30,44+65,37+48,07+87,39"Žulová obruba 150/250/500  - Stanoveno programem"</t>
  </si>
  <si>
    <t>13,33+49,11+12,11+17,76+12,12+16,36+24,41+10,71+21,86+11,56+28,13+13,58"Žulová obruba 250/250/1000  - Stanoveno programem"</t>
  </si>
  <si>
    <t>7</t>
  </si>
  <si>
    <t>121101102</t>
  </si>
  <si>
    <t>Sejmutí ornice s přemístěním na vzdálenost do 100 m</t>
  </si>
  <si>
    <t>m3</t>
  </si>
  <si>
    <t>-181108697</t>
  </si>
  <si>
    <t>Sejmutí ornice nebo lesní půdy s vodorovným přemístěním na hromady v místě upotřebení nebo na dočasné či trvalé skládky se složením, na vzdálenost přes 50 do 100 m</t>
  </si>
  <si>
    <t>(383,77)*0,15 "Plocha stanovena programem"</t>
  </si>
  <si>
    <t>8</t>
  </si>
  <si>
    <t>122102202</t>
  </si>
  <si>
    <t>Odkopávky a prokopávky nezapažené pro silnice objemu do 1000 m3 v hornině tř. 1 a 2</t>
  </si>
  <si>
    <t>2065916234</t>
  </si>
  <si>
    <t>Odkopávky a prokopávky nezapažené pro silnice s přemístěním výkopku v příčných profilech na vzdálenost do 15 m nebo s naložením na dopravní prostředek v horninách tř. 1 a 2 přes 100 do 1 000 m3</t>
  </si>
  <si>
    <t>20*2.6 " km 0,000 00 - 0,020 00"</t>
  </si>
  <si>
    <t>30*3.42 " km 0,020 00 - 0,050 00"</t>
  </si>
  <si>
    <t>19*3.76 " km 0,050 00 - 0,069 00"</t>
  </si>
  <si>
    <t>13*2,53 " km 0,069 00 - 0,082 00"</t>
  </si>
  <si>
    <t>20,75*2,88 " km 0,082 00 - 0,102 75"</t>
  </si>
  <si>
    <t>(35,6*4,1+5,8*2,07) " km 0,102 75 - 0,138 35"</t>
  </si>
  <si>
    <t>11,65*1,89 "km 0,138 35 - 0,150 00"</t>
  </si>
  <si>
    <t>30*1,54"km 0,150 00 - 0,180 00"</t>
  </si>
  <si>
    <t>35,06*2,05"km 0,180 00 - 0,215 06"</t>
  </si>
  <si>
    <t>14,94*1,88" km 0,215 06 - 0,230 00"</t>
  </si>
  <si>
    <t>20*2,02 " km 0,230 00 - 0,250 00"</t>
  </si>
  <si>
    <t>25*0,69" km 0,250 00 - 0,275 00"</t>
  </si>
  <si>
    <t>14,73*0,57 "km 0,275 00 - 0,289 73"</t>
  </si>
  <si>
    <t>9</t>
  </si>
  <si>
    <t>132101101</t>
  </si>
  <si>
    <t>Hloubení rýh šířky do 600 mm v hornině tř. 1 a 2 objemu do 100 m3</t>
  </si>
  <si>
    <t>-2056055559</t>
  </si>
  <si>
    <t>Hloubení zapažených i nezapažených rýh šířky do 600 mm s urovnáním dna do předepsaného profilu a spádu v horninách tř. 1 a 2 do 100 m3</t>
  </si>
  <si>
    <t>0,6*0,6*1*2"UV"</t>
  </si>
  <si>
    <t>(2,77+2,38)*0,6*0,8 "UV přípojky"</t>
  </si>
  <si>
    <t>10</t>
  </si>
  <si>
    <t>162701105</t>
  </si>
  <si>
    <t>Vodorovné přemístění do 10000 m výkopku/sypaniny z horniny tř. 1 až 4</t>
  </si>
  <si>
    <t>496841419</t>
  </si>
  <si>
    <t>Vodorovné přemístění výkopku nebo sypaniny po suchu  na obvyklém dopravním prostředku, bez naložení výkopku, avšak se složením bez rozhrnutí z horniny tř. 1 až 4 na vzdálenost přes 9 000 do 10 000 m</t>
  </si>
  <si>
    <t>710,881</t>
  </si>
  <si>
    <t>3,192</t>
  </si>
  <si>
    <t>11</t>
  </si>
  <si>
    <t>175151101</t>
  </si>
  <si>
    <t>Obsypání potrubí strojně sypaninou bez prohození, uloženou do 3 m</t>
  </si>
  <si>
    <t>1416075508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</si>
  <si>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</si>
  <si>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5,15*0,7*0,6 "obsyp kanalizační přípojky"</t>
  </si>
  <si>
    <t>12</t>
  </si>
  <si>
    <t>M</t>
  </si>
  <si>
    <t>583312000</t>
  </si>
  <si>
    <t>štěrkopísek (Bratčice) netříděný zásypový materiál</t>
  </si>
  <si>
    <t>t</t>
  </si>
  <si>
    <t>-852948295</t>
  </si>
  <si>
    <t>Kamenivo přírodní těžené pro stavební účely  PTK  (drobné, hrubé, štěrkopísky) kamenivo mimo normu frakce 0-2 štěrkopísek netříděný</t>
  </si>
  <si>
    <t>2,163*2 'Přepočtené koeficientem množství</t>
  </si>
  <si>
    <t>13</t>
  </si>
  <si>
    <t>181951102</t>
  </si>
  <si>
    <t>Úprava pláně v hornině tř. 1 až 4 se zhutněním</t>
  </si>
  <si>
    <t>534310509</t>
  </si>
  <si>
    <t>Úprava pláně vyrovnáním výškových rozdílů v hornině tř. 1 až 4 se zhutněním</t>
  </si>
  <si>
    <t>619,27+89,54+325,06+185,10+205,7 "Plocha stanovena programem"</t>
  </si>
  <si>
    <t>Vodorovné konstrukce</t>
  </si>
  <si>
    <t>14</t>
  </si>
  <si>
    <t>451572111</t>
  </si>
  <si>
    <t>Lože pod potrubí otevřený výkop z kameniva drobného těženého</t>
  </si>
  <si>
    <t>-1974330641</t>
  </si>
  <si>
    <t>Lože pod potrubí, stoky a drobné objekty v otevřeném výkopu z kameniva drobného těženého 0 až 4 mm</t>
  </si>
  <si>
    <t>0,1*0,6*5,15"Lože pod kanalizační přípojky"</t>
  </si>
  <si>
    <t>Komunikace pozemní</t>
  </si>
  <si>
    <t>564861111</t>
  </si>
  <si>
    <t>Podklad ze štěrkodrtě ŠD tl 200 mm</t>
  </si>
  <si>
    <t>-599119112</t>
  </si>
  <si>
    <t>Podklad ze štěrkodrti ŠD s rozprostřením a zhutněním, po zhutnění tl. 200 mm</t>
  </si>
  <si>
    <t>1033,87+464,08+284,73+64,59+22,4"Plocha stanovena programem"</t>
  </si>
  <si>
    <t>16</t>
  </si>
  <si>
    <t>564871111</t>
  </si>
  <si>
    <t>Podklad ze štěrkodrtě ŠD tl 250 mm</t>
  </si>
  <si>
    <t>-1783705960</t>
  </si>
  <si>
    <t>Podklad ze štěrkodrti ŠD s rozprostřením a zhutněním, po zhutnění tl. 250 mm</t>
  </si>
  <si>
    <t>170,8+185,1+61,62+121,87+37,4</t>
  </si>
  <si>
    <t>17</t>
  </si>
  <si>
    <t>565145111</t>
  </si>
  <si>
    <t>Asfaltový beton vrstva podkladní ACP 16 (obalované kamenivo OKS) tl 60 mm š do 3 m</t>
  </si>
  <si>
    <t>-195908298</t>
  </si>
  <si>
    <t>Asfaltový beton vrstva podkladní ACP 16 (obalované kamenivo střednězrnné - OKS) s rozprostřením a zhutněním v pruhu šířky do 3 m, po zhutnění tl. 60 mm</t>
  </si>
  <si>
    <t>18</t>
  </si>
  <si>
    <t>565211111</t>
  </si>
  <si>
    <t>Podklad ze štěrku částečně zpevněného cementovou maltou ŠCM tl 150 mm</t>
  </si>
  <si>
    <t>-491836832</t>
  </si>
  <si>
    <t>Podklad ze štěrku částečně zpevněného cementovou maltou ŠCM s rozprostřením a s hutněním, po zhutnění tl. 150 mm</t>
  </si>
  <si>
    <t>619,27+89,54+325,06 "Plocha stanovena programem"</t>
  </si>
  <si>
    <t>19</t>
  </si>
  <si>
    <t>573111112</t>
  </si>
  <si>
    <t>Postřik živičný infiltrační s posypem z asfaltu množství 1 kg/m2</t>
  </si>
  <si>
    <t>-1414768667</t>
  </si>
  <si>
    <t>Postřik infiltrační PI z asfaltu silničního s posypem kamenivem, v množství 1,00 kg/m2</t>
  </si>
  <si>
    <t>20</t>
  </si>
  <si>
    <t>573211107</t>
  </si>
  <si>
    <t>Postřik živičný spojovací z asfaltu v množství 0,30 kg/m2</t>
  </si>
  <si>
    <t>-801088198</t>
  </si>
  <si>
    <t>Postřik spojovací PS bez posypu kamenivem z asfaltu silničního, v množství 0,30 kg/m2</t>
  </si>
  <si>
    <t>577134131</t>
  </si>
  <si>
    <t>Asfaltový beton vrstva obrusná ACO 11 (ABS) tř. I tl 40 mm š do 3 m z modifikovaného asfaltu</t>
  </si>
  <si>
    <t>-1386231449</t>
  </si>
  <si>
    <t>Asfaltový beton vrstva obrusná ACO 11 (ABS) s rozprostřením a se zhutněním z modifikovaného asfaltu v pruhu šířky do 3 m, po zhutnění tl. 40 mm</t>
  </si>
  <si>
    <t>22</t>
  </si>
  <si>
    <t>591411111</t>
  </si>
  <si>
    <t>Kladení dlažby z mozaiky jednobarevné komunikací pro pěší lože z kameniva</t>
  </si>
  <si>
    <t>1990858128</t>
  </si>
  <si>
    <t>Kladení dlažby z mozaiky komunikací pro pěší s vyplněním spár, s dvojím beraněním a se smetením přebytečného materiálu na vzdálenost do 3 m jednobarevné, s ložem tl. do 40 mm z kameniva</t>
  </si>
  <si>
    <t>121,87 "sjezdy 100x100 -plocha stanovena programem"</t>
  </si>
  <si>
    <t>39,93 "hladka dlažba okolo reliefní dlažby - plocha stanovena programem"</t>
  </si>
  <si>
    <t>464,08 "mozaika 40x40 -plocha stanovena programem"</t>
  </si>
  <si>
    <t>90,67 "reliéfní dlažba - plocha stanovena programem"</t>
  </si>
  <si>
    <t>23</t>
  </si>
  <si>
    <t>583800100</t>
  </si>
  <si>
    <t>mozaika dlažební, žula 4/6 cm šedá</t>
  </si>
  <si>
    <t>-1620846326</t>
  </si>
  <si>
    <t>(116,1+95,08+41,51+37,35+7,78+4,03+19,36+63,6+79,27)*0,05*2,7 "Plocha stanovena programem"</t>
  </si>
  <si>
    <t>24</t>
  </si>
  <si>
    <t>583811240</t>
  </si>
  <si>
    <t>deska dlažební, žula broušená, 30x30 tl 5 cm</t>
  </si>
  <si>
    <t>-102553685</t>
  </si>
  <si>
    <t>29,50+5,06+5,37" Hladká dlažba okolo reliéfní dlažby - Plocha stanovena programem"</t>
  </si>
  <si>
    <t>25</t>
  </si>
  <si>
    <t>583801200</t>
  </si>
  <si>
    <t>kostka dlažební drobná, žula velikost 8/10 cm</t>
  </si>
  <si>
    <t>969776554</t>
  </si>
  <si>
    <t>P</t>
  </si>
  <si>
    <t>Poznámka k položce:
1t = cca 5 m2</t>
  </si>
  <si>
    <t>121,87*0,09*2,7 "Plocha stanovena programem</t>
  </si>
  <si>
    <t>26</t>
  </si>
  <si>
    <t>M06</t>
  </si>
  <si>
    <t>kostka reliéfní, bílá, imitace kamene 60x60, v=6cm</t>
  </si>
  <si>
    <t>-2124685867</t>
  </si>
  <si>
    <t>Poznámka k položce:
ref. výrobek COMCON bílý</t>
  </si>
  <si>
    <t>7,58+2,98+39,32+3,86+24,63+8,44+3,86"Plocha stanovena programem"</t>
  </si>
  <si>
    <t>27</t>
  </si>
  <si>
    <t>596211113</t>
  </si>
  <si>
    <t>Kladení zámkové dlažby komunikací pro pěší tl 60 mm skupiny A pl přes 300 m2</t>
  </si>
  <si>
    <t>CS ÚRS 2015 02</t>
  </si>
  <si>
    <t>-1826904400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</si>
  <si>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</si>
  <si>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189,63 "Zámková dlažba 200x100 - plocha stanovena programem"</t>
  </si>
  <si>
    <t>95,1 "Zámková dlažba 100x100 - plocha stanovena programem"</t>
  </si>
  <si>
    <t>28</t>
  </si>
  <si>
    <t>592453050</t>
  </si>
  <si>
    <t>dlažba BEST-MOZAIK 10x10x6 cm přírodní</t>
  </si>
  <si>
    <t>-604116143</t>
  </si>
  <si>
    <t>dlažba skladebná betonová základní 10x10x6 cm přírodní</t>
  </si>
  <si>
    <t>95,1</t>
  </si>
  <si>
    <t>29</t>
  </si>
  <si>
    <t>BET.K06C01</t>
  </si>
  <si>
    <t>dlažba BEST-KLASIKO 20 x 10 x 6 cm přírodní</t>
  </si>
  <si>
    <t>CS ÚRS 2019 01</t>
  </si>
  <si>
    <t>-1024866102</t>
  </si>
  <si>
    <t>189,63</t>
  </si>
  <si>
    <t>30</t>
  </si>
  <si>
    <t>596212213</t>
  </si>
  <si>
    <t>Kladení zámkové dlažby pozemních komunikací tl 80 mm skupiny A pl přes 300 m2</t>
  </si>
  <si>
    <t>75144820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</si>
  <si>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</si>
  <si>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61,62 "Sjezdy přes chodník - plocha stanovena programem"</t>
  </si>
  <si>
    <t>170,74" Práh - plocha stanovena programem"</t>
  </si>
  <si>
    <t>185,10 "parkovací stání - dlažba 200x200 - Plocha stanovena programem"</t>
  </si>
  <si>
    <t>31</t>
  </si>
  <si>
    <t>592452620</t>
  </si>
  <si>
    <t>dlažba BEST-KARO 20x20x8 cm barevná</t>
  </si>
  <si>
    <t>-1201864262</t>
  </si>
  <si>
    <t>dlažba skladebná betonová základní 20x20x8 cm barevná</t>
  </si>
  <si>
    <t>Trubní vedení</t>
  </si>
  <si>
    <t>32</t>
  </si>
  <si>
    <t>871355211</t>
  </si>
  <si>
    <t>Kanalizační potrubí z tvrdého PVC-systém KG tuhost třídy SN4 DN200</t>
  </si>
  <si>
    <t>-1756172007</t>
  </si>
  <si>
    <t>Kanalizační potrubí z tvrdého PVC systém KG v otevřeném výkopu ve sklonu do 20 %, tuhost třídy SN 4 DN 200</t>
  </si>
  <si>
    <t>2.77+2.38 " Přípojky UV"</t>
  </si>
  <si>
    <t>33</t>
  </si>
  <si>
    <t>895941111</t>
  </si>
  <si>
    <t>Zřízení vpusti kanalizační uliční z betonových dílců typ UV-50 normální</t>
  </si>
  <si>
    <t>kus</t>
  </si>
  <si>
    <t>-1019474642</t>
  </si>
  <si>
    <t>34</t>
  </si>
  <si>
    <t>592238230</t>
  </si>
  <si>
    <t>vpusť betonová uliční TBV-Q 500/626 D /dno/ 62,6 x 49,5 x 5 cm</t>
  </si>
  <si>
    <t>-1275819980</t>
  </si>
  <si>
    <t>Prefabrikáty pro uliční vpusti betonové a železobetonové TBV-Q 500/626 D /dno/     62,6 x 49,5 x 5</t>
  </si>
  <si>
    <t>35</t>
  </si>
  <si>
    <t>59223854</t>
  </si>
  <si>
    <t>skruž betonová pro uliční vpusť s výtokovým otvorem PVC, 45x35x5 cm</t>
  </si>
  <si>
    <t>940243737</t>
  </si>
  <si>
    <t>36</t>
  </si>
  <si>
    <t>59223821</t>
  </si>
  <si>
    <t>vpusť betonová uliční prstenec 18x66x10 cm</t>
  </si>
  <si>
    <t>1971530757</t>
  </si>
  <si>
    <t>37</t>
  </si>
  <si>
    <t>592238240</t>
  </si>
  <si>
    <t>vpusť betonová uliční TBV-Q 500/590/200 V /skruž/ 59x50x5 cm</t>
  </si>
  <si>
    <t>209300136</t>
  </si>
  <si>
    <t>Prefabrikáty pro uliční vpusti betonové a železobetonové TBV-Q 500/590/200 V /skruž/ 59 x 50 x 5</t>
  </si>
  <si>
    <t>38</t>
  </si>
  <si>
    <t>592238730</t>
  </si>
  <si>
    <t>mříž M3 C250 DIN 19583-11 500/500 mm</t>
  </si>
  <si>
    <t>334111459</t>
  </si>
  <si>
    <t>Prefabrikáty pro uliční vpusti dílce betonové pro uliční vpusti vpusť dešťová uliční s rámem mříž M2 C250 DIN 19583-11 500/500 mm</t>
  </si>
  <si>
    <t>39</t>
  </si>
  <si>
    <t>899331111</t>
  </si>
  <si>
    <t>Výšková úprava uličního vstupu nebo vpusti do 200 mm zvýšením poklopu</t>
  </si>
  <si>
    <t>-767190659</t>
  </si>
  <si>
    <t>40</t>
  </si>
  <si>
    <t>899332111</t>
  </si>
  <si>
    <t>Výšková úprava uličního vstupu nebo vpusti do 200 mm snížením poklopu</t>
  </si>
  <si>
    <t>-492208608</t>
  </si>
  <si>
    <t>41</t>
  </si>
  <si>
    <t>899431111</t>
  </si>
  <si>
    <t>Výšková úprava uličního vstupu nebo vpusti do 200 mm zvýšením krycího hrnce, šoupěte nebo hydrantu</t>
  </si>
  <si>
    <t>1993226322</t>
  </si>
  <si>
    <t>Výšková úprava uličního vstupu nebo vpusti do 200 mm zvýšením krycího hrnce, šoupěte nebo hydrantu bez úpravy armatur</t>
  </si>
  <si>
    <t>42</t>
  </si>
  <si>
    <t>899432111</t>
  </si>
  <si>
    <t>Výšková úprava uličního vstupu nebo vpusti do 200 mm snížením krycího hrnce, šoupěte nebo hydrantu</t>
  </si>
  <si>
    <t>1736230335</t>
  </si>
  <si>
    <t>Výšková úprava uličního vstupu nebo vpusti do 200 mm snížením krycího hrnce, šoupěte, nebo hydrantu bez úpravy armatur</t>
  </si>
  <si>
    <t>Ostatní konstrukce a práce, bourání</t>
  </si>
  <si>
    <t>43</t>
  </si>
  <si>
    <t>914111111</t>
  </si>
  <si>
    <t>Montáž svislé dopravní značky do velikosti 1 m2 objímkami na sloupek nebo konzolu</t>
  </si>
  <si>
    <t>1873486600</t>
  </si>
  <si>
    <t>Montáž svislé dopravní značky základní velikosti do 1 m2 objímkami na sloupky nebo konzoly</t>
  </si>
  <si>
    <t>3 "nové"</t>
  </si>
  <si>
    <t>12 "přesun"</t>
  </si>
  <si>
    <t>44</t>
  </si>
  <si>
    <t>404455520</t>
  </si>
  <si>
    <t>značka dopravní svislá retroreflexní fólie tř. 1, Al prolis, 500 x 500 mm</t>
  </si>
  <si>
    <t>2113457614</t>
  </si>
  <si>
    <t>Výrobky a tabule orientační pro návěstí a zabezpečovací zařízení silniční značky dopravní svislé retroreflexní fólie tř. 1 Al prolis 500 x 500 mm</t>
  </si>
  <si>
    <t>45</t>
  </si>
  <si>
    <t>914511111</t>
  </si>
  <si>
    <t>Montáž sloupku dopravních značek délky do 3,5 m s betonovým základem</t>
  </si>
  <si>
    <t>-1250439684</t>
  </si>
  <si>
    <t>Montáž sloupku dopravních značek délky do 3,5 m do betonového základu</t>
  </si>
  <si>
    <t>46</t>
  </si>
  <si>
    <t>404452300</t>
  </si>
  <si>
    <t>sloupek Zn 70 - 350</t>
  </si>
  <si>
    <t>-550821534</t>
  </si>
  <si>
    <t>Výrobky a tabule orientační pro návěstí a zabezpečovací zařízení silniční značky dopravní svislé sloupky Zn 70 - 350</t>
  </si>
  <si>
    <t>47</t>
  </si>
  <si>
    <t>915131112</t>
  </si>
  <si>
    <t>Vodorovné dopravní značení retroreflexní bílou barvou přechody pro chodce, šipky nebo symboly</t>
  </si>
  <si>
    <t>1598407691</t>
  </si>
  <si>
    <t>Vodorovné dopravní značení stříkané barvou přechody pro chodce, šipky, symboly bílé retroreflexní</t>
  </si>
  <si>
    <t>3.5+6.12+0.5</t>
  </si>
  <si>
    <t>48</t>
  </si>
  <si>
    <t>915491211</t>
  </si>
  <si>
    <t>Osazení vodícího proužku z betonových desek do betonového lože tl do 100 mm š proužku 250 mm</t>
  </si>
  <si>
    <t>2051612664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</si>
  <si>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</si>
  <si>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93,25+49,16+0,75+89,25+90,61+126,12</t>
  </si>
  <si>
    <t>49</t>
  </si>
  <si>
    <t>592452110</t>
  </si>
  <si>
    <t>přídlažba 50x25x8 cm bílá</t>
  </si>
  <si>
    <t>815524188</t>
  </si>
  <si>
    <t>Poznámka k položce:
spotřeba: 2 kus/m</t>
  </si>
  <si>
    <t>449,14*2</t>
  </si>
  <si>
    <t>50</t>
  </si>
  <si>
    <t>916131213</t>
  </si>
  <si>
    <t>Osazení silničního obrubníku betonového stojatého s boční opěrou do lože z betonu prostého</t>
  </si>
  <si>
    <t>-1843466038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</si>
  <si>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</si>
  <si>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97,94</t>
  </si>
  <si>
    <t>29,52</t>
  </si>
  <si>
    <t>51</t>
  </si>
  <si>
    <t>592174650</t>
  </si>
  <si>
    <t>obrubník betonový silniční Standard 100x15x25 cm</t>
  </si>
  <si>
    <t>-1705403632</t>
  </si>
  <si>
    <t>obrubník betonový silniční vibrolisovaný 100x15x25 cm</t>
  </si>
  <si>
    <t>1,78+8,53+1,05+2,46+41,29+2,4+2,56+3,18+3,5+1,2+2,48+26,88+0,63</t>
  </si>
  <si>
    <t>52</t>
  </si>
  <si>
    <t>592174680</t>
  </si>
  <si>
    <t>obrubník betonový silniční nájezdový Standard 100x15x15 cm</t>
  </si>
  <si>
    <t>-537661526</t>
  </si>
  <si>
    <t>obrubník betonový silniční nájezdový vibrolisovaný 100x15x15 cm</t>
  </si>
  <si>
    <t>3+9,3+9,25+7,97</t>
  </si>
  <si>
    <t>53</t>
  </si>
  <si>
    <t>592174690</t>
  </si>
  <si>
    <t>obrubník betonový silniční přechodový L + P Standard 100x15x15-25 cm</t>
  </si>
  <si>
    <t>875373070</t>
  </si>
  <si>
    <t>obrubník betonový silniční přechodový L + P vibrolisovaný 100x15x15-25 cm</t>
  </si>
  <si>
    <t>54</t>
  </si>
  <si>
    <t>2103129000</t>
  </si>
  <si>
    <t>55</t>
  </si>
  <si>
    <t>592175300</t>
  </si>
  <si>
    <t>obrubník HK přímý 40x37x100 cm šedý</t>
  </si>
  <si>
    <t>-2068543022</t>
  </si>
  <si>
    <t>obrubník bezbariérový betonový přímý 40x37x100 cm šedý</t>
  </si>
  <si>
    <t>56</t>
  </si>
  <si>
    <t>592175310</t>
  </si>
  <si>
    <t>obrubník HK náběhový pravý 40x37-31x100 cm šedý</t>
  </si>
  <si>
    <t>-2118151294</t>
  </si>
  <si>
    <t>obrubník bezbariérový betonový náběhový pravý 40x37-31x100 cm šedý</t>
  </si>
  <si>
    <t>57</t>
  </si>
  <si>
    <t>916241113</t>
  </si>
  <si>
    <t>Osazení obrubníku kamenného ležatého s boční opěrou do lože z betonu prostého</t>
  </si>
  <si>
    <t>1922616717</t>
  </si>
  <si>
    <t>Osazení obrubníku kamenného se zřízením lože, s vyplněním a zatřením spár cementovou maltou ležatého s boční opěrou z betonu prostého tř. C 12/15, do lože z betonu prostého téže značky</t>
  </si>
  <si>
    <t>227,65"Žulová obruba OP4"</t>
  </si>
  <si>
    <t>78,2+34,5 "Žulová obruba OP5"</t>
  </si>
  <si>
    <t>58</t>
  </si>
  <si>
    <t>583803430</t>
  </si>
  <si>
    <t>obrubník kamenný přímý, (bPP) žula, OP4 20x25</t>
  </si>
  <si>
    <t>1736970632</t>
  </si>
  <si>
    <t>obrubník kamenný přímý, žula, 20x25</t>
  </si>
  <si>
    <t>203,65"Žulová kamenná obruba OP4 20x25 - délka stanovena z programu"</t>
  </si>
  <si>
    <t>24"Přechodová žulová obruba"</t>
  </si>
  <si>
    <t>59</t>
  </si>
  <si>
    <t>583803530</t>
  </si>
  <si>
    <t>obrubník kamenný přímý, (bSM) žula, OP5 20x20</t>
  </si>
  <si>
    <t>-460813838</t>
  </si>
  <si>
    <t>obrubník kamenný přímý, žula, 20x20</t>
  </si>
  <si>
    <t>Poznámka k položce:
1 bm = 105 kg</t>
  </si>
  <si>
    <t>78,2+34,5 "Žulová kamenná obruba snížená OP5 20x20 - délka stanovena z programu"</t>
  </si>
  <si>
    <t>60</t>
  </si>
  <si>
    <t>916241213</t>
  </si>
  <si>
    <t>Osazení obrubníku kamenného stojatého s boční opěrou do lože z betonu prostého</t>
  </si>
  <si>
    <t>744065259</t>
  </si>
  <si>
    <t>Osazení obrubníku kamenného se zřízením lože, s vyplněním a zatřením spár cementovou maltou stojatého s boční opěrou z betonu prostého tř. C 12/15, do lože z betonu prostého téže značky</t>
  </si>
  <si>
    <t>61</t>
  </si>
  <si>
    <t>583802130</t>
  </si>
  <si>
    <t>krajník silniční kamenný, (bPP) žula, KS3 13x20 x 30-80</t>
  </si>
  <si>
    <t>-2015255411</t>
  </si>
  <si>
    <t>krajník silniční kamenný, žula 13x20 x 30-80</t>
  </si>
  <si>
    <t>14,99+47,15+15,79+23,83+18,46+32,34+11,56+25,72+20,94"Žulová obruba zahradní KS3 - délka stanovena z programu</t>
  </si>
  <si>
    <t>62</t>
  </si>
  <si>
    <t>916331112</t>
  </si>
  <si>
    <t>Osazení zahradního obrubníku betonového do lože z betonu s boční opěrou</t>
  </si>
  <si>
    <t>1806523726</t>
  </si>
  <si>
    <t>Osazení zahradního obrubníku betonového s ložem tl. od 50 do 100 mm z betonu prostého tř. C 12/15 s boční opěrou z betonu prostého tř. C 12/15</t>
  </si>
  <si>
    <t>22.68+12,61+19,27+31+3,55+32,89+4,42</t>
  </si>
  <si>
    <t>63</t>
  </si>
  <si>
    <t>592173040</t>
  </si>
  <si>
    <t>obrubník betonový zahradní přírodní šedá 50x5x20 cm</t>
  </si>
  <si>
    <t>829904834</t>
  </si>
  <si>
    <t>64</t>
  </si>
  <si>
    <t>919732221</t>
  </si>
  <si>
    <t>Styčná spára napojení nového živičného povrchu na stávající za tepla š 15 mm hl 25 mm bez prořezání</t>
  </si>
  <si>
    <t>-429851054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</si>
  <si>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</si>
  <si>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7,08+6,03+6,19+5,98+3,77+5,99+171,87</t>
  </si>
  <si>
    <t>65</t>
  </si>
  <si>
    <t>919735112</t>
  </si>
  <si>
    <t>Řezání stávajícího živičného krytu hl do 100 mm</t>
  </si>
  <si>
    <t>-1254506847</t>
  </si>
  <si>
    <t>Řezání stávajícího živičného krytu nebo podkladu hloubky přes 50 do 100 mm</t>
  </si>
  <si>
    <t>66</t>
  </si>
  <si>
    <t>936104211</t>
  </si>
  <si>
    <t>Montáž odpadkového koše do betonové patky</t>
  </si>
  <si>
    <t>-186383812</t>
  </si>
  <si>
    <t>67</t>
  </si>
  <si>
    <t>M09</t>
  </si>
  <si>
    <t>odpadkový koš RAILA - 50l / ocel zn.+prášk.vypal.barva / nerez</t>
  </si>
  <si>
    <t>788126832</t>
  </si>
  <si>
    <t>68</t>
  </si>
  <si>
    <t>966006211</t>
  </si>
  <si>
    <t>Odstranění svislých dopravních značek ze sloupů, sloupků nebo konzol</t>
  </si>
  <si>
    <t>888997963</t>
  </si>
  <si>
    <t>Odstranění (demontáž) svislých dopravních značek s odklizením materiálu na skládku na vzdálenost do 20 m nebo s naložením na dopravní prostředek ze sloupů, sloupků nebo konzol</t>
  </si>
  <si>
    <t>997</t>
  </si>
  <si>
    <t>Přesun sutě</t>
  </si>
  <si>
    <t>69</t>
  </si>
  <si>
    <t>997221551</t>
  </si>
  <si>
    <t>Vodorovná doprava suti ze sypkých materiálů do 1 km</t>
  </si>
  <si>
    <t>1860337703</t>
  </si>
  <si>
    <t>Vodorovná doprava suti bez naložení, ale se složením a s hrubým urovnáním ze sypkých materiálů, na vzdálenost do 1 km</t>
  </si>
  <si>
    <t>246,32 "asfalt"</t>
  </si>
  <si>
    <t>277,372 "štěrk/PM"</t>
  </si>
  <si>
    <t>70</t>
  </si>
  <si>
    <t>997221559</t>
  </si>
  <si>
    <t>Příplatek ZKD 1 km u vodorovné dopravy suti ze sypkých materiálů</t>
  </si>
  <si>
    <t>1967828936</t>
  </si>
  <si>
    <t>Vodorovná doprava suti bez naložení, ale se složením a s hrubým urovnáním Příplatek k ceně za každý další i započatý 1 km přes 1 km</t>
  </si>
  <si>
    <t>523,692*16</t>
  </si>
  <si>
    <t>71</t>
  </si>
  <si>
    <t>997221561</t>
  </si>
  <si>
    <t>Vodorovná doprava suti z kusových materiálů do 1 km</t>
  </si>
  <si>
    <t>-331810199</t>
  </si>
  <si>
    <t>Vodorovná doprava suti bez naložení, ale se složením a s hrubým urovnáním z kusových materiálů, na vzdálenost do 1 km</t>
  </si>
  <si>
    <t>184,35+2,124+6,235+29,31+172,7</t>
  </si>
  <si>
    <t>72</t>
  </si>
  <si>
    <t>997221569</t>
  </si>
  <si>
    <t>Příplatek ZKD 1 km u vodorovné dopravy suti z kusových materiálů</t>
  </si>
  <si>
    <t>909756086</t>
  </si>
  <si>
    <t>394,719*16</t>
  </si>
  <si>
    <t>73</t>
  </si>
  <si>
    <t>997221815</t>
  </si>
  <si>
    <t>Poplatek za uložení betonového odpadu na skládce (skládkovné)</t>
  </si>
  <si>
    <t>1798977442</t>
  </si>
  <si>
    <t>Poplatek za uložení stavebního odpadu na skládce (skládkovné) betonového</t>
  </si>
  <si>
    <t>394,719</t>
  </si>
  <si>
    <t>74</t>
  </si>
  <si>
    <t>997221845</t>
  </si>
  <si>
    <t>Poplatek za uložení asfaltového odpadu bez obsahu dehtu na skládce (skládkovné)</t>
  </si>
  <si>
    <t>-65902401</t>
  </si>
  <si>
    <t>Poplatek za uložení stavebního odpadu na skládce (skládkovné) asfaltového bez obsahu dehtu</t>
  </si>
  <si>
    <t>75</t>
  </si>
  <si>
    <t>997221855</t>
  </si>
  <si>
    <t>Poplatek za uložení odpadu zeminy a kameniva na skládce (skládkovné)</t>
  </si>
  <si>
    <t>-1125398820</t>
  </si>
  <si>
    <t>Poplatek za uložení stavebního odpadu na skládce (skládkovné) zeminy a kameniva</t>
  </si>
  <si>
    <t>714,073*1,8</t>
  </si>
  <si>
    <t>998</t>
  </si>
  <si>
    <t>Přesun hmot</t>
  </si>
  <si>
    <t>76</t>
  </si>
  <si>
    <t>998225111</t>
  </si>
  <si>
    <t>Přesun hmot pro pozemní komunikace s krytem z kamene, monolitickým betonovým nebo živičným</t>
  </si>
  <si>
    <t>-2112020502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</si>
  <si>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</si>
  <si>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</si>
  <si>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</si>
  <si>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</si>
  <si>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</si>
  <si>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77</t>
  </si>
  <si>
    <t>011314000</t>
  </si>
  <si>
    <t>Archeologický dohled</t>
  </si>
  <si>
    <t>soubor</t>
  </si>
  <si>
    <t>1024</t>
  </si>
  <si>
    <t>1258896380</t>
  </si>
  <si>
    <t>Průzkumné, geodetické a projektové práce průzkumné práce archeologická činnost archeologický dohled</t>
  </si>
  <si>
    <t>78</t>
  </si>
  <si>
    <t>012103000</t>
  </si>
  <si>
    <t>Geodetické práce před výstavbou</t>
  </si>
  <si>
    <t>-1874252327</t>
  </si>
  <si>
    <t>Průzkumné, geodetické a projektové práce geodetické práce před výstavbou</t>
  </si>
  <si>
    <t>79</t>
  </si>
  <si>
    <t>012203000</t>
  </si>
  <si>
    <t>Geodetické práce při provádění stavby</t>
  </si>
  <si>
    <t>62369817</t>
  </si>
  <si>
    <t>Průzkumné, geodetické a projektové práce geodetické práce při provádění stavby</t>
  </si>
  <si>
    <t>80</t>
  </si>
  <si>
    <t>012303000</t>
  </si>
  <si>
    <t>Geodetické práce po výstavbě</t>
  </si>
  <si>
    <t>-1466134245</t>
  </si>
  <si>
    <t>Průzkumné, geodetické a projektové práce geodetické práce po výstavbě</t>
  </si>
  <si>
    <t xml:space="preserve">Poznámka k položce:
zajištění geometrického plánu
</t>
  </si>
  <si>
    <t>81</t>
  </si>
  <si>
    <t>012403000</t>
  </si>
  <si>
    <t>Kartografické práce</t>
  </si>
  <si>
    <t>1773044180</t>
  </si>
  <si>
    <t>Průzkumné, geodetické a projektové práce geodetické práce kartografické práce</t>
  </si>
  <si>
    <t>Poznámka k položce:
zápis do technické mapy města</t>
  </si>
  <si>
    <t>82</t>
  </si>
  <si>
    <t>013254000</t>
  </si>
  <si>
    <t>Dokumentace skutečného provedení stavby</t>
  </si>
  <si>
    <t>1739030735</t>
  </si>
  <si>
    <t>Průzkumné, geodetické a projektové práce projektové práce dokumentace stavby (výkresová a textová) skutečného provedení stavby</t>
  </si>
  <si>
    <t>Poznámka k položce:
(3x v tištěné formě + 1x v digitální formě na CD nosiči v obecně dostupných formátech)</t>
  </si>
  <si>
    <t>VRN3</t>
  </si>
  <si>
    <t>Zařízení staveniště</t>
  </si>
  <si>
    <t>83</t>
  </si>
  <si>
    <t>031002000</t>
  </si>
  <si>
    <t>Související práce pro zařízení staveniště</t>
  </si>
  <si>
    <t>-1953346286</t>
  </si>
  <si>
    <t>Hlavní tituly průvodních činností a nákladů zařízení staveniště související (přípravné) práce</t>
  </si>
  <si>
    <t>84</t>
  </si>
  <si>
    <t>032002000</t>
  </si>
  <si>
    <t>Vybavení staveniště</t>
  </si>
  <si>
    <t>794593411</t>
  </si>
  <si>
    <t>Hlavní tituly průvodních činností a nákladů zařízení staveniště vybavení staveniště</t>
  </si>
  <si>
    <t>85</t>
  </si>
  <si>
    <t>032103000</t>
  </si>
  <si>
    <t>Náklady na stavební buňky</t>
  </si>
  <si>
    <t>-638107675</t>
  </si>
  <si>
    <t>Zařízení staveniště vybavení staveniště náklady na stavební buňky</t>
  </si>
  <si>
    <t>86</t>
  </si>
  <si>
    <t>032403000</t>
  </si>
  <si>
    <t>Provizorní komunikace</t>
  </si>
  <si>
    <t>1116996195</t>
  </si>
  <si>
    <t>Zařízení staveniště vybavení staveniště provizorní komunikace</t>
  </si>
  <si>
    <t>87</t>
  </si>
  <si>
    <t>032503000</t>
  </si>
  <si>
    <t>Skládky na staveništi</t>
  </si>
  <si>
    <t>192834265</t>
  </si>
  <si>
    <t>Zařízení staveniště vybavení staveniště skládky na staveništi</t>
  </si>
  <si>
    <t>88</t>
  </si>
  <si>
    <t>034002000</t>
  </si>
  <si>
    <t>Zabezpečení staveniště</t>
  </si>
  <si>
    <t>-1847957344</t>
  </si>
  <si>
    <t>Hlavní tituly průvodních činností a nákladů zařízení staveniště zabezpečení staveniště</t>
  </si>
  <si>
    <t>89</t>
  </si>
  <si>
    <t>034303000</t>
  </si>
  <si>
    <t>Dopravní značení na staveništi</t>
  </si>
  <si>
    <t>-810969273</t>
  </si>
  <si>
    <t>Zařízení staveniště zabezpečení staveniště dopravní značení na staveništi.Zajištění DIO a umístění na staveništi.</t>
  </si>
  <si>
    <t>90</t>
  </si>
  <si>
    <t>039002000</t>
  </si>
  <si>
    <t>Zrušení zařízení staveniště</t>
  </si>
  <si>
    <t>-1995023605</t>
  </si>
  <si>
    <t>Hlavní tituly průvodních činností a nákladů zařízení staveniště zrušení zařízení staveniště</t>
  </si>
  <si>
    <t>VRN4</t>
  </si>
  <si>
    <t>Inženýrská činnost</t>
  </si>
  <si>
    <t>91</t>
  </si>
  <si>
    <t>041002000</t>
  </si>
  <si>
    <t>Dozory</t>
  </si>
  <si>
    <t>263573501</t>
  </si>
  <si>
    <t>Hlavní tituly průvodních činností a nákladů inženýrská činnost dozory</t>
  </si>
  <si>
    <t>Poznámka k položce:
dozor geologa</t>
  </si>
  <si>
    <t>92</t>
  </si>
  <si>
    <t>041903000</t>
  </si>
  <si>
    <t>Dozor jiné osoby</t>
  </si>
  <si>
    <t>1154864892</t>
  </si>
  <si>
    <t>Inženýrská činnost dozory dozor jiné osoby</t>
  </si>
  <si>
    <t>Poznámka k položce:
dozor statika</t>
  </si>
  <si>
    <t>93</t>
  </si>
  <si>
    <t>043002000</t>
  </si>
  <si>
    <t>Zkoušky a ostatní měření</t>
  </si>
  <si>
    <t>9387408</t>
  </si>
  <si>
    <t>Hlavní tituly průvodních činností a nákladů inženýrská činnost zkoušky a ostatní měření</t>
  </si>
  <si>
    <t>Poznámka k položce:
provedení kontrol a zkoušek stavebních prací</t>
  </si>
  <si>
    <t>94</t>
  </si>
  <si>
    <t>043134000</t>
  </si>
  <si>
    <t>Zkoušky zatěžovací</t>
  </si>
  <si>
    <t>125517370</t>
  </si>
  <si>
    <t>Inženýrská činnost zkoušky a ostatní měření zkoušky zátěžové</t>
  </si>
  <si>
    <t>95</t>
  </si>
  <si>
    <t>044002000</t>
  </si>
  <si>
    <t>Revize</t>
  </si>
  <si>
    <t>-401621218</t>
  </si>
  <si>
    <t>Hlavní tituly průvodních činností a nákladů inženýrská činnost revize</t>
  </si>
  <si>
    <t>Poznámka k položce:
komplexní vyzkoušení zařízení za účasti příslušných řemeslníků</t>
  </si>
  <si>
    <t>96</t>
  </si>
  <si>
    <t>045002000</t>
  </si>
  <si>
    <t>Kompletační a koordinační činnost</t>
  </si>
  <si>
    <t>-1821755346</t>
  </si>
  <si>
    <t>Hlavní tituly průvodních činností a nákladů inženýrská činnost kompletační a koordinační činnost</t>
  </si>
  <si>
    <t>97</t>
  </si>
  <si>
    <t>049002000</t>
  </si>
  <si>
    <t>Ostatní inženýrská činnost</t>
  </si>
  <si>
    <t>-1055480206</t>
  </si>
  <si>
    <t>Hlavní tituly průvodních činností a nákladů inženýrská činnost ostatní inženýrská činnost</t>
  </si>
  <si>
    <t>Poznámka k položce:
zajištění dokladů pro předání stavby a kolaudační souhlas</t>
  </si>
  <si>
    <t>98</t>
  </si>
  <si>
    <t>049203000</t>
  </si>
  <si>
    <t>Náklady stanovené zvláštními předpisy</t>
  </si>
  <si>
    <t>-1654124518</t>
  </si>
  <si>
    <t>Inženýrská činnost inženýrská činnost ostatní náklady stanovené zvláštními předpisy</t>
  </si>
  <si>
    <t>Poznámka k položce:
zajištění povolení zvláštního užívání komunikace vč. poplatku</t>
  </si>
  <si>
    <t>VRN7</t>
  </si>
  <si>
    <t>Provozní vlivy</t>
  </si>
  <si>
    <t>99</t>
  </si>
  <si>
    <t>072002000</t>
  </si>
  <si>
    <t>Silniční provoz</t>
  </si>
  <si>
    <t>-1960466414</t>
  </si>
  <si>
    <t>Hlavní tituly průvodních činností a nákladů provozní vlivy silniční provoz</t>
  </si>
  <si>
    <t>100</t>
  </si>
  <si>
    <t>075002000</t>
  </si>
  <si>
    <t>Ochranná pásma</t>
  </si>
  <si>
    <t>1300310306</t>
  </si>
  <si>
    <t>Hlavní tituly průvodních činností a nákladů provozní vlivy ochranná pásma</t>
  </si>
  <si>
    <t>Poznámka k položce:
ochrana stávajících inženýrských sítí na staveništi, včetně jejich vytyčení</t>
  </si>
  <si>
    <t>101</t>
  </si>
  <si>
    <t>079002000</t>
  </si>
  <si>
    <t>Ostatní provozní vlivy</t>
  </si>
  <si>
    <t>-79387922</t>
  </si>
  <si>
    <t>Hlavní tituly průvodních činností a nákladů provozní vlivy ostatní provozní vlivy</t>
  </si>
  <si>
    <t>VRN9</t>
  </si>
  <si>
    <t>Ostatní náklady</t>
  </si>
  <si>
    <t>102</t>
  </si>
  <si>
    <t>091002000</t>
  </si>
  <si>
    <t>Ostatní náklady související s objektem</t>
  </si>
  <si>
    <t>894507459</t>
  </si>
  <si>
    <t>Hlavní tituly průvodních činností a nákladů ostatní náklady související s objektem</t>
  </si>
  <si>
    <t>Poznámka k položce:
pamětní deska 30*40cm vč. sloupku a patky</t>
  </si>
  <si>
    <t>SO 102 - Komunikace ulice Míru -  II. etapa</t>
  </si>
  <si>
    <t>-1874934724</t>
  </si>
  <si>
    <t>7,95 "Chodník"</t>
  </si>
  <si>
    <t>113154263</t>
  </si>
  <si>
    <t>Frézování živičného krytu tl 50 mm pruh š 2 m pl do 1000 m2 s překážkami v trase</t>
  </si>
  <si>
    <t>-1906356584</t>
  </si>
  <si>
    <t>Frézování živičného podkladu nebo krytu  s naložením na dopravní prostředek plochy přes 500 do 1 000 m2 s překážkami v trase pruhu šířky přes 1 m do 2 m, tloušťky vrstvy 50 mm</t>
  </si>
  <si>
    <t>625,24 "Komunikace"</t>
  </si>
  <si>
    <t>76,71+169,61+51,79 "Chodník"</t>
  </si>
  <si>
    <t>676183391</t>
  </si>
  <si>
    <t>27,82+10,03+28,86+18,73+18,82+12,74+10,21+14,26"Chodníková obruba žulová 100/150/500"</t>
  </si>
  <si>
    <t>-436827553</t>
  </si>
  <si>
    <t>27,85"Žulová obruba 150/250/500"</t>
  </si>
  <si>
    <t>4,85+2,85+3,27+8,59+8,89+4,41+3,91+6,48+15,26+7,52+14,63+4,81+4,26+3,07+7,54+12,5+7,38+6,85 "Žulová obruba 250/250/1000"</t>
  </si>
  <si>
    <t>-75935519</t>
  </si>
  <si>
    <t>11,65*1,59 "km 0,138 35 - 0,150 00"</t>
  </si>
  <si>
    <t>30*1,81"km 0,150 00 - 0,180 00"</t>
  </si>
  <si>
    <t>35,06*2,1"km 0,180 00 - 0,215 06"</t>
  </si>
  <si>
    <t>14,94*2,28" km 0,215 06 - 0,230 00"</t>
  </si>
  <si>
    <t>20*1,4 " km 0,230 00 - 0,250 00"</t>
  </si>
  <si>
    <t>25*1,39" km 0,250 00 - 0,275 00"</t>
  </si>
  <si>
    <t>14,73*1,09 "km 0,275 00 - 0,289 73"</t>
  </si>
  <si>
    <t>-2094111155</t>
  </si>
  <si>
    <t>5,94*0,6*0,8 "UV přípojky"</t>
  </si>
  <si>
    <t>823797970</t>
  </si>
  <si>
    <t>259,319</t>
  </si>
  <si>
    <t>3,571</t>
  </si>
  <si>
    <t>-753750797</t>
  </si>
  <si>
    <t>5,94*0,7*0,6 "obsyp kanalizační přípojky"</t>
  </si>
  <si>
    <t>902907094</t>
  </si>
  <si>
    <t>2143432740</t>
  </si>
  <si>
    <t>565,4 "Plocha stanovena programem"</t>
  </si>
  <si>
    <t>-492235606</t>
  </si>
  <si>
    <t>0,1*0,6*5,94"Lože pod kanalizační přípojky"</t>
  </si>
  <si>
    <t>1455161350</t>
  </si>
  <si>
    <t>211,56+122,96+89,74+207,27+21,12 "Plocha stanovena programem - komunikace a chodník"</t>
  </si>
  <si>
    <t>614451015</t>
  </si>
  <si>
    <t>119,11+52,72 "Plocha stanovena programem - parkovací stání"</t>
  </si>
  <si>
    <t>-1289753693</t>
  </si>
  <si>
    <t>334,52 "Plocha stanovena programem"</t>
  </si>
  <si>
    <t>251791010</t>
  </si>
  <si>
    <t>1327074230</t>
  </si>
  <si>
    <t>1676599436</t>
  </si>
  <si>
    <t>-2035342558</t>
  </si>
  <si>
    <t>-1428732216</t>
  </si>
  <si>
    <t>21,12 "reliéfní dlažba - plocha stanovena programem"</t>
  </si>
  <si>
    <t>645358238</t>
  </si>
  <si>
    <t>Lípa malolistá - Tilia cordata ´Sheridan´,VK,OK 12-14, BAL</t>
  </si>
  <si>
    <t>596211112</t>
  </si>
  <si>
    <t>Kladení zámkové dlažby komunikací pro pěší tl 60 mm skupiny A pl do 300 m2</t>
  </si>
  <si>
    <t>2110775707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</si>
  <si>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</si>
  <si>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197,81 " Zámková dlažba 200x100 - Plocha stanovena programem"</t>
  </si>
  <si>
    <t>99,2  " Zámková dlažba 100x100 - Plocha stanovena programem"</t>
  </si>
  <si>
    <t>1321404141</t>
  </si>
  <si>
    <t>99,2</t>
  </si>
  <si>
    <t>2140091098</t>
  </si>
  <si>
    <t>197,81</t>
  </si>
  <si>
    <t>596212212</t>
  </si>
  <si>
    <t>Kladení zámkové dlažby pozemních komunikací tl 80 mm skupiny A pl do 300 m2</t>
  </si>
  <si>
    <t>-1626423158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</si>
  <si>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</si>
  <si>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171,83 "Plocha stanovena programem  - parkovací stání"</t>
  </si>
  <si>
    <t>2077966273</t>
  </si>
  <si>
    <t>158092373</t>
  </si>
  <si>
    <t>5,94 " Přípojky UV"</t>
  </si>
  <si>
    <t>2000983359</t>
  </si>
  <si>
    <t>-1638164294</t>
  </si>
  <si>
    <t>180301376</t>
  </si>
  <si>
    <t>862841925</t>
  </si>
  <si>
    <t>-794307895</t>
  </si>
  <si>
    <t>-1132581074</t>
  </si>
  <si>
    <t>-2078854360</t>
  </si>
  <si>
    <t>1003261915</t>
  </si>
  <si>
    <t>-965645195</t>
  </si>
  <si>
    <t>2136934278</t>
  </si>
  <si>
    <t>-334187804</t>
  </si>
  <si>
    <t>1" Nová"</t>
  </si>
  <si>
    <t>6 "Přesun"</t>
  </si>
  <si>
    <t>-1903074773</t>
  </si>
  <si>
    <t>95281000</t>
  </si>
  <si>
    <t>-1662324652</t>
  </si>
  <si>
    <t>-451228816</t>
  </si>
  <si>
    <t>27,68+12,98+2,7+3,16+12,18+13,34+16,31+26,46+9,46+6,46+0,89+1,76+1,7+2,78+15,56+12,86+0,68 "Délka stanovena programem"</t>
  </si>
  <si>
    <t>-810726119</t>
  </si>
  <si>
    <t>321656574</t>
  </si>
  <si>
    <t>121,73+20+12</t>
  </si>
  <si>
    <t>-1236621427</t>
  </si>
  <si>
    <t>23,09+2,46+3,45+1,65+1,57+1,52+1,72+2,46+11,99+16,71+23,42+2,46+2,04+4,02+1,06+1,73+4,64+1,7+2,91+11,13 "Délka stanovena programem"</t>
  </si>
  <si>
    <t>-1452173159</t>
  </si>
  <si>
    <t>10+6+2+2 "Délka stanovena programem"</t>
  </si>
  <si>
    <t>1607578228</t>
  </si>
  <si>
    <t>12 "Délka stanovena programem"</t>
  </si>
  <si>
    <t>-2091544171</t>
  </si>
  <si>
    <t>10,48+1,25+2,35+1,57+1,73+7,93+9,13+1,33+2,27+1,24+1,76+12+1,35+2,49+1,54+1,79+10,57+1,33+1,46+2,51+2,09+1,59+2,29+15,38+5,91+2,68+2,47+6,21+17,35</t>
  </si>
  <si>
    <t>1,57+1,57+8,24 "Délka stanovena programem"</t>
  </si>
  <si>
    <t>680947262</t>
  </si>
  <si>
    <t>-942944585</t>
  </si>
  <si>
    <t>5,96+3+13,44</t>
  </si>
  <si>
    <t>-1409317483</t>
  </si>
  <si>
    <t>-1394187966</t>
  </si>
  <si>
    <t>118,19"asfalt"</t>
  </si>
  <si>
    <t>-501266407</t>
  </si>
  <si>
    <t>118,19*16</t>
  </si>
  <si>
    <t>621466721</t>
  </si>
  <si>
    <t>2,067+32,538+44,927</t>
  </si>
  <si>
    <t>258204923</t>
  </si>
  <si>
    <t>79,532*16</t>
  </si>
  <si>
    <t>1911130108</t>
  </si>
  <si>
    <t>79,532</t>
  </si>
  <si>
    <t>838654464</t>
  </si>
  <si>
    <t>118,19</t>
  </si>
  <si>
    <t>1683414765</t>
  </si>
  <si>
    <t>262,89*1,8</t>
  </si>
  <si>
    <t>-496123757</t>
  </si>
  <si>
    <t>172504409</t>
  </si>
  <si>
    <t>-2065343506</t>
  </si>
  <si>
    <t>-532854001</t>
  </si>
  <si>
    <t>-110551926</t>
  </si>
  <si>
    <t>1930193102</t>
  </si>
  <si>
    <t>306350488</t>
  </si>
  <si>
    <t>-1220776581</t>
  </si>
  <si>
    <t>-477722940</t>
  </si>
  <si>
    <t>363497964</t>
  </si>
  <si>
    <t>1316529700</t>
  </si>
  <si>
    <t>-713106118</t>
  </si>
  <si>
    <t>-1471567377</t>
  </si>
  <si>
    <t>-175277809</t>
  </si>
  <si>
    <t>1773965426</t>
  </si>
  <si>
    <t>-36947093</t>
  </si>
  <si>
    <t>-733394292</t>
  </si>
  <si>
    <t>102755696</t>
  </si>
  <si>
    <t>-1184129357</t>
  </si>
  <si>
    <t>718696788</t>
  </si>
  <si>
    <t>150701924</t>
  </si>
  <si>
    <t>1536379020</t>
  </si>
  <si>
    <t>-1528492783</t>
  </si>
  <si>
    <t>1582440416</t>
  </si>
  <si>
    <t>249427976</t>
  </si>
  <si>
    <t>807422749</t>
  </si>
  <si>
    <t>1704139779</t>
  </si>
  <si>
    <t>SO 401 - Veřejné osvětlení</t>
  </si>
  <si>
    <t>PSV - Práce a dodávky PSV</t>
  </si>
  <si>
    <t xml:space="preserve">    741 - Elektroinstalace - silnoproud</t>
  </si>
  <si>
    <t xml:space="preserve">    743 - Elektromontáže - hrubá montáž</t>
  </si>
  <si>
    <t>HZS - Hodinové zúčtovací sazby</t>
  </si>
  <si>
    <t>131201201</t>
  </si>
  <si>
    <t>Hloubení jam zapažených v hornině tř. 3 objemu do 100 m3</t>
  </si>
  <si>
    <t>1469356138</t>
  </si>
  <si>
    <t>Hloubení zapažených jam a zářezů  s urovnáním dna do předepsaného profilu a spádu v hornině tř. 3 do 100 m3</t>
  </si>
  <si>
    <t>1,2*1,2*1,5*13</t>
  </si>
  <si>
    <t>-1771889420</t>
  </si>
  <si>
    <t>(141,58+180,34)*0,35*0,8</t>
  </si>
  <si>
    <t>1551924334</t>
  </si>
  <si>
    <t>28,08+90,138</t>
  </si>
  <si>
    <t>171201211</t>
  </si>
  <si>
    <t>Poplatek za uložení odpadu ze sypaniny na skládce (skládkovné)</t>
  </si>
  <si>
    <t>-499920758</t>
  </si>
  <si>
    <t>Uložení sypaniny poplatek za uložení sypaniny na skládce (skládkovné)</t>
  </si>
  <si>
    <t>118,218*1,9</t>
  </si>
  <si>
    <t>174101101</t>
  </si>
  <si>
    <t>Zásyp jam, šachet rýh nebo kolem objektů sypaninou se zhutněním</t>
  </si>
  <si>
    <t>474649120</t>
  </si>
  <si>
    <t>Zásyp sypaninou z jakékoliv horniny s uložením výkopku ve vrstvách se zhutněním jam, šachet, rýh nebo kolem objektů v těchto vykopávkách</t>
  </si>
  <si>
    <t>151,55*0,35*0,6</t>
  </si>
  <si>
    <t>R001</t>
  </si>
  <si>
    <t xml:space="preserve">Pouzdrový základ pro stožár VO v trase 30x150 cm      </t>
  </si>
  <si>
    <t>-493731728</t>
  </si>
  <si>
    <t>832036855</t>
  </si>
  <si>
    <t>151,55*0,3*0,1</t>
  </si>
  <si>
    <t>899722111</t>
  </si>
  <si>
    <t>Krytí potrubí z plastů výstražnou fólií z PVC 20 cm</t>
  </si>
  <si>
    <t>1526555593</t>
  </si>
  <si>
    <t>Krytí potrubí z plastů výstražnou fólií z PVC šířky 20 cm</t>
  </si>
  <si>
    <t>1380381928</t>
  </si>
  <si>
    <t>Vodorovná doprava suti  bez naložení, ale se složením a s hrubým urovnáním Příplatek k ceně za každý další i započatý 1 km přes 1 km</t>
  </si>
  <si>
    <t>Poznámka k položce:
odvoz stožárů na TS</t>
  </si>
  <si>
    <t>55,394*16</t>
  </si>
  <si>
    <t>PSV</t>
  </si>
  <si>
    <t>Práce a dodávky PSV</t>
  </si>
  <si>
    <t>741</t>
  </si>
  <si>
    <t>Elektroinstalace - silnoproud</t>
  </si>
  <si>
    <t>741110053</t>
  </si>
  <si>
    <t>Montáž trubka plastová ohebná D přes 35 mm uložená volně</t>
  </si>
  <si>
    <t>-507386860</t>
  </si>
  <si>
    <t>Montáž trubek elektroinstalačních s nasunutím nebo našroubováním do krabic plastových ohebných, uložených volně, vnější D přes 35 mm</t>
  </si>
  <si>
    <t>346 "veřejné osvětlení"</t>
  </si>
  <si>
    <t>300 "Rezerva"</t>
  </si>
  <si>
    <t>34571350</t>
  </si>
  <si>
    <t>trubka elektroinstalační ohebná dvouplášťová korugovaná D 32/40 mm, HDPE+LDPE</t>
  </si>
  <si>
    <t>-1416322842</t>
  </si>
  <si>
    <t>300" rezerva HDPE DN40 šedá"</t>
  </si>
  <si>
    <t>34571351</t>
  </si>
  <si>
    <t>trubka elektroinstalační ohebná dvouplášťová korugovaná D 41/50 mm, HDPE+LDPE</t>
  </si>
  <si>
    <t>566459452</t>
  </si>
  <si>
    <t>741122211</t>
  </si>
  <si>
    <t>Montáž kabel Cu plný kulatý žíla 3x1,5 až 6 mm2 uložený volně (CYKY)</t>
  </si>
  <si>
    <t>-551456369</t>
  </si>
  <si>
    <t>Montáž kabelů měděných bez ukončení uložených volně nebo v liště plných kulatých (CYKY) počtu a průřezu žil 3x1,5 až 6 mm2</t>
  </si>
  <si>
    <t>130</t>
  </si>
  <si>
    <t>341110300</t>
  </si>
  <si>
    <t>kabel silový s Cu jádrem CYKY 3x1,5 mm2</t>
  </si>
  <si>
    <t>-373186976</t>
  </si>
  <si>
    <t>Poznámka k položce:
obsah kovu [kg/m], Cu =0,044, Al =0</t>
  </si>
  <si>
    <t>741122223</t>
  </si>
  <si>
    <t>Montáž kabel Cu plný kulatý žíla 4x16 až 25 mm2 uložený volně (CYKY)</t>
  </si>
  <si>
    <t>-1539292435</t>
  </si>
  <si>
    <t>Montáž kabelů měděných bez ukončení uložených volně nebo v liště plných kulatých (CYKY) počtu a průřezu žil 4x16 až 25 mm2</t>
  </si>
  <si>
    <t>370</t>
  </si>
  <si>
    <t>34111080</t>
  </si>
  <si>
    <t>kabel silový s Cu jádrem 1 kV 4x16mm2</t>
  </si>
  <si>
    <t>-1699064137</t>
  </si>
  <si>
    <t>741410001</t>
  </si>
  <si>
    <t>Montáž vodič uzemňovací pásek D do 120 mm2 na povrchu</t>
  </si>
  <si>
    <t>592076929</t>
  </si>
  <si>
    <t>Montáž uzemňovacího vedení s upevněním, propojením a připojením pomocí svorek na povrchu pásku průřezu do 120 mm2</t>
  </si>
  <si>
    <t>354420620</t>
  </si>
  <si>
    <t>pás zemnící 30 x 4 mm FeZn</t>
  </si>
  <si>
    <t>kg</t>
  </si>
  <si>
    <t>1694550764</t>
  </si>
  <si>
    <t>741420021</t>
  </si>
  <si>
    <t>Montáž svorka hromosvodná se 2 šrouby</t>
  </si>
  <si>
    <t>-176137712</t>
  </si>
  <si>
    <t>Montáž hromosvodného vedení svorek se 2 šrouby</t>
  </si>
  <si>
    <t>354418950</t>
  </si>
  <si>
    <t>svorka připojovací SP1 k připojení kovových částí</t>
  </si>
  <si>
    <t>1502613681</t>
  </si>
  <si>
    <t>svorka připojovací k připojení kovových částí</t>
  </si>
  <si>
    <t>354419960</t>
  </si>
  <si>
    <t>svorka odbočovací a spojovací SR 3a pro spojování kruhových a páskových vodičů    FeZn</t>
  </si>
  <si>
    <t>-360596559</t>
  </si>
  <si>
    <t>svorka odbočovací a spojovací pro spojování kruhových a páskových vodičů, FeZn</t>
  </si>
  <si>
    <t>R002</t>
  </si>
  <si>
    <t>Montáž pojistek</t>
  </si>
  <si>
    <t>-925556697</t>
  </si>
  <si>
    <t>M002</t>
  </si>
  <si>
    <t xml:space="preserve">Pojistka  6A gG       </t>
  </si>
  <si>
    <t>-1901055609</t>
  </si>
  <si>
    <t>R003</t>
  </si>
  <si>
    <t xml:space="preserve">Stožár ocelový do délky 12m      </t>
  </si>
  <si>
    <t>-730159421</t>
  </si>
  <si>
    <t xml:space="preserve">stožár ocelový do délky 12m      </t>
  </si>
  <si>
    <t>M003</t>
  </si>
  <si>
    <t xml:space="preserve">Stožár 6m bezpaticový - žárový zinek      </t>
  </si>
  <si>
    <t>-600900843</t>
  </si>
  <si>
    <t>R004</t>
  </si>
  <si>
    <t xml:space="preserve">Výložník ocelový 1-ramenný do hmotnosti 35kg      </t>
  </si>
  <si>
    <t>765019319</t>
  </si>
  <si>
    <t>M004a</t>
  </si>
  <si>
    <t xml:space="preserve">Výložník  1000  pro stožáry       </t>
  </si>
  <si>
    <t>47690508</t>
  </si>
  <si>
    <t>M004b</t>
  </si>
  <si>
    <t xml:space="preserve">Výložník  1500  pro stožáry       </t>
  </si>
  <si>
    <t>-426212936</t>
  </si>
  <si>
    <t>R005</t>
  </si>
  <si>
    <t xml:space="preserve">Stožárová ochranná manžeta      </t>
  </si>
  <si>
    <t>-1813017488</t>
  </si>
  <si>
    <t>M005</t>
  </si>
  <si>
    <t xml:space="preserve">Manžeta ochranná stožárová      </t>
  </si>
  <si>
    <t>-1136370291</t>
  </si>
  <si>
    <t>R006</t>
  </si>
  <si>
    <t xml:space="preserve">Elektrovýzbroj stožáru pro 2 okruhy      </t>
  </si>
  <si>
    <t>1963738903</t>
  </si>
  <si>
    <t xml:space="preserve">elektrovýzbroj stožáru pro 1 okruh      </t>
  </si>
  <si>
    <t>M006</t>
  </si>
  <si>
    <t xml:space="preserve">Elektrovýzbroj stožárová do 5x 25mm2      </t>
  </si>
  <si>
    <t>-200304687</t>
  </si>
  <si>
    <t>M007</t>
  </si>
  <si>
    <t xml:space="preserve">Pouzdro SP 250/1500 stožárové      </t>
  </si>
  <si>
    <t>1340416908</t>
  </si>
  <si>
    <t>R007</t>
  </si>
  <si>
    <t xml:space="preserve">Svítidlo výbojkové do 125 W      </t>
  </si>
  <si>
    <t>-1507437294</t>
  </si>
  <si>
    <t>M008</t>
  </si>
  <si>
    <t xml:space="preserve">Výbojka SOD  70W/E40 </t>
  </si>
  <si>
    <t>-1927737609</t>
  </si>
  <si>
    <t xml:space="preserve">Výbojka SOD  100W/E40 </t>
  </si>
  <si>
    <t>M009</t>
  </si>
  <si>
    <t xml:space="preserve">SV.VYBO.SCHR.ATOS 70W KP      </t>
  </si>
  <si>
    <t>2090210001</t>
  </si>
  <si>
    <t xml:space="preserve">SV.VYBO.SCHR.ATOS 100W KP      </t>
  </si>
  <si>
    <t>R008</t>
  </si>
  <si>
    <t xml:space="preserve">Svítidlo výbojkové do 150 W      </t>
  </si>
  <si>
    <t>-1908407969</t>
  </si>
  <si>
    <t>M010</t>
  </si>
  <si>
    <t xml:space="preserve">Výbojka HAL 150W/E40 </t>
  </si>
  <si>
    <t>1810433960</t>
  </si>
  <si>
    <t>M011</t>
  </si>
  <si>
    <t xml:space="preserve">Svítidlo výbojkové MC2 Zebra  150W E40  ploché sklo      </t>
  </si>
  <si>
    <t>-1533855872</t>
  </si>
  <si>
    <t>R009</t>
  </si>
  <si>
    <t xml:space="preserve">Celk.prohl.el.zar.a vyhot.rev.zpr. revize výchozí      </t>
  </si>
  <si>
    <t>332812309</t>
  </si>
  <si>
    <t>743</t>
  </si>
  <si>
    <t>Elektromontáže - hrubá montáž</t>
  </si>
  <si>
    <t>743611121</t>
  </si>
  <si>
    <t>Montáž vodič uzemňovací drát nebo lano D do 10 mm na povrchu</t>
  </si>
  <si>
    <t>-1305007202</t>
  </si>
  <si>
    <t>Montáž uzemňovacího vedení s upevněním, propojením a připojením pomocí svorek na povrchu vodičů FeZn drátu nebo lana D do 10 mm</t>
  </si>
  <si>
    <t>354410730</t>
  </si>
  <si>
    <t>drát průměr 10 mm FeZn</t>
  </si>
  <si>
    <t>-392631921</t>
  </si>
  <si>
    <t>Součásti pro hromosvody a uzemňování vodiče  svodů dráty FeZn drát průměr 10 mm FeZn  1 kg=1,61m</t>
  </si>
  <si>
    <t>Poznámka k položce:
Hmotnost: 0,62 kg/m</t>
  </si>
  <si>
    <t>HZS</t>
  </si>
  <si>
    <t>Hodinové zúčtovací sazby</t>
  </si>
  <si>
    <t>HZS4131</t>
  </si>
  <si>
    <t>Hodinová zúčtovací sazba jeřábník</t>
  </si>
  <si>
    <t>hod</t>
  </si>
  <si>
    <t>512</t>
  </si>
  <si>
    <t>-577882822</t>
  </si>
  <si>
    <t>Hodinové zúčtovací sazby ostatních profesí obsluha stavebních strojů a zařízení jeřábník</t>
  </si>
  <si>
    <t>Poznámka k položce:
Demontáž stávajícího zařízení</t>
  </si>
  <si>
    <t>HZS4141</t>
  </si>
  <si>
    <t>Hodinová zúčtovací sazba vazač břemen</t>
  </si>
  <si>
    <t>-570366405</t>
  </si>
  <si>
    <t>Hodinové zúčtovací sazby ostatních profesí obsluha stavebních strojů a zařízení vazač břemen</t>
  </si>
  <si>
    <t>2079133879</t>
  </si>
  <si>
    <t>"Vytyčení polohy" 1</t>
  </si>
  <si>
    <t>-1971701456</t>
  </si>
  <si>
    <t>"zaměření skutečné polohy kabelu VO a rezervní hráničky" 1</t>
  </si>
  <si>
    <t>SO 801 - Sadové úpravy</t>
  </si>
  <si>
    <t>112151352</t>
  </si>
  <si>
    <t>Kácení stromu s postupným spouštěním koruny a kmene D do 0,3 m</t>
  </si>
  <si>
    <t>-1688982540</t>
  </si>
  <si>
    <t>Pokácení stromu postupné se spouštěním částí kmene a koruny o průměru na řezné ploše pařezu přes 200 do 300 mm</t>
  </si>
  <si>
    <t>112151353</t>
  </si>
  <si>
    <t>Kácení stromu s postupným spouštěním koruny a kmene D do 0,4 m</t>
  </si>
  <si>
    <t>1249461590</t>
  </si>
  <si>
    <t>Pokácení stromu postupné se spouštěním částí kmene a koruny o průměru na řezné ploše pařezu přes 300 do 400 mm</t>
  </si>
  <si>
    <t>112151354</t>
  </si>
  <si>
    <t>Kácení stromu s postupným spouštěním koruny a kmene D do 0,5 m</t>
  </si>
  <si>
    <t>1954404043</t>
  </si>
  <si>
    <t>Pokácení stromu postupné se spouštěním částí kmene a koruny o průměru na řezné ploše pařezu přes 400 do 500 mm</t>
  </si>
  <si>
    <t>112251221</t>
  </si>
  <si>
    <t>Odstranění pařezů rovině nebo na svahu do 1:5 odfrézováním do hloubky 0,5 m</t>
  </si>
  <si>
    <t>-577476516</t>
  </si>
  <si>
    <t>Odstranění pařezu odfrézováním nebo odvrtáním hloubky přes 200 do 500 mm v rovině nebo na svahu do 1:5</t>
  </si>
  <si>
    <t>162201401</t>
  </si>
  <si>
    <t>Vodorovné přemístění větví stromů listnatých do 1 km D kmene do 300 mm</t>
  </si>
  <si>
    <t>-113016289</t>
  </si>
  <si>
    <t>Vodorovné přemístění větví, kmenů nebo pařezů s naložením, složením a dopravou do 1000 m větví stromů listnatých, průměru kmene přes 100 do 300 mm</t>
  </si>
  <si>
    <t>162201402</t>
  </si>
  <si>
    <t>Vodorovné přemístění větví stromů listnatých do 1 km D kmene do 500 mm</t>
  </si>
  <si>
    <t>-761186143</t>
  </si>
  <si>
    <t>Vodorovné přemístění větví, kmenů nebo pařezů s naložením, složením a dopravou do 1000 m větví stromů listnatých, průměru kmene přes 300 do 500 mm</t>
  </si>
  <si>
    <t>174201201</t>
  </si>
  <si>
    <t>Zásyp jam po pařezech D pařezů do 300 mm</t>
  </si>
  <si>
    <t>-1371533518</t>
  </si>
  <si>
    <t>Zásyp jam po pařezech výkopkem z horniny získané při dobývání pařezů s hrubým urovnáním povrchu zasypávky průměru pařezu přes 100 do 300 mm</t>
  </si>
  <si>
    <t>174201202</t>
  </si>
  <si>
    <t>Zásyp jam po pařezech D pařezů do 500 mm</t>
  </si>
  <si>
    <t>1685304381</t>
  </si>
  <si>
    <t>Zásyp jam po pařezech výkopkem z horniny získané při dobývání pařezů s hrubým urovnáním povrchu zasypávky průměru pařezu přes 300 do 500 mm</t>
  </si>
  <si>
    <t>180405111</t>
  </si>
  <si>
    <t>Založení trávníku ve vegetačních prefabrikátech výsevem semene v rovině a ve svahu do 1:5</t>
  </si>
  <si>
    <t>53319142</t>
  </si>
  <si>
    <t>Založení trávníků ve vegetačních prefabrikátech výsevem semene v rovině nebo na svahu do 1:5</t>
  </si>
  <si>
    <t>005724100</t>
  </si>
  <si>
    <t>osivo směs travní parková</t>
  </si>
  <si>
    <t>207662285</t>
  </si>
  <si>
    <t>Osiva pícnin směsi travní balení obvykle 25 kg parková</t>
  </si>
  <si>
    <t>396,94*0,015 'Přepočtené koeficientem množství</t>
  </si>
  <si>
    <t>182303111</t>
  </si>
  <si>
    <t>Doplnění zeminy nebo substrátu na travnatých plochách tl 50 mm rovina v rovinně a svahu do 1:5</t>
  </si>
  <si>
    <t>-1686874700</t>
  </si>
  <si>
    <t>Doplnění zeminy nebo substrátu na travnatých plochách tloušťky do 50 mm v rovině nebo na svahu do 1:5</t>
  </si>
  <si>
    <t>103715000</t>
  </si>
  <si>
    <t>substrát pro trávníky A  VL</t>
  </si>
  <si>
    <t>538753887</t>
  </si>
  <si>
    <t>396,94*0,05 'Přepočtené koeficientem množství</t>
  </si>
  <si>
    <t>183402121</t>
  </si>
  <si>
    <t>Rozrušení půdy souvislé plochy do 500 m2 hloubky do 150 mm v rovině a svahu do 1:5</t>
  </si>
  <si>
    <t>1596748872</t>
  </si>
  <si>
    <t>Rozrušení půdy na hloubku přes 50 do 150 mm souvislé plochy do 500 m2 v rovině nebo na svahu do 1:5</t>
  </si>
  <si>
    <t>184102116</t>
  </si>
  <si>
    <t>Výsadba dřeviny s balem D do 0,8 m do jamky se zalitím v rovině a svahu do 1:5</t>
  </si>
  <si>
    <t>-1206783543</t>
  </si>
  <si>
    <t>Výsadba dřeviny s balem do předem vyhloubené jamky se zalitím v rovině nebo na svahu do 1:5, při průměru balu přes 600 do 800 mm</t>
  </si>
  <si>
    <t>M01</t>
  </si>
  <si>
    <t>BŘÍZA BĚLOKORÁ - BETULA PENDULA, VK,OK 14-16, BAL</t>
  </si>
  <si>
    <t>-1715057352</t>
  </si>
  <si>
    <t>Třešeň křovitá - Prunus fruticosa ´Globosa´, VK,OK 10-12, BAL</t>
  </si>
  <si>
    <t>288233527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</si>
</sst>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17003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ul. Míru mezi ulicemi Benešova a Na Magistrále, Kolín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18. 9. 2017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101 - Komunikace ulice...'!J30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'SO 101 - Komunikace ulice...'!P130</f>
        <v>0</v>
      </c>
      <c r="AV95" s="127">
        <f>'SO 101 - Komunikace ulice...'!J33</f>
        <v>0</v>
      </c>
      <c r="AW95" s="127">
        <f>'SO 101 - Komunikace ulice...'!J34</f>
        <v>0</v>
      </c>
      <c r="AX95" s="127">
        <f>'SO 101 - Komunikace ulice...'!J35</f>
        <v>0</v>
      </c>
      <c r="AY95" s="127">
        <f>'SO 101 - Komunikace ulice...'!J36</f>
        <v>0</v>
      </c>
      <c r="AZ95" s="127">
        <f>'SO 101 - Komunikace ulice...'!F33</f>
        <v>0</v>
      </c>
      <c r="BA95" s="127">
        <f>'SO 101 - Komunikace ulice...'!F34</f>
        <v>0</v>
      </c>
      <c r="BB95" s="127">
        <f>'SO 101 - Komunikace ulice...'!F35</f>
        <v>0</v>
      </c>
      <c r="BC95" s="127">
        <f>'SO 101 - Komunikace ulice...'!F36</f>
        <v>0</v>
      </c>
      <c r="BD95" s="129">
        <f>'SO 101 - Komunikace ulice...'!F37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102 - Komunikace ulice...'!J30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26">
        <v>0</v>
      </c>
      <c r="AT96" s="127">
        <f>ROUND(SUM(AV96:AW96),2)</f>
        <v>0</v>
      </c>
      <c r="AU96" s="128">
        <f>'SO 102 - Komunikace ulice...'!P130</f>
        <v>0</v>
      </c>
      <c r="AV96" s="127">
        <f>'SO 102 - Komunikace ulice...'!J33</f>
        <v>0</v>
      </c>
      <c r="AW96" s="127">
        <f>'SO 102 - Komunikace ulice...'!J34</f>
        <v>0</v>
      </c>
      <c r="AX96" s="127">
        <f>'SO 102 - Komunikace ulice...'!J35</f>
        <v>0</v>
      </c>
      <c r="AY96" s="127">
        <f>'SO 102 - Komunikace ulice...'!J36</f>
        <v>0</v>
      </c>
      <c r="AZ96" s="127">
        <f>'SO 102 - Komunikace ulice...'!F33</f>
        <v>0</v>
      </c>
      <c r="BA96" s="127">
        <f>'SO 102 - Komunikace ulice...'!F34</f>
        <v>0</v>
      </c>
      <c r="BB96" s="127">
        <f>'SO 102 - Komunikace ulice...'!F35</f>
        <v>0</v>
      </c>
      <c r="BC96" s="127">
        <f>'SO 102 - Komunikace ulice...'!F36</f>
        <v>0</v>
      </c>
      <c r="BD96" s="129">
        <f>'SO 102 - Komunikace ulice...'!F37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77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401 - Veřejné osvětlení'!J30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80</v>
      </c>
      <c r="AR97" s="125"/>
      <c r="AS97" s="126">
        <v>0</v>
      </c>
      <c r="AT97" s="127">
        <f>ROUND(SUM(AV97:AW97),2)</f>
        <v>0</v>
      </c>
      <c r="AU97" s="128">
        <f>'SO 401 - Veřejné osvětlení'!P127</f>
        <v>0</v>
      </c>
      <c r="AV97" s="127">
        <f>'SO 401 - Veřejné osvětlení'!J33</f>
        <v>0</v>
      </c>
      <c r="AW97" s="127">
        <f>'SO 401 - Veřejné osvětlení'!J34</f>
        <v>0</v>
      </c>
      <c r="AX97" s="127">
        <f>'SO 401 - Veřejné osvětlení'!J35</f>
        <v>0</v>
      </c>
      <c r="AY97" s="127">
        <f>'SO 401 - Veřejné osvětlení'!J36</f>
        <v>0</v>
      </c>
      <c r="AZ97" s="127">
        <f>'SO 401 - Veřejné osvětlení'!F33</f>
        <v>0</v>
      </c>
      <c r="BA97" s="127">
        <f>'SO 401 - Veřejné osvětlení'!F34</f>
        <v>0</v>
      </c>
      <c r="BB97" s="127">
        <f>'SO 401 - Veřejné osvětlení'!F35</f>
        <v>0</v>
      </c>
      <c r="BC97" s="127">
        <f>'SO 401 - Veřejné osvětlení'!F36</f>
        <v>0</v>
      </c>
      <c r="BD97" s="129">
        <f>'SO 401 - Veřejné osvětlení'!F37</f>
        <v>0</v>
      </c>
      <c r="BE97" s="7"/>
      <c r="BT97" s="130" t="s">
        <v>81</v>
      </c>
      <c r="BV97" s="130" t="s">
        <v>75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91" s="7" customFormat="1" ht="16.5" customHeight="1">
      <c r="A98" s="118" t="s">
        <v>77</v>
      </c>
      <c r="B98" s="119"/>
      <c r="C98" s="120"/>
      <c r="D98" s="121" t="s">
        <v>90</v>
      </c>
      <c r="E98" s="121"/>
      <c r="F98" s="121"/>
      <c r="G98" s="121"/>
      <c r="H98" s="121"/>
      <c r="I98" s="122"/>
      <c r="J98" s="121" t="s">
        <v>91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801 - Sadové úpravy'!J30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80</v>
      </c>
      <c r="AR98" s="125"/>
      <c r="AS98" s="131">
        <v>0</v>
      </c>
      <c r="AT98" s="132">
        <f>ROUND(SUM(AV98:AW98),2)</f>
        <v>0</v>
      </c>
      <c r="AU98" s="133">
        <f>'SO 801 - Sadové úpravy'!P119</f>
        <v>0</v>
      </c>
      <c r="AV98" s="132">
        <f>'SO 801 - Sadové úpravy'!J33</f>
        <v>0</v>
      </c>
      <c r="AW98" s="132">
        <f>'SO 801 - Sadové úpravy'!J34</f>
        <v>0</v>
      </c>
      <c r="AX98" s="132">
        <f>'SO 801 - Sadové úpravy'!J35</f>
        <v>0</v>
      </c>
      <c r="AY98" s="132">
        <f>'SO 801 - Sadové úpravy'!J36</f>
        <v>0</v>
      </c>
      <c r="AZ98" s="132">
        <f>'SO 801 - Sadové úpravy'!F33</f>
        <v>0</v>
      </c>
      <c r="BA98" s="132">
        <f>'SO 801 - Sadové úpravy'!F34</f>
        <v>0</v>
      </c>
      <c r="BB98" s="132">
        <f>'SO 801 - Sadové úpravy'!F35</f>
        <v>0</v>
      </c>
      <c r="BC98" s="132">
        <f>'SO 801 - Sadové úpravy'!F36</f>
        <v>0</v>
      </c>
      <c r="BD98" s="134">
        <f>'SO 801 - Sadové úpravy'!F37</f>
        <v>0</v>
      </c>
      <c r="BE98" s="7"/>
      <c r="BT98" s="130" t="s">
        <v>81</v>
      </c>
      <c r="BV98" s="130" t="s">
        <v>75</v>
      </c>
      <c r="BW98" s="130" t="s">
        <v>92</v>
      </c>
      <c r="BX98" s="130" t="s">
        <v>5</v>
      </c>
      <c r="CL98" s="130" t="s">
        <v>1</v>
      </c>
      <c r="CM98" s="130" t="s">
        <v>83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SO 101 - Komunikace ulice...'!C2" display="/"/>
    <hyperlink ref="A96" location="'SO 102 - Komunikace ulice...'!C2" display="/"/>
    <hyperlink ref="A97" location="'SO 401 - Veřejné osvětlení'!C2" display="/"/>
    <hyperlink ref="A98" location="'SO 801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83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ul. Míru mezi ulicemi Benešova a Na Magistrále, Kolín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95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18. 9. 2017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ROUND((SUM(BE130:BE471)),2)</f>
        <v>0</v>
      </c>
      <c r="G33" s="37"/>
      <c r="H33" s="37"/>
      <c r="I33" s="161">
        <v>0.21</v>
      </c>
      <c r="J33" s="160">
        <f>ROUND(((SUM(BE130:BE471))*I33),2)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ROUND((SUM(BF130:BF471)),2)</f>
        <v>0</v>
      </c>
      <c r="G34" s="37"/>
      <c r="H34" s="37"/>
      <c r="I34" s="161">
        <v>0.15</v>
      </c>
      <c r="J34" s="160">
        <f>ROUND(((SUM(BF130:BF471))*I34),2)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ROUND((SUM(BG130:BG471)),2)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ROUND((SUM(BH130:BH471)),2)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ROUND((SUM(BI130:BI471)),2)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ul. Míru mezi ulicemi Benešova a Na Magistrále, Kolín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101 - Komunikace ulice Míru - I. etapa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18. 9. 2017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J131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J132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J199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104</v>
      </c>
      <c r="E100" s="202"/>
      <c r="F100" s="202"/>
      <c r="G100" s="202"/>
      <c r="H100" s="202"/>
      <c r="I100" s="203"/>
      <c r="J100" s="204">
        <f>J204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105</v>
      </c>
      <c r="E101" s="202"/>
      <c r="F101" s="202"/>
      <c r="G101" s="202"/>
      <c r="H101" s="202"/>
      <c r="I101" s="203"/>
      <c r="J101" s="204">
        <f>J263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106</v>
      </c>
      <c r="E102" s="202"/>
      <c r="F102" s="202"/>
      <c r="G102" s="202"/>
      <c r="H102" s="202"/>
      <c r="I102" s="203"/>
      <c r="J102" s="204">
        <f>J288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107</v>
      </c>
      <c r="E103" s="202"/>
      <c r="F103" s="202"/>
      <c r="G103" s="202"/>
      <c r="H103" s="202"/>
      <c r="I103" s="203"/>
      <c r="J103" s="204">
        <f>J376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108</v>
      </c>
      <c r="E104" s="202"/>
      <c r="F104" s="202"/>
      <c r="G104" s="202"/>
      <c r="H104" s="202"/>
      <c r="I104" s="203"/>
      <c r="J104" s="204">
        <f>J400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2"/>
      <c r="C105" s="193"/>
      <c r="D105" s="194" t="s">
        <v>109</v>
      </c>
      <c r="E105" s="195"/>
      <c r="F105" s="195"/>
      <c r="G105" s="195"/>
      <c r="H105" s="195"/>
      <c r="I105" s="196"/>
      <c r="J105" s="197">
        <f>J403</f>
        <v>0</v>
      </c>
      <c r="K105" s="193"/>
      <c r="L105" s="19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9"/>
      <c r="C106" s="200"/>
      <c r="D106" s="201" t="s">
        <v>110</v>
      </c>
      <c r="E106" s="202"/>
      <c r="F106" s="202"/>
      <c r="G106" s="202"/>
      <c r="H106" s="202"/>
      <c r="I106" s="203"/>
      <c r="J106" s="204">
        <f>J404</f>
        <v>0</v>
      </c>
      <c r="K106" s="200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9"/>
      <c r="C107" s="200"/>
      <c r="D107" s="201" t="s">
        <v>111</v>
      </c>
      <c r="E107" s="202"/>
      <c r="F107" s="202"/>
      <c r="G107" s="202"/>
      <c r="H107" s="202"/>
      <c r="I107" s="203"/>
      <c r="J107" s="204">
        <f>J420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112</v>
      </c>
      <c r="E108" s="202"/>
      <c r="F108" s="202"/>
      <c r="G108" s="202"/>
      <c r="H108" s="202"/>
      <c r="I108" s="203"/>
      <c r="J108" s="204">
        <f>J437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113</v>
      </c>
      <c r="E109" s="202"/>
      <c r="F109" s="202"/>
      <c r="G109" s="202"/>
      <c r="H109" s="202"/>
      <c r="I109" s="203"/>
      <c r="J109" s="204">
        <f>J460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9"/>
      <c r="C110" s="200"/>
      <c r="D110" s="201" t="s">
        <v>114</v>
      </c>
      <c r="E110" s="202"/>
      <c r="F110" s="202"/>
      <c r="G110" s="202"/>
      <c r="H110" s="202"/>
      <c r="I110" s="203"/>
      <c r="J110" s="204">
        <f>J468</f>
        <v>0</v>
      </c>
      <c r="K110" s="200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182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185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115</v>
      </c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86" t="str">
        <f>E7</f>
        <v>Rekonstrukce ul. Míru mezi ulicemi Benešova a Na Magistrále, Kolín</v>
      </c>
      <c r="F120" s="31"/>
      <c r="G120" s="31"/>
      <c r="H120" s="31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94</v>
      </c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SO 101 - Komunikace ulice Míru - I. etapa</v>
      </c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4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 xml:space="preserve"> </v>
      </c>
      <c r="G124" s="39"/>
      <c r="H124" s="39"/>
      <c r="I124" s="146" t="s">
        <v>22</v>
      </c>
      <c r="J124" s="78" t="str">
        <f>IF(J12="","",J12)</f>
        <v>18. 9. 2017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4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 xml:space="preserve"> </v>
      </c>
      <c r="G126" s="39"/>
      <c r="H126" s="39"/>
      <c r="I126" s="146" t="s">
        <v>29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27</v>
      </c>
      <c r="D127" s="39"/>
      <c r="E127" s="39"/>
      <c r="F127" s="26" t="str">
        <f>IF(E18="","",E18)</f>
        <v>Vyplň údaj</v>
      </c>
      <c r="G127" s="39"/>
      <c r="H127" s="39"/>
      <c r="I127" s="146" t="s">
        <v>31</v>
      </c>
      <c r="J127" s="35" t="str">
        <f>E24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14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206"/>
      <c r="B129" s="207"/>
      <c r="C129" s="208" t="s">
        <v>116</v>
      </c>
      <c r="D129" s="209" t="s">
        <v>58</v>
      </c>
      <c r="E129" s="209" t="s">
        <v>54</v>
      </c>
      <c r="F129" s="209" t="s">
        <v>55</v>
      </c>
      <c r="G129" s="209" t="s">
        <v>117</v>
      </c>
      <c r="H129" s="209" t="s">
        <v>118</v>
      </c>
      <c r="I129" s="210" t="s">
        <v>119</v>
      </c>
      <c r="J129" s="209" t="s">
        <v>98</v>
      </c>
      <c r="K129" s="211" t="s">
        <v>120</v>
      </c>
      <c r="L129" s="212"/>
      <c r="M129" s="99" t="s">
        <v>1</v>
      </c>
      <c r="N129" s="100" t="s">
        <v>37</v>
      </c>
      <c r="O129" s="100" t="s">
        <v>121</v>
      </c>
      <c r="P129" s="100" t="s">
        <v>122</v>
      </c>
      <c r="Q129" s="100" t="s">
        <v>123</v>
      </c>
      <c r="R129" s="100" t="s">
        <v>124</v>
      </c>
      <c r="S129" s="100" t="s">
        <v>125</v>
      </c>
      <c r="T129" s="101" t="s">
        <v>126</v>
      </c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</row>
    <row r="130" spans="1:63" s="2" customFormat="1" ht="22.8" customHeight="1">
      <c r="A130" s="37"/>
      <c r="B130" s="38"/>
      <c r="C130" s="106" t="s">
        <v>127</v>
      </c>
      <c r="D130" s="39"/>
      <c r="E130" s="39"/>
      <c r="F130" s="39"/>
      <c r="G130" s="39"/>
      <c r="H130" s="39"/>
      <c r="I130" s="143"/>
      <c r="J130" s="213">
        <f>BK130</f>
        <v>0</v>
      </c>
      <c r="K130" s="39"/>
      <c r="L130" s="43"/>
      <c r="M130" s="102"/>
      <c r="N130" s="214"/>
      <c r="O130" s="103"/>
      <c r="P130" s="215">
        <f>P131+P403</f>
        <v>0</v>
      </c>
      <c r="Q130" s="103"/>
      <c r="R130" s="215">
        <f>R131+R403</f>
        <v>662.0017358</v>
      </c>
      <c r="S130" s="103"/>
      <c r="T130" s="216">
        <f>T131+T403</f>
        <v>916.3163199999998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72</v>
      </c>
      <c r="AU130" s="16" t="s">
        <v>100</v>
      </c>
      <c r="BK130" s="217">
        <f>BK131+BK403</f>
        <v>0</v>
      </c>
    </row>
    <row r="131" spans="1:63" s="12" customFormat="1" ht="25.9" customHeight="1">
      <c r="A131" s="12"/>
      <c r="B131" s="218"/>
      <c r="C131" s="219"/>
      <c r="D131" s="220" t="s">
        <v>72</v>
      </c>
      <c r="E131" s="221" t="s">
        <v>128</v>
      </c>
      <c r="F131" s="221" t="s">
        <v>129</v>
      </c>
      <c r="G131" s="219"/>
      <c r="H131" s="219"/>
      <c r="I131" s="222"/>
      <c r="J131" s="223">
        <f>BK131</f>
        <v>0</v>
      </c>
      <c r="K131" s="219"/>
      <c r="L131" s="224"/>
      <c r="M131" s="225"/>
      <c r="N131" s="226"/>
      <c r="O131" s="226"/>
      <c r="P131" s="227">
        <f>P132+P199+P204+P263+P288+P376+P400</f>
        <v>0</v>
      </c>
      <c r="Q131" s="226"/>
      <c r="R131" s="227">
        <f>R132+R199+R204+R263+R288+R376+R400</f>
        <v>662.0017358</v>
      </c>
      <c r="S131" s="226"/>
      <c r="T131" s="228">
        <f>T132+T199+T204+T263+T288+T376+T400</f>
        <v>916.3163199999998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81</v>
      </c>
      <c r="AT131" s="230" t="s">
        <v>72</v>
      </c>
      <c r="AU131" s="230" t="s">
        <v>73</v>
      </c>
      <c r="AY131" s="229" t="s">
        <v>130</v>
      </c>
      <c r="BK131" s="231">
        <f>BK132+BK199+BK204+BK263+BK288+BK376+BK400</f>
        <v>0</v>
      </c>
    </row>
    <row r="132" spans="1:63" s="12" customFormat="1" ht="22.8" customHeight="1">
      <c r="A132" s="12"/>
      <c r="B132" s="218"/>
      <c r="C132" s="219"/>
      <c r="D132" s="220" t="s">
        <v>72</v>
      </c>
      <c r="E132" s="232" t="s">
        <v>81</v>
      </c>
      <c r="F132" s="232" t="s">
        <v>131</v>
      </c>
      <c r="G132" s="219"/>
      <c r="H132" s="219"/>
      <c r="I132" s="222"/>
      <c r="J132" s="233">
        <f>BK132</f>
        <v>0</v>
      </c>
      <c r="K132" s="219"/>
      <c r="L132" s="224"/>
      <c r="M132" s="225"/>
      <c r="N132" s="226"/>
      <c r="O132" s="226"/>
      <c r="P132" s="227">
        <f>SUM(P133:P198)</f>
        <v>0</v>
      </c>
      <c r="Q132" s="226"/>
      <c r="R132" s="227">
        <f>SUM(R133:R198)</f>
        <v>4.499197799999999</v>
      </c>
      <c r="S132" s="226"/>
      <c r="T132" s="228">
        <f>SUM(T133:T198)</f>
        <v>916.3003199999998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81</v>
      </c>
      <c r="AT132" s="230" t="s">
        <v>72</v>
      </c>
      <c r="AU132" s="230" t="s">
        <v>81</v>
      </c>
      <c r="AY132" s="229" t="s">
        <v>130</v>
      </c>
      <c r="BK132" s="231">
        <f>SUM(BK133:BK198)</f>
        <v>0</v>
      </c>
    </row>
    <row r="133" spans="1:65" s="2" customFormat="1" ht="16.5" customHeight="1">
      <c r="A133" s="37"/>
      <c r="B133" s="38"/>
      <c r="C133" s="234" t="s">
        <v>81</v>
      </c>
      <c r="D133" s="234" t="s">
        <v>132</v>
      </c>
      <c r="E133" s="235" t="s">
        <v>133</v>
      </c>
      <c r="F133" s="236" t="s">
        <v>134</v>
      </c>
      <c r="G133" s="237" t="s">
        <v>135</v>
      </c>
      <c r="H133" s="238">
        <v>656.06</v>
      </c>
      <c r="I133" s="239"/>
      <c r="J133" s="240">
        <f>ROUND(I133*H133,2)</f>
        <v>0</v>
      </c>
      <c r="K133" s="236" t="s">
        <v>136</v>
      </c>
      <c r="L133" s="43"/>
      <c r="M133" s="241" t="s">
        <v>1</v>
      </c>
      <c r="N133" s="242" t="s">
        <v>38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0.281</v>
      </c>
      <c r="T133" s="244">
        <f>S133*H133</f>
        <v>184.35286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137</v>
      </c>
      <c r="AT133" s="245" t="s">
        <v>132</v>
      </c>
      <c r="AU133" s="245" t="s">
        <v>83</v>
      </c>
      <c r="AY133" s="16" t="s">
        <v>130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81</v>
      </c>
      <c r="BK133" s="246">
        <f>ROUND(I133*H133,2)</f>
        <v>0</v>
      </c>
      <c r="BL133" s="16" t="s">
        <v>137</v>
      </c>
      <c r="BM133" s="245" t="s">
        <v>138</v>
      </c>
    </row>
    <row r="134" spans="1:47" s="2" customFormat="1" ht="12">
      <c r="A134" s="37"/>
      <c r="B134" s="38"/>
      <c r="C134" s="39"/>
      <c r="D134" s="247" t="s">
        <v>139</v>
      </c>
      <c r="E134" s="39"/>
      <c r="F134" s="248" t="s">
        <v>140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139</v>
      </c>
      <c r="AU134" s="16" t="s">
        <v>83</v>
      </c>
    </row>
    <row r="135" spans="1:51" s="13" customFormat="1" ht="12">
      <c r="A135" s="13"/>
      <c r="B135" s="251"/>
      <c r="C135" s="252"/>
      <c r="D135" s="247" t="s">
        <v>141</v>
      </c>
      <c r="E135" s="253" t="s">
        <v>1</v>
      </c>
      <c r="F135" s="254" t="s">
        <v>142</v>
      </c>
      <c r="G135" s="252"/>
      <c r="H135" s="255">
        <v>656.06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141</v>
      </c>
      <c r="AU135" s="261" t="s">
        <v>83</v>
      </c>
      <c r="AV135" s="13" t="s">
        <v>83</v>
      </c>
      <c r="AW135" s="13" t="s">
        <v>30</v>
      </c>
      <c r="AX135" s="13" t="s">
        <v>73</v>
      </c>
      <c r="AY135" s="261" t="s">
        <v>130</v>
      </c>
    </row>
    <row r="136" spans="1:51" s="14" customFormat="1" ht="12">
      <c r="A136" s="14"/>
      <c r="B136" s="262"/>
      <c r="C136" s="263"/>
      <c r="D136" s="247" t="s">
        <v>141</v>
      </c>
      <c r="E136" s="264" t="s">
        <v>1</v>
      </c>
      <c r="F136" s="265" t="s">
        <v>143</v>
      </c>
      <c r="G136" s="263"/>
      <c r="H136" s="266">
        <v>656.06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2" t="s">
        <v>141</v>
      </c>
      <c r="AU136" s="272" t="s">
        <v>83</v>
      </c>
      <c r="AV136" s="14" t="s">
        <v>137</v>
      </c>
      <c r="AW136" s="14" t="s">
        <v>30</v>
      </c>
      <c r="AX136" s="14" t="s">
        <v>81</v>
      </c>
      <c r="AY136" s="272" t="s">
        <v>130</v>
      </c>
    </row>
    <row r="137" spans="1:65" s="2" customFormat="1" ht="16.5" customHeight="1">
      <c r="A137" s="37"/>
      <c r="B137" s="38"/>
      <c r="C137" s="234" t="s">
        <v>83</v>
      </c>
      <c r="D137" s="234" t="s">
        <v>132</v>
      </c>
      <c r="E137" s="235" t="s">
        <v>144</v>
      </c>
      <c r="F137" s="236" t="s">
        <v>145</v>
      </c>
      <c r="G137" s="237" t="s">
        <v>135</v>
      </c>
      <c r="H137" s="238">
        <v>23.98</v>
      </c>
      <c r="I137" s="239"/>
      <c r="J137" s="240">
        <f>ROUND(I137*H137,2)</f>
        <v>0</v>
      </c>
      <c r="K137" s="236" t="s">
        <v>136</v>
      </c>
      <c r="L137" s="43"/>
      <c r="M137" s="241" t="s">
        <v>1</v>
      </c>
      <c r="N137" s="242" t="s">
        <v>38</v>
      </c>
      <c r="O137" s="90"/>
      <c r="P137" s="243">
        <f>O137*H137</f>
        <v>0</v>
      </c>
      <c r="Q137" s="243">
        <v>0</v>
      </c>
      <c r="R137" s="243">
        <f>Q137*H137</f>
        <v>0</v>
      </c>
      <c r="S137" s="243">
        <v>0.26</v>
      </c>
      <c r="T137" s="244">
        <f>S137*H137</f>
        <v>6.2348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137</v>
      </c>
      <c r="AT137" s="245" t="s">
        <v>132</v>
      </c>
      <c r="AU137" s="245" t="s">
        <v>83</v>
      </c>
      <c r="AY137" s="16" t="s">
        <v>130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81</v>
      </c>
      <c r="BK137" s="246">
        <f>ROUND(I137*H137,2)</f>
        <v>0</v>
      </c>
      <c r="BL137" s="16" t="s">
        <v>137</v>
      </c>
      <c r="BM137" s="245" t="s">
        <v>146</v>
      </c>
    </row>
    <row r="138" spans="1:47" s="2" customFormat="1" ht="12">
      <c r="A138" s="37"/>
      <c r="B138" s="38"/>
      <c r="C138" s="39"/>
      <c r="D138" s="247" t="s">
        <v>139</v>
      </c>
      <c r="E138" s="39"/>
      <c r="F138" s="248" t="s">
        <v>147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139</v>
      </c>
      <c r="AU138" s="16" t="s">
        <v>83</v>
      </c>
    </row>
    <row r="139" spans="1:51" s="13" customFormat="1" ht="12">
      <c r="A139" s="13"/>
      <c r="B139" s="251"/>
      <c r="C139" s="252"/>
      <c r="D139" s="247" t="s">
        <v>141</v>
      </c>
      <c r="E139" s="253" t="s">
        <v>1</v>
      </c>
      <c r="F139" s="254" t="s">
        <v>148</v>
      </c>
      <c r="G139" s="252"/>
      <c r="H139" s="255">
        <v>23.98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141</v>
      </c>
      <c r="AU139" s="261" t="s">
        <v>83</v>
      </c>
      <c r="AV139" s="13" t="s">
        <v>83</v>
      </c>
      <c r="AW139" s="13" t="s">
        <v>30</v>
      </c>
      <c r="AX139" s="13" t="s">
        <v>73</v>
      </c>
      <c r="AY139" s="261" t="s">
        <v>130</v>
      </c>
    </row>
    <row r="140" spans="1:51" s="14" customFormat="1" ht="12">
      <c r="A140" s="14"/>
      <c r="B140" s="262"/>
      <c r="C140" s="263"/>
      <c r="D140" s="247" t="s">
        <v>141</v>
      </c>
      <c r="E140" s="264" t="s">
        <v>1</v>
      </c>
      <c r="F140" s="265" t="s">
        <v>143</v>
      </c>
      <c r="G140" s="263"/>
      <c r="H140" s="266">
        <v>23.98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2" t="s">
        <v>141</v>
      </c>
      <c r="AU140" s="272" t="s">
        <v>83</v>
      </c>
      <c r="AV140" s="14" t="s">
        <v>137</v>
      </c>
      <c r="AW140" s="14" t="s">
        <v>30</v>
      </c>
      <c r="AX140" s="14" t="s">
        <v>81</v>
      </c>
      <c r="AY140" s="272" t="s">
        <v>130</v>
      </c>
    </row>
    <row r="141" spans="1:65" s="2" customFormat="1" ht="16.5" customHeight="1">
      <c r="A141" s="37"/>
      <c r="B141" s="38"/>
      <c r="C141" s="234" t="s">
        <v>149</v>
      </c>
      <c r="D141" s="234" t="s">
        <v>132</v>
      </c>
      <c r="E141" s="235" t="s">
        <v>150</v>
      </c>
      <c r="F141" s="236" t="s">
        <v>151</v>
      </c>
      <c r="G141" s="237" t="s">
        <v>135</v>
      </c>
      <c r="H141" s="238">
        <v>1631.6</v>
      </c>
      <c r="I141" s="239"/>
      <c r="J141" s="240">
        <f>ROUND(I141*H141,2)</f>
        <v>0</v>
      </c>
      <c r="K141" s="236" t="s">
        <v>152</v>
      </c>
      <c r="L141" s="43"/>
      <c r="M141" s="241" t="s">
        <v>1</v>
      </c>
      <c r="N141" s="242" t="s">
        <v>38</v>
      </c>
      <c r="O141" s="90"/>
      <c r="P141" s="243">
        <f>O141*H141</f>
        <v>0</v>
      </c>
      <c r="Q141" s="243">
        <v>0</v>
      </c>
      <c r="R141" s="243">
        <f>Q141*H141</f>
        <v>0</v>
      </c>
      <c r="S141" s="243">
        <v>0.17</v>
      </c>
      <c r="T141" s="244">
        <f>S141*H141</f>
        <v>277.372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137</v>
      </c>
      <c r="AT141" s="245" t="s">
        <v>132</v>
      </c>
      <c r="AU141" s="245" t="s">
        <v>83</v>
      </c>
      <c r="AY141" s="16" t="s">
        <v>130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81</v>
      </c>
      <c r="BK141" s="246">
        <f>ROUND(I141*H141,2)</f>
        <v>0</v>
      </c>
      <c r="BL141" s="16" t="s">
        <v>137</v>
      </c>
      <c r="BM141" s="245" t="s">
        <v>153</v>
      </c>
    </row>
    <row r="142" spans="1:47" s="2" customFormat="1" ht="12">
      <c r="A142" s="37"/>
      <c r="B142" s="38"/>
      <c r="C142" s="39"/>
      <c r="D142" s="247" t="s">
        <v>139</v>
      </c>
      <c r="E142" s="39"/>
      <c r="F142" s="248" t="s">
        <v>154</v>
      </c>
      <c r="G142" s="39"/>
      <c r="H142" s="39"/>
      <c r="I142" s="143"/>
      <c r="J142" s="39"/>
      <c r="K142" s="39"/>
      <c r="L142" s="43"/>
      <c r="M142" s="249"/>
      <c r="N142" s="25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139</v>
      </c>
      <c r="AU142" s="16" t="s">
        <v>83</v>
      </c>
    </row>
    <row r="143" spans="1:51" s="13" customFormat="1" ht="12">
      <c r="A143" s="13"/>
      <c r="B143" s="251"/>
      <c r="C143" s="252"/>
      <c r="D143" s="247" t="s">
        <v>141</v>
      </c>
      <c r="E143" s="253" t="s">
        <v>1</v>
      </c>
      <c r="F143" s="254" t="s">
        <v>155</v>
      </c>
      <c r="G143" s="252"/>
      <c r="H143" s="255">
        <v>1631.6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1" t="s">
        <v>141</v>
      </c>
      <c r="AU143" s="261" t="s">
        <v>83</v>
      </c>
      <c r="AV143" s="13" t="s">
        <v>83</v>
      </c>
      <c r="AW143" s="13" t="s">
        <v>30</v>
      </c>
      <c r="AX143" s="13" t="s">
        <v>81</v>
      </c>
      <c r="AY143" s="261" t="s">
        <v>130</v>
      </c>
    </row>
    <row r="144" spans="1:65" s="2" customFormat="1" ht="16.5" customHeight="1">
      <c r="A144" s="37"/>
      <c r="B144" s="38"/>
      <c r="C144" s="234" t="s">
        <v>137</v>
      </c>
      <c r="D144" s="234" t="s">
        <v>132</v>
      </c>
      <c r="E144" s="235" t="s">
        <v>156</v>
      </c>
      <c r="F144" s="236" t="s">
        <v>157</v>
      </c>
      <c r="G144" s="237" t="s">
        <v>135</v>
      </c>
      <c r="H144" s="238">
        <v>1924.42</v>
      </c>
      <c r="I144" s="239"/>
      <c r="J144" s="240">
        <f>ROUND(I144*H144,2)</f>
        <v>0</v>
      </c>
      <c r="K144" s="236" t="s">
        <v>136</v>
      </c>
      <c r="L144" s="43"/>
      <c r="M144" s="241" t="s">
        <v>1</v>
      </c>
      <c r="N144" s="242" t="s">
        <v>38</v>
      </c>
      <c r="O144" s="90"/>
      <c r="P144" s="243">
        <f>O144*H144</f>
        <v>0</v>
      </c>
      <c r="Q144" s="243">
        <v>9E-05</v>
      </c>
      <c r="R144" s="243">
        <f>Q144*H144</f>
        <v>0.1731978</v>
      </c>
      <c r="S144" s="243">
        <v>0.128</v>
      </c>
      <c r="T144" s="244">
        <f>S144*H144</f>
        <v>246.32576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5" t="s">
        <v>137</v>
      </c>
      <c r="AT144" s="245" t="s">
        <v>132</v>
      </c>
      <c r="AU144" s="245" t="s">
        <v>83</v>
      </c>
      <c r="AY144" s="16" t="s">
        <v>130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6" t="s">
        <v>81</v>
      </c>
      <c r="BK144" s="246">
        <f>ROUND(I144*H144,2)</f>
        <v>0</v>
      </c>
      <c r="BL144" s="16" t="s">
        <v>137</v>
      </c>
      <c r="BM144" s="245" t="s">
        <v>158</v>
      </c>
    </row>
    <row r="145" spans="1:47" s="2" customFormat="1" ht="12">
      <c r="A145" s="37"/>
      <c r="B145" s="38"/>
      <c r="C145" s="39"/>
      <c r="D145" s="247" t="s">
        <v>139</v>
      </c>
      <c r="E145" s="39"/>
      <c r="F145" s="248" t="s">
        <v>159</v>
      </c>
      <c r="G145" s="39"/>
      <c r="H145" s="39"/>
      <c r="I145" s="143"/>
      <c r="J145" s="39"/>
      <c r="K145" s="39"/>
      <c r="L145" s="43"/>
      <c r="M145" s="249"/>
      <c r="N145" s="250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139</v>
      </c>
      <c r="AU145" s="16" t="s">
        <v>83</v>
      </c>
    </row>
    <row r="146" spans="1:51" s="13" customFormat="1" ht="12">
      <c r="A146" s="13"/>
      <c r="B146" s="251"/>
      <c r="C146" s="252"/>
      <c r="D146" s="247" t="s">
        <v>141</v>
      </c>
      <c r="E146" s="253" t="s">
        <v>1</v>
      </c>
      <c r="F146" s="254" t="s">
        <v>155</v>
      </c>
      <c r="G146" s="252"/>
      <c r="H146" s="255">
        <v>1631.6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1" t="s">
        <v>141</v>
      </c>
      <c r="AU146" s="261" t="s">
        <v>83</v>
      </c>
      <c r="AV146" s="13" t="s">
        <v>83</v>
      </c>
      <c r="AW146" s="13" t="s">
        <v>30</v>
      </c>
      <c r="AX146" s="13" t="s">
        <v>73</v>
      </c>
      <c r="AY146" s="261" t="s">
        <v>130</v>
      </c>
    </row>
    <row r="147" spans="1:51" s="13" customFormat="1" ht="12">
      <c r="A147" s="13"/>
      <c r="B147" s="251"/>
      <c r="C147" s="252"/>
      <c r="D147" s="247" t="s">
        <v>141</v>
      </c>
      <c r="E147" s="253" t="s">
        <v>1</v>
      </c>
      <c r="F147" s="254" t="s">
        <v>160</v>
      </c>
      <c r="G147" s="252"/>
      <c r="H147" s="255">
        <v>292.82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141</v>
      </c>
      <c r="AU147" s="261" t="s">
        <v>83</v>
      </c>
      <c r="AV147" s="13" t="s">
        <v>83</v>
      </c>
      <c r="AW147" s="13" t="s">
        <v>30</v>
      </c>
      <c r="AX147" s="13" t="s">
        <v>73</v>
      </c>
      <c r="AY147" s="261" t="s">
        <v>130</v>
      </c>
    </row>
    <row r="148" spans="1:51" s="14" customFormat="1" ht="12">
      <c r="A148" s="14"/>
      <c r="B148" s="262"/>
      <c r="C148" s="263"/>
      <c r="D148" s="247" t="s">
        <v>141</v>
      </c>
      <c r="E148" s="264" t="s">
        <v>1</v>
      </c>
      <c r="F148" s="265" t="s">
        <v>143</v>
      </c>
      <c r="G148" s="263"/>
      <c r="H148" s="266">
        <v>1924.42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2" t="s">
        <v>141</v>
      </c>
      <c r="AU148" s="272" t="s">
        <v>83</v>
      </c>
      <c r="AV148" s="14" t="s">
        <v>137</v>
      </c>
      <c r="AW148" s="14" t="s">
        <v>30</v>
      </c>
      <c r="AX148" s="14" t="s">
        <v>81</v>
      </c>
      <c r="AY148" s="272" t="s">
        <v>130</v>
      </c>
    </row>
    <row r="149" spans="1:65" s="2" customFormat="1" ht="16.5" customHeight="1">
      <c r="A149" s="37"/>
      <c r="B149" s="38"/>
      <c r="C149" s="234" t="s">
        <v>161</v>
      </c>
      <c r="D149" s="234" t="s">
        <v>132</v>
      </c>
      <c r="E149" s="235" t="s">
        <v>162</v>
      </c>
      <c r="F149" s="236" t="s">
        <v>163</v>
      </c>
      <c r="G149" s="237" t="s">
        <v>164</v>
      </c>
      <c r="H149" s="238">
        <v>127.44</v>
      </c>
      <c r="I149" s="239"/>
      <c r="J149" s="240">
        <f>ROUND(I149*H149,2)</f>
        <v>0</v>
      </c>
      <c r="K149" s="236" t="s">
        <v>136</v>
      </c>
      <c r="L149" s="43"/>
      <c r="M149" s="241" t="s">
        <v>1</v>
      </c>
      <c r="N149" s="242" t="s">
        <v>38</v>
      </c>
      <c r="O149" s="90"/>
      <c r="P149" s="243">
        <f>O149*H149</f>
        <v>0</v>
      </c>
      <c r="Q149" s="243">
        <v>0</v>
      </c>
      <c r="R149" s="243">
        <f>Q149*H149</f>
        <v>0</v>
      </c>
      <c r="S149" s="243">
        <v>0.23</v>
      </c>
      <c r="T149" s="244">
        <f>S149*H149</f>
        <v>29.3112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5" t="s">
        <v>137</v>
      </c>
      <c r="AT149" s="245" t="s">
        <v>132</v>
      </c>
      <c r="AU149" s="245" t="s">
        <v>83</v>
      </c>
      <c r="AY149" s="16" t="s">
        <v>130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6" t="s">
        <v>81</v>
      </c>
      <c r="BK149" s="246">
        <f>ROUND(I149*H149,2)</f>
        <v>0</v>
      </c>
      <c r="BL149" s="16" t="s">
        <v>137</v>
      </c>
      <c r="BM149" s="245" t="s">
        <v>165</v>
      </c>
    </row>
    <row r="150" spans="1:47" s="2" customFormat="1" ht="12">
      <c r="A150" s="37"/>
      <c r="B150" s="38"/>
      <c r="C150" s="39"/>
      <c r="D150" s="247" t="s">
        <v>139</v>
      </c>
      <c r="E150" s="39"/>
      <c r="F150" s="248" t="s">
        <v>166</v>
      </c>
      <c r="G150" s="39"/>
      <c r="H150" s="39"/>
      <c r="I150" s="143"/>
      <c r="J150" s="39"/>
      <c r="K150" s="39"/>
      <c r="L150" s="43"/>
      <c r="M150" s="249"/>
      <c r="N150" s="250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139</v>
      </c>
      <c r="AU150" s="16" t="s">
        <v>83</v>
      </c>
    </row>
    <row r="151" spans="1:51" s="13" customFormat="1" ht="12">
      <c r="A151" s="13"/>
      <c r="B151" s="251"/>
      <c r="C151" s="252"/>
      <c r="D151" s="247" t="s">
        <v>141</v>
      </c>
      <c r="E151" s="253" t="s">
        <v>1</v>
      </c>
      <c r="F151" s="254" t="s">
        <v>167</v>
      </c>
      <c r="G151" s="252"/>
      <c r="H151" s="255">
        <v>127.44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141</v>
      </c>
      <c r="AU151" s="261" t="s">
        <v>83</v>
      </c>
      <c r="AV151" s="13" t="s">
        <v>83</v>
      </c>
      <c r="AW151" s="13" t="s">
        <v>30</v>
      </c>
      <c r="AX151" s="13" t="s">
        <v>73</v>
      </c>
      <c r="AY151" s="261" t="s">
        <v>130</v>
      </c>
    </row>
    <row r="152" spans="1:51" s="14" customFormat="1" ht="12">
      <c r="A152" s="14"/>
      <c r="B152" s="262"/>
      <c r="C152" s="263"/>
      <c r="D152" s="247" t="s">
        <v>141</v>
      </c>
      <c r="E152" s="264" t="s">
        <v>1</v>
      </c>
      <c r="F152" s="265" t="s">
        <v>143</v>
      </c>
      <c r="G152" s="263"/>
      <c r="H152" s="266">
        <v>127.44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2" t="s">
        <v>141</v>
      </c>
      <c r="AU152" s="272" t="s">
        <v>83</v>
      </c>
      <c r="AV152" s="14" t="s">
        <v>137</v>
      </c>
      <c r="AW152" s="14" t="s">
        <v>30</v>
      </c>
      <c r="AX152" s="14" t="s">
        <v>81</v>
      </c>
      <c r="AY152" s="272" t="s">
        <v>130</v>
      </c>
    </row>
    <row r="153" spans="1:65" s="2" customFormat="1" ht="16.5" customHeight="1">
      <c r="A153" s="37"/>
      <c r="B153" s="38"/>
      <c r="C153" s="234" t="s">
        <v>168</v>
      </c>
      <c r="D153" s="234" t="s">
        <v>132</v>
      </c>
      <c r="E153" s="235" t="s">
        <v>169</v>
      </c>
      <c r="F153" s="236" t="s">
        <v>170</v>
      </c>
      <c r="G153" s="237" t="s">
        <v>164</v>
      </c>
      <c r="H153" s="238">
        <v>595.53</v>
      </c>
      <c r="I153" s="239"/>
      <c r="J153" s="240">
        <f>ROUND(I153*H153,2)</f>
        <v>0</v>
      </c>
      <c r="K153" s="236" t="s">
        <v>136</v>
      </c>
      <c r="L153" s="43"/>
      <c r="M153" s="241" t="s">
        <v>1</v>
      </c>
      <c r="N153" s="242" t="s">
        <v>38</v>
      </c>
      <c r="O153" s="90"/>
      <c r="P153" s="243">
        <f>O153*H153</f>
        <v>0</v>
      </c>
      <c r="Q153" s="243">
        <v>0</v>
      </c>
      <c r="R153" s="243">
        <f>Q153*H153</f>
        <v>0</v>
      </c>
      <c r="S153" s="243">
        <v>0.29</v>
      </c>
      <c r="T153" s="244">
        <f>S153*H153</f>
        <v>172.70369999999997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5" t="s">
        <v>137</v>
      </c>
      <c r="AT153" s="245" t="s">
        <v>132</v>
      </c>
      <c r="AU153" s="245" t="s">
        <v>83</v>
      </c>
      <c r="AY153" s="16" t="s">
        <v>130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6" t="s">
        <v>81</v>
      </c>
      <c r="BK153" s="246">
        <f>ROUND(I153*H153,2)</f>
        <v>0</v>
      </c>
      <c r="BL153" s="16" t="s">
        <v>137</v>
      </c>
      <c r="BM153" s="245" t="s">
        <v>171</v>
      </c>
    </row>
    <row r="154" spans="1:47" s="2" customFormat="1" ht="12">
      <c r="A154" s="37"/>
      <c r="B154" s="38"/>
      <c r="C154" s="39"/>
      <c r="D154" s="247" t="s">
        <v>139</v>
      </c>
      <c r="E154" s="39"/>
      <c r="F154" s="248" t="s">
        <v>172</v>
      </c>
      <c r="G154" s="39"/>
      <c r="H154" s="39"/>
      <c r="I154" s="143"/>
      <c r="J154" s="39"/>
      <c r="K154" s="39"/>
      <c r="L154" s="43"/>
      <c r="M154" s="249"/>
      <c r="N154" s="250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139</v>
      </c>
      <c r="AU154" s="16" t="s">
        <v>83</v>
      </c>
    </row>
    <row r="155" spans="1:51" s="13" customFormat="1" ht="12">
      <c r="A155" s="13"/>
      <c r="B155" s="251"/>
      <c r="C155" s="252"/>
      <c r="D155" s="247" t="s">
        <v>141</v>
      </c>
      <c r="E155" s="253" t="s">
        <v>1</v>
      </c>
      <c r="F155" s="254" t="s">
        <v>173</v>
      </c>
      <c r="G155" s="252"/>
      <c r="H155" s="255">
        <v>364.49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141</v>
      </c>
      <c r="AU155" s="261" t="s">
        <v>83</v>
      </c>
      <c r="AV155" s="13" t="s">
        <v>83</v>
      </c>
      <c r="AW155" s="13" t="s">
        <v>30</v>
      </c>
      <c r="AX155" s="13" t="s">
        <v>73</v>
      </c>
      <c r="AY155" s="261" t="s">
        <v>130</v>
      </c>
    </row>
    <row r="156" spans="1:51" s="13" customFormat="1" ht="12">
      <c r="A156" s="13"/>
      <c r="B156" s="251"/>
      <c r="C156" s="252"/>
      <c r="D156" s="247" t="s">
        <v>141</v>
      </c>
      <c r="E156" s="253" t="s">
        <v>1</v>
      </c>
      <c r="F156" s="254" t="s">
        <v>174</v>
      </c>
      <c r="G156" s="252"/>
      <c r="H156" s="255">
        <v>231.04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141</v>
      </c>
      <c r="AU156" s="261" t="s">
        <v>83</v>
      </c>
      <c r="AV156" s="13" t="s">
        <v>83</v>
      </c>
      <c r="AW156" s="13" t="s">
        <v>30</v>
      </c>
      <c r="AX156" s="13" t="s">
        <v>73</v>
      </c>
      <c r="AY156" s="261" t="s">
        <v>130</v>
      </c>
    </row>
    <row r="157" spans="1:51" s="14" customFormat="1" ht="12">
      <c r="A157" s="14"/>
      <c r="B157" s="262"/>
      <c r="C157" s="263"/>
      <c r="D157" s="247" t="s">
        <v>141</v>
      </c>
      <c r="E157" s="264" t="s">
        <v>1</v>
      </c>
      <c r="F157" s="265" t="s">
        <v>143</v>
      </c>
      <c r="G157" s="263"/>
      <c r="H157" s="266">
        <v>595.53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2" t="s">
        <v>141</v>
      </c>
      <c r="AU157" s="272" t="s">
        <v>83</v>
      </c>
      <c r="AV157" s="14" t="s">
        <v>137</v>
      </c>
      <c r="AW157" s="14" t="s">
        <v>30</v>
      </c>
      <c r="AX157" s="14" t="s">
        <v>81</v>
      </c>
      <c r="AY157" s="272" t="s">
        <v>130</v>
      </c>
    </row>
    <row r="158" spans="1:65" s="2" customFormat="1" ht="16.5" customHeight="1">
      <c r="A158" s="37"/>
      <c r="B158" s="38"/>
      <c r="C158" s="234" t="s">
        <v>175</v>
      </c>
      <c r="D158" s="234" t="s">
        <v>132</v>
      </c>
      <c r="E158" s="235" t="s">
        <v>176</v>
      </c>
      <c r="F158" s="236" t="s">
        <v>177</v>
      </c>
      <c r="G158" s="237" t="s">
        <v>178</v>
      </c>
      <c r="H158" s="238">
        <v>57.566</v>
      </c>
      <c r="I158" s="239"/>
      <c r="J158" s="240">
        <f>ROUND(I158*H158,2)</f>
        <v>0</v>
      </c>
      <c r="K158" s="236" t="s">
        <v>136</v>
      </c>
      <c r="L158" s="43"/>
      <c r="M158" s="241" t="s">
        <v>1</v>
      </c>
      <c r="N158" s="242" t="s">
        <v>38</v>
      </c>
      <c r="O158" s="90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5" t="s">
        <v>137</v>
      </c>
      <c r="AT158" s="245" t="s">
        <v>132</v>
      </c>
      <c r="AU158" s="245" t="s">
        <v>83</v>
      </c>
      <c r="AY158" s="16" t="s">
        <v>130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6" t="s">
        <v>81</v>
      </c>
      <c r="BK158" s="246">
        <f>ROUND(I158*H158,2)</f>
        <v>0</v>
      </c>
      <c r="BL158" s="16" t="s">
        <v>137</v>
      </c>
      <c r="BM158" s="245" t="s">
        <v>179</v>
      </c>
    </row>
    <row r="159" spans="1:47" s="2" customFormat="1" ht="12">
      <c r="A159" s="37"/>
      <c r="B159" s="38"/>
      <c r="C159" s="39"/>
      <c r="D159" s="247" t="s">
        <v>139</v>
      </c>
      <c r="E159" s="39"/>
      <c r="F159" s="248" t="s">
        <v>180</v>
      </c>
      <c r="G159" s="39"/>
      <c r="H159" s="39"/>
      <c r="I159" s="143"/>
      <c r="J159" s="39"/>
      <c r="K159" s="39"/>
      <c r="L159" s="43"/>
      <c r="M159" s="249"/>
      <c r="N159" s="250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139</v>
      </c>
      <c r="AU159" s="16" t="s">
        <v>83</v>
      </c>
    </row>
    <row r="160" spans="1:51" s="13" customFormat="1" ht="12">
      <c r="A160" s="13"/>
      <c r="B160" s="251"/>
      <c r="C160" s="252"/>
      <c r="D160" s="247" t="s">
        <v>141</v>
      </c>
      <c r="E160" s="253" t="s">
        <v>1</v>
      </c>
      <c r="F160" s="254" t="s">
        <v>181</v>
      </c>
      <c r="G160" s="252"/>
      <c r="H160" s="255">
        <v>57.566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141</v>
      </c>
      <c r="AU160" s="261" t="s">
        <v>83</v>
      </c>
      <c r="AV160" s="13" t="s">
        <v>83</v>
      </c>
      <c r="AW160" s="13" t="s">
        <v>30</v>
      </c>
      <c r="AX160" s="13" t="s">
        <v>73</v>
      </c>
      <c r="AY160" s="261" t="s">
        <v>130</v>
      </c>
    </row>
    <row r="161" spans="1:51" s="14" customFormat="1" ht="12">
      <c r="A161" s="14"/>
      <c r="B161" s="262"/>
      <c r="C161" s="263"/>
      <c r="D161" s="247" t="s">
        <v>141</v>
      </c>
      <c r="E161" s="264" t="s">
        <v>1</v>
      </c>
      <c r="F161" s="265" t="s">
        <v>143</v>
      </c>
      <c r="G161" s="263"/>
      <c r="H161" s="266">
        <v>57.566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2" t="s">
        <v>141</v>
      </c>
      <c r="AU161" s="272" t="s">
        <v>83</v>
      </c>
      <c r="AV161" s="14" t="s">
        <v>137</v>
      </c>
      <c r="AW161" s="14" t="s">
        <v>30</v>
      </c>
      <c r="AX161" s="14" t="s">
        <v>81</v>
      </c>
      <c r="AY161" s="272" t="s">
        <v>130</v>
      </c>
    </row>
    <row r="162" spans="1:65" s="2" customFormat="1" ht="16.5" customHeight="1">
      <c r="A162" s="37"/>
      <c r="B162" s="38"/>
      <c r="C162" s="234" t="s">
        <v>182</v>
      </c>
      <c r="D162" s="234" t="s">
        <v>132</v>
      </c>
      <c r="E162" s="235" t="s">
        <v>183</v>
      </c>
      <c r="F162" s="236" t="s">
        <v>184</v>
      </c>
      <c r="G162" s="237" t="s">
        <v>178</v>
      </c>
      <c r="H162" s="238">
        <v>710.881</v>
      </c>
      <c r="I162" s="239"/>
      <c r="J162" s="240">
        <f>ROUND(I162*H162,2)</f>
        <v>0</v>
      </c>
      <c r="K162" s="236" t="s">
        <v>136</v>
      </c>
      <c r="L162" s="43"/>
      <c r="M162" s="241" t="s">
        <v>1</v>
      </c>
      <c r="N162" s="242" t="s">
        <v>38</v>
      </c>
      <c r="O162" s="90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5" t="s">
        <v>137</v>
      </c>
      <c r="AT162" s="245" t="s">
        <v>132</v>
      </c>
      <c r="AU162" s="245" t="s">
        <v>83</v>
      </c>
      <c r="AY162" s="16" t="s">
        <v>130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6" t="s">
        <v>81</v>
      </c>
      <c r="BK162" s="246">
        <f>ROUND(I162*H162,2)</f>
        <v>0</v>
      </c>
      <c r="BL162" s="16" t="s">
        <v>137</v>
      </c>
      <c r="BM162" s="245" t="s">
        <v>185</v>
      </c>
    </row>
    <row r="163" spans="1:47" s="2" customFormat="1" ht="12">
      <c r="A163" s="37"/>
      <c r="B163" s="38"/>
      <c r="C163" s="39"/>
      <c r="D163" s="247" t="s">
        <v>139</v>
      </c>
      <c r="E163" s="39"/>
      <c r="F163" s="248" t="s">
        <v>186</v>
      </c>
      <c r="G163" s="39"/>
      <c r="H163" s="39"/>
      <c r="I163" s="143"/>
      <c r="J163" s="39"/>
      <c r="K163" s="39"/>
      <c r="L163" s="43"/>
      <c r="M163" s="249"/>
      <c r="N163" s="250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139</v>
      </c>
      <c r="AU163" s="16" t="s">
        <v>83</v>
      </c>
    </row>
    <row r="164" spans="1:51" s="13" customFormat="1" ht="12">
      <c r="A164" s="13"/>
      <c r="B164" s="251"/>
      <c r="C164" s="252"/>
      <c r="D164" s="247" t="s">
        <v>141</v>
      </c>
      <c r="E164" s="253" t="s">
        <v>1</v>
      </c>
      <c r="F164" s="254" t="s">
        <v>187</v>
      </c>
      <c r="G164" s="252"/>
      <c r="H164" s="255">
        <v>52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141</v>
      </c>
      <c r="AU164" s="261" t="s">
        <v>83</v>
      </c>
      <c r="AV164" s="13" t="s">
        <v>83</v>
      </c>
      <c r="AW164" s="13" t="s">
        <v>30</v>
      </c>
      <c r="AX164" s="13" t="s">
        <v>73</v>
      </c>
      <c r="AY164" s="261" t="s">
        <v>130</v>
      </c>
    </row>
    <row r="165" spans="1:51" s="13" customFormat="1" ht="12">
      <c r="A165" s="13"/>
      <c r="B165" s="251"/>
      <c r="C165" s="252"/>
      <c r="D165" s="247" t="s">
        <v>141</v>
      </c>
      <c r="E165" s="253" t="s">
        <v>1</v>
      </c>
      <c r="F165" s="254" t="s">
        <v>188</v>
      </c>
      <c r="G165" s="252"/>
      <c r="H165" s="255">
        <v>102.6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141</v>
      </c>
      <c r="AU165" s="261" t="s">
        <v>83</v>
      </c>
      <c r="AV165" s="13" t="s">
        <v>83</v>
      </c>
      <c r="AW165" s="13" t="s">
        <v>30</v>
      </c>
      <c r="AX165" s="13" t="s">
        <v>73</v>
      </c>
      <c r="AY165" s="261" t="s">
        <v>130</v>
      </c>
    </row>
    <row r="166" spans="1:51" s="13" customFormat="1" ht="12">
      <c r="A166" s="13"/>
      <c r="B166" s="251"/>
      <c r="C166" s="252"/>
      <c r="D166" s="247" t="s">
        <v>141</v>
      </c>
      <c r="E166" s="253" t="s">
        <v>1</v>
      </c>
      <c r="F166" s="254" t="s">
        <v>189</v>
      </c>
      <c r="G166" s="252"/>
      <c r="H166" s="255">
        <v>71.44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141</v>
      </c>
      <c r="AU166" s="261" t="s">
        <v>83</v>
      </c>
      <c r="AV166" s="13" t="s">
        <v>83</v>
      </c>
      <c r="AW166" s="13" t="s">
        <v>30</v>
      </c>
      <c r="AX166" s="13" t="s">
        <v>73</v>
      </c>
      <c r="AY166" s="261" t="s">
        <v>130</v>
      </c>
    </row>
    <row r="167" spans="1:51" s="13" customFormat="1" ht="12">
      <c r="A167" s="13"/>
      <c r="B167" s="251"/>
      <c r="C167" s="252"/>
      <c r="D167" s="247" t="s">
        <v>141</v>
      </c>
      <c r="E167" s="253" t="s">
        <v>1</v>
      </c>
      <c r="F167" s="254" t="s">
        <v>190</v>
      </c>
      <c r="G167" s="252"/>
      <c r="H167" s="255">
        <v>32.89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141</v>
      </c>
      <c r="AU167" s="261" t="s">
        <v>83</v>
      </c>
      <c r="AV167" s="13" t="s">
        <v>83</v>
      </c>
      <c r="AW167" s="13" t="s">
        <v>30</v>
      </c>
      <c r="AX167" s="13" t="s">
        <v>73</v>
      </c>
      <c r="AY167" s="261" t="s">
        <v>130</v>
      </c>
    </row>
    <row r="168" spans="1:51" s="13" customFormat="1" ht="12">
      <c r="A168" s="13"/>
      <c r="B168" s="251"/>
      <c r="C168" s="252"/>
      <c r="D168" s="247" t="s">
        <v>141</v>
      </c>
      <c r="E168" s="253" t="s">
        <v>1</v>
      </c>
      <c r="F168" s="254" t="s">
        <v>191</v>
      </c>
      <c r="G168" s="252"/>
      <c r="H168" s="255">
        <v>59.76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141</v>
      </c>
      <c r="AU168" s="261" t="s">
        <v>83</v>
      </c>
      <c r="AV168" s="13" t="s">
        <v>83</v>
      </c>
      <c r="AW168" s="13" t="s">
        <v>30</v>
      </c>
      <c r="AX168" s="13" t="s">
        <v>73</v>
      </c>
      <c r="AY168" s="261" t="s">
        <v>130</v>
      </c>
    </row>
    <row r="169" spans="1:51" s="13" customFormat="1" ht="12">
      <c r="A169" s="13"/>
      <c r="B169" s="251"/>
      <c r="C169" s="252"/>
      <c r="D169" s="247" t="s">
        <v>141</v>
      </c>
      <c r="E169" s="253" t="s">
        <v>1</v>
      </c>
      <c r="F169" s="254" t="s">
        <v>192</v>
      </c>
      <c r="G169" s="252"/>
      <c r="H169" s="255">
        <v>157.966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141</v>
      </c>
      <c r="AU169" s="261" t="s">
        <v>83</v>
      </c>
      <c r="AV169" s="13" t="s">
        <v>83</v>
      </c>
      <c r="AW169" s="13" t="s">
        <v>30</v>
      </c>
      <c r="AX169" s="13" t="s">
        <v>73</v>
      </c>
      <c r="AY169" s="261" t="s">
        <v>130</v>
      </c>
    </row>
    <row r="170" spans="1:51" s="13" customFormat="1" ht="12">
      <c r="A170" s="13"/>
      <c r="B170" s="251"/>
      <c r="C170" s="252"/>
      <c r="D170" s="247" t="s">
        <v>141</v>
      </c>
      <c r="E170" s="253" t="s">
        <v>1</v>
      </c>
      <c r="F170" s="254" t="s">
        <v>193</v>
      </c>
      <c r="G170" s="252"/>
      <c r="H170" s="255">
        <v>22.019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141</v>
      </c>
      <c r="AU170" s="261" t="s">
        <v>83</v>
      </c>
      <c r="AV170" s="13" t="s">
        <v>83</v>
      </c>
      <c r="AW170" s="13" t="s">
        <v>30</v>
      </c>
      <c r="AX170" s="13" t="s">
        <v>73</v>
      </c>
      <c r="AY170" s="261" t="s">
        <v>130</v>
      </c>
    </row>
    <row r="171" spans="1:51" s="13" customFormat="1" ht="12">
      <c r="A171" s="13"/>
      <c r="B171" s="251"/>
      <c r="C171" s="252"/>
      <c r="D171" s="247" t="s">
        <v>141</v>
      </c>
      <c r="E171" s="253" t="s">
        <v>1</v>
      </c>
      <c r="F171" s="254" t="s">
        <v>194</v>
      </c>
      <c r="G171" s="252"/>
      <c r="H171" s="255">
        <v>46.2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1" t="s">
        <v>141</v>
      </c>
      <c r="AU171" s="261" t="s">
        <v>83</v>
      </c>
      <c r="AV171" s="13" t="s">
        <v>83</v>
      </c>
      <c r="AW171" s="13" t="s">
        <v>30</v>
      </c>
      <c r="AX171" s="13" t="s">
        <v>73</v>
      </c>
      <c r="AY171" s="261" t="s">
        <v>130</v>
      </c>
    </row>
    <row r="172" spans="1:51" s="13" customFormat="1" ht="12">
      <c r="A172" s="13"/>
      <c r="B172" s="251"/>
      <c r="C172" s="252"/>
      <c r="D172" s="247" t="s">
        <v>141</v>
      </c>
      <c r="E172" s="253" t="s">
        <v>1</v>
      </c>
      <c r="F172" s="254" t="s">
        <v>195</v>
      </c>
      <c r="G172" s="252"/>
      <c r="H172" s="255">
        <v>71.873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141</v>
      </c>
      <c r="AU172" s="261" t="s">
        <v>83</v>
      </c>
      <c r="AV172" s="13" t="s">
        <v>83</v>
      </c>
      <c r="AW172" s="13" t="s">
        <v>30</v>
      </c>
      <c r="AX172" s="13" t="s">
        <v>73</v>
      </c>
      <c r="AY172" s="261" t="s">
        <v>130</v>
      </c>
    </row>
    <row r="173" spans="1:51" s="13" customFormat="1" ht="12">
      <c r="A173" s="13"/>
      <c r="B173" s="251"/>
      <c r="C173" s="252"/>
      <c r="D173" s="247" t="s">
        <v>141</v>
      </c>
      <c r="E173" s="253" t="s">
        <v>1</v>
      </c>
      <c r="F173" s="254" t="s">
        <v>196</v>
      </c>
      <c r="G173" s="252"/>
      <c r="H173" s="255">
        <v>28.087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141</v>
      </c>
      <c r="AU173" s="261" t="s">
        <v>83</v>
      </c>
      <c r="AV173" s="13" t="s">
        <v>83</v>
      </c>
      <c r="AW173" s="13" t="s">
        <v>30</v>
      </c>
      <c r="AX173" s="13" t="s">
        <v>73</v>
      </c>
      <c r="AY173" s="261" t="s">
        <v>130</v>
      </c>
    </row>
    <row r="174" spans="1:51" s="13" customFormat="1" ht="12">
      <c r="A174" s="13"/>
      <c r="B174" s="251"/>
      <c r="C174" s="252"/>
      <c r="D174" s="247" t="s">
        <v>141</v>
      </c>
      <c r="E174" s="253" t="s">
        <v>1</v>
      </c>
      <c r="F174" s="254" t="s">
        <v>197</v>
      </c>
      <c r="G174" s="252"/>
      <c r="H174" s="255">
        <v>40.4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1" t="s">
        <v>141</v>
      </c>
      <c r="AU174" s="261" t="s">
        <v>83</v>
      </c>
      <c r="AV174" s="13" t="s">
        <v>83</v>
      </c>
      <c r="AW174" s="13" t="s">
        <v>30</v>
      </c>
      <c r="AX174" s="13" t="s">
        <v>73</v>
      </c>
      <c r="AY174" s="261" t="s">
        <v>130</v>
      </c>
    </row>
    <row r="175" spans="1:51" s="13" customFormat="1" ht="12">
      <c r="A175" s="13"/>
      <c r="B175" s="251"/>
      <c r="C175" s="252"/>
      <c r="D175" s="247" t="s">
        <v>141</v>
      </c>
      <c r="E175" s="253" t="s">
        <v>1</v>
      </c>
      <c r="F175" s="254" t="s">
        <v>198</v>
      </c>
      <c r="G175" s="252"/>
      <c r="H175" s="255">
        <v>17.25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141</v>
      </c>
      <c r="AU175" s="261" t="s">
        <v>83</v>
      </c>
      <c r="AV175" s="13" t="s">
        <v>83</v>
      </c>
      <c r="AW175" s="13" t="s">
        <v>30</v>
      </c>
      <c r="AX175" s="13" t="s">
        <v>73</v>
      </c>
      <c r="AY175" s="261" t="s">
        <v>130</v>
      </c>
    </row>
    <row r="176" spans="1:51" s="13" customFormat="1" ht="12">
      <c r="A176" s="13"/>
      <c r="B176" s="251"/>
      <c r="C176" s="252"/>
      <c r="D176" s="247" t="s">
        <v>141</v>
      </c>
      <c r="E176" s="253" t="s">
        <v>1</v>
      </c>
      <c r="F176" s="254" t="s">
        <v>199</v>
      </c>
      <c r="G176" s="252"/>
      <c r="H176" s="255">
        <v>8.396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141</v>
      </c>
      <c r="AU176" s="261" t="s">
        <v>83</v>
      </c>
      <c r="AV176" s="13" t="s">
        <v>83</v>
      </c>
      <c r="AW176" s="13" t="s">
        <v>30</v>
      </c>
      <c r="AX176" s="13" t="s">
        <v>73</v>
      </c>
      <c r="AY176" s="261" t="s">
        <v>130</v>
      </c>
    </row>
    <row r="177" spans="1:51" s="14" customFormat="1" ht="12">
      <c r="A177" s="14"/>
      <c r="B177" s="262"/>
      <c r="C177" s="263"/>
      <c r="D177" s="247" t="s">
        <v>141</v>
      </c>
      <c r="E177" s="264" t="s">
        <v>1</v>
      </c>
      <c r="F177" s="265" t="s">
        <v>143</v>
      </c>
      <c r="G177" s="263"/>
      <c r="H177" s="266">
        <v>710.881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2" t="s">
        <v>141</v>
      </c>
      <c r="AU177" s="272" t="s">
        <v>83</v>
      </c>
      <c r="AV177" s="14" t="s">
        <v>137</v>
      </c>
      <c r="AW177" s="14" t="s">
        <v>30</v>
      </c>
      <c r="AX177" s="14" t="s">
        <v>81</v>
      </c>
      <c r="AY177" s="272" t="s">
        <v>130</v>
      </c>
    </row>
    <row r="178" spans="1:65" s="2" customFormat="1" ht="16.5" customHeight="1">
      <c r="A178" s="37"/>
      <c r="B178" s="38"/>
      <c r="C178" s="234" t="s">
        <v>200</v>
      </c>
      <c r="D178" s="234" t="s">
        <v>132</v>
      </c>
      <c r="E178" s="235" t="s">
        <v>201</v>
      </c>
      <c r="F178" s="236" t="s">
        <v>202</v>
      </c>
      <c r="G178" s="237" t="s">
        <v>178</v>
      </c>
      <c r="H178" s="238">
        <v>3.192</v>
      </c>
      <c r="I178" s="239"/>
      <c r="J178" s="240">
        <f>ROUND(I178*H178,2)</f>
        <v>0</v>
      </c>
      <c r="K178" s="236" t="s">
        <v>136</v>
      </c>
      <c r="L178" s="43"/>
      <c r="M178" s="241" t="s">
        <v>1</v>
      </c>
      <c r="N178" s="242" t="s">
        <v>38</v>
      </c>
      <c r="O178" s="90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5" t="s">
        <v>137</v>
      </c>
      <c r="AT178" s="245" t="s">
        <v>132</v>
      </c>
      <c r="AU178" s="245" t="s">
        <v>83</v>
      </c>
      <c r="AY178" s="16" t="s">
        <v>130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6" t="s">
        <v>81</v>
      </c>
      <c r="BK178" s="246">
        <f>ROUND(I178*H178,2)</f>
        <v>0</v>
      </c>
      <c r="BL178" s="16" t="s">
        <v>137</v>
      </c>
      <c r="BM178" s="245" t="s">
        <v>203</v>
      </c>
    </row>
    <row r="179" spans="1:47" s="2" customFormat="1" ht="12">
      <c r="A179" s="37"/>
      <c r="B179" s="38"/>
      <c r="C179" s="39"/>
      <c r="D179" s="247" t="s">
        <v>139</v>
      </c>
      <c r="E179" s="39"/>
      <c r="F179" s="248" t="s">
        <v>204</v>
      </c>
      <c r="G179" s="39"/>
      <c r="H179" s="39"/>
      <c r="I179" s="143"/>
      <c r="J179" s="39"/>
      <c r="K179" s="39"/>
      <c r="L179" s="43"/>
      <c r="M179" s="249"/>
      <c r="N179" s="250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139</v>
      </c>
      <c r="AU179" s="16" t="s">
        <v>83</v>
      </c>
    </row>
    <row r="180" spans="1:51" s="13" customFormat="1" ht="12">
      <c r="A180" s="13"/>
      <c r="B180" s="251"/>
      <c r="C180" s="252"/>
      <c r="D180" s="247" t="s">
        <v>141</v>
      </c>
      <c r="E180" s="253" t="s">
        <v>1</v>
      </c>
      <c r="F180" s="254" t="s">
        <v>205</v>
      </c>
      <c r="G180" s="252"/>
      <c r="H180" s="255">
        <v>0.72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141</v>
      </c>
      <c r="AU180" s="261" t="s">
        <v>83</v>
      </c>
      <c r="AV180" s="13" t="s">
        <v>83</v>
      </c>
      <c r="AW180" s="13" t="s">
        <v>30</v>
      </c>
      <c r="AX180" s="13" t="s">
        <v>73</v>
      </c>
      <c r="AY180" s="261" t="s">
        <v>130</v>
      </c>
    </row>
    <row r="181" spans="1:51" s="13" customFormat="1" ht="12">
      <c r="A181" s="13"/>
      <c r="B181" s="251"/>
      <c r="C181" s="252"/>
      <c r="D181" s="247" t="s">
        <v>141</v>
      </c>
      <c r="E181" s="253" t="s">
        <v>1</v>
      </c>
      <c r="F181" s="254" t="s">
        <v>206</v>
      </c>
      <c r="G181" s="252"/>
      <c r="H181" s="255">
        <v>2.472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141</v>
      </c>
      <c r="AU181" s="261" t="s">
        <v>83</v>
      </c>
      <c r="AV181" s="13" t="s">
        <v>83</v>
      </c>
      <c r="AW181" s="13" t="s">
        <v>30</v>
      </c>
      <c r="AX181" s="13" t="s">
        <v>73</v>
      </c>
      <c r="AY181" s="261" t="s">
        <v>130</v>
      </c>
    </row>
    <row r="182" spans="1:51" s="14" customFormat="1" ht="12">
      <c r="A182" s="14"/>
      <c r="B182" s="262"/>
      <c r="C182" s="263"/>
      <c r="D182" s="247" t="s">
        <v>141</v>
      </c>
      <c r="E182" s="264" t="s">
        <v>1</v>
      </c>
      <c r="F182" s="265" t="s">
        <v>143</v>
      </c>
      <c r="G182" s="263"/>
      <c r="H182" s="266">
        <v>3.192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2" t="s">
        <v>141</v>
      </c>
      <c r="AU182" s="272" t="s">
        <v>83</v>
      </c>
      <c r="AV182" s="14" t="s">
        <v>137</v>
      </c>
      <c r="AW182" s="14" t="s">
        <v>30</v>
      </c>
      <c r="AX182" s="14" t="s">
        <v>81</v>
      </c>
      <c r="AY182" s="272" t="s">
        <v>130</v>
      </c>
    </row>
    <row r="183" spans="1:65" s="2" customFormat="1" ht="16.5" customHeight="1">
      <c r="A183" s="37"/>
      <c r="B183" s="38"/>
      <c r="C183" s="234" t="s">
        <v>207</v>
      </c>
      <c r="D183" s="234" t="s">
        <v>132</v>
      </c>
      <c r="E183" s="235" t="s">
        <v>208</v>
      </c>
      <c r="F183" s="236" t="s">
        <v>209</v>
      </c>
      <c r="G183" s="237" t="s">
        <v>178</v>
      </c>
      <c r="H183" s="238">
        <v>714.073</v>
      </c>
      <c r="I183" s="239"/>
      <c r="J183" s="240">
        <f>ROUND(I183*H183,2)</f>
        <v>0</v>
      </c>
      <c r="K183" s="236" t="s">
        <v>152</v>
      </c>
      <c r="L183" s="43"/>
      <c r="M183" s="241" t="s">
        <v>1</v>
      </c>
      <c r="N183" s="242" t="s">
        <v>38</v>
      </c>
      <c r="O183" s="90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5" t="s">
        <v>137</v>
      </c>
      <c r="AT183" s="245" t="s">
        <v>132</v>
      </c>
      <c r="AU183" s="245" t="s">
        <v>83</v>
      </c>
      <c r="AY183" s="16" t="s">
        <v>130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6" t="s">
        <v>81</v>
      </c>
      <c r="BK183" s="246">
        <f>ROUND(I183*H183,2)</f>
        <v>0</v>
      </c>
      <c r="BL183" s="16" t="s">
        <v>137</v>
      </c>
      <c r="BM183" s="245" t="s">
        <v>210</v>
      </c>
    </row>
    <row r="184" spans="1:47" s="2" customFormat="1" ht="12">
      <c r="A184" s="37"/>
      <c r="B184" s="38"/>
      <c r="C184" s="39"/>
      <c r="D184" s="247" t="s">
        <v>139</v>
      </c>
      <c r="E184" s="39"/>
      <c r="F184" s="248" t="s">
        <v>211</v>
      </c>
      <c r="G184" s="39"/>
      <c r="H184" s="39"/>
      <c r="I184" s="143"/>
      <c r="J184" s="39"/>
      <c r="K184" s="39"/>
      <c r="L184" s="43"/>
      <c r="M184" s="249"/>
      <c r="N184" s="250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139</v>
      </c>
      <c r="AU184" s="16" t="s">
        <v>83</v>
      </c>
    </row>
    <row r="185" spans="1:51" s="13" customFormat="1" ht="12">
      <c r="A185" s="13"/>
      <c r="B185" s="251"/>
      <c r="C185" s="252"/>
      <c r="D185" s="247" t="s">
        <v>141</v>
      </c>
      <c r="E185" s="253" t="s">
        <v>1</v>
      </c>
      <c r="F185" s="254" t="s">
        <v>212</v>
      </c>
      <c r="G185" s="252"/>
      <c r="H185" s="255">
        <v>710.881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1" t="s">
        <v>141</v>
      </c>
      <c r="AU185" s="261" t="s">
        <v>83</v>
      </c>
      <c r="AV185" s="13" t="s">
        <v>83</v>
      </c>
      <c r="AW185" s="13" t="s">
        <v>30</v>
      </c>
      <c r="AX185" s="13" t="s">
        <v>73</v>
      </c>
      <c r="AY185" s="261" t="s">
        <v>130</v>
      </c>
    </row>
    <row r="186" spans="1:51" s="13" customFormat="1" ht="12">
      <c r="A186" s="13"/>
      <c r="B186" s="251"/>
      <c r="C186" s="252"/>
      <c r="D186" s="247" t="s">
        <v>141</v>
      </c>
      <c r="E186" s="253" t="s">
        <v>1</v>
      </c>
      <c r="F186" s="254" t="s">
        <v>213</v>
      </c>
      <c r="G186" s="252"/>
      <c r="H186" s="255">
        <v>3.192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1" t="s">
        <v>141</v>
      </c>
      <c r="AU186" s="261" t="s">
        <v>83</v>
      </c>
      <c r="AV186" s="13" t="s">
        <v>83</v>
      </c>
      <c r="AW186" s="13" t="s">
        <v>30</v>
      </c>
      <c r="AX186" s="13" t="s">
        <v>73</v>
      </c>
      <c r="AY186" s="261" t="s">
        <v>130</v>
      </c>
    </row>
    <row r="187" spans="1:51" s="14" customFormat="1" ht="12">
      <c r="A187" s="14"/>
      <c r="B187" s="262"/>
      <c r="C187" s="263"/>
      <c r="D187" s="247" t="s">
        <v>141</v>
      </c>
      <c r="E187" s="264" t="s">
        <v>1</v>
      </c>
      <c r="F187" s="265" t="s">
        <v>143</v>
      </c>
      <c r="G187" s="263"/>
      <c r="H187" s="266">
        <v>714.073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2" t="s">
        <v>141</v>
      </c>
      <c r="AU187" s="272" t="s">
        <v>83</v>
      </c>
      <c r="AV187" s="14" t="s">
        <v>137</v>
      </c>
      <c r="AW187" s="14" t="s">
        <v>30</v>
      </c>
      <c r="AX187" s="14" t="s">
        <v>81</v>
      </c>
      <c r="AY187" s="272" t="s">
        <v>130</v>
      </c>
    </row>
    <row r="188" spans="1:65" s="2" customFormat="1" ht="16.5" customHeight="1">
      <c r="A188" s="37"/>
      <c r="B188" s="38"/>
      <c r="C188" s="234" t="s">
        <v>214</v>
      </c>
      <c r="D188" s="234" t="s">
        <v>132</v>
      </c>
      <c r="E188" s="235" t="s">
        <v>215</v>
      </c>
      <c r="F188" s="236" t="s">
        <v>216</v>
      </c>
      <c r="G188" s="237" t="s">
        <v>178</v>
      </c>
      <c r="H188" s="238">
        <v>2.163</v>
      </c>
      <c r="I188" s="239"/>
      <c r="J188" s="240">
        <f>ROUND(I188*H188,2)</f>
        <v>0</v>
      </c>
      <c r="K188" s="236" t="s">
        <v>136</v>
      </c>
      <c r="L188" s="43"/>
      <c r="M188" s="241" t="s">
        <v>1</v>
      </c>
      <c r="N188" s="242" t="s">
        <v>38</v>
      </c>
      <c r="O188" s="90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5" t="s">
        <v>137</v>
      </c>
      <c r="AT188" s="245" t="s">
        <v>132</v>
      </c>
      <c r="AU188" s="245" t="s">
        <v>83</v>
      </c>
      <c r="AY188" s="16" t="s">
        <v>130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6" t="s">
        <v>81</v>
      </c>
      <c r="BK188" s="246">
        <f>ROUND(I188*H188,2)</f>
        <v>0</v>
      </c>
      <c r="BL188" s="16" t="s">
        <v>137</v>
      </c>
      <c r="BM188" s="245" t="s">
        <v>217</v>
      </c>
    </row>
    <row r="189" spans="1:47" s="2" customFormat="1" ht="12">
      <c r="A189" s="37"/>
      <c r="B189" s="38"/>
      <c r="C189" s="39"/>
      <c r="D189" s="247" t="s">
        <v>139</v>
      </c>
      <c r="E189" s="39"/>
      <c r="F189" s="248" t="s">
        <v>218</v>
      </c>
      <c r="G189" s="39"/>
      <c r="H189" s="39"/>
      <c r="I189" s="143"/>
      <c r="J189" s="39"/>
      <c r="K189" s="39"/>
      <c r="L189" s="43"/>
      <c r="M189" s="249"/>
      <c r="N189" s="250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139</v>
      </c>
      <c r="AU189" s="16" t="s">
        <v>83</v>
      </c>
    </row>
    <row r="190" spans="1:51" s="13" customFormat="1" ht="12">
      <c r="A190" s="13"/>
      <c r="B190" s="251"/>
      <c r="C190" s="252"/>
      <c r="D190" s="247" t="s">
        <v>141</v>
      </c>
      <c r="E190" s="253" t="s">
        <v>1</v>
      </c>
      <c r="F190" s="254" t="s">
        <v>219</v>
      </c>
      <c r="G190" s="252"/>
      <c r="H190" s="255">
        <v>2.163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141</v>
      </c>
      <c r="AU190" s="261" t="s">
        <v>83</v>
      </c>
      <c r="AV190" s="13" t="s">
        <v>83</v>
      </c>
      <c r="AW190" s="13" t="s">
        <v>30</v>
      </c>
      <c r="AX190" s="13" t="s">
        <v>73</v>
      </c>
      <c r="AY190" s="261" t="s">
        <v>130</v>
      </c>
    </row>
    <row r="191" spans="1:51" s="14" customFormat="1" ht="12">
      <c r="A191" s="14"/>
      <c r="B191" s="262"/>
      <c r="C191" s="263"/>
      <c r="D191" s="247" t="s">
        <v>141</v>
      </c>
      <c r="E191" s="264" t="s">
        <v>1</v>
      </c>
      <c r="F191" s="265" t="s">
        <v>143</v>
      </c>
      <c r="G191" s="263"/>
      <c r="H191" s="266">
        <v>2.163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2" t="s">
        <v>141</v>
      </c>
      <c r="AU191" s="272" t="s">
        <v>83</v>
      </c>
      <c r="AV191" s="14" t="s">
        <v>137</v>
      </c>
      <c r="AW191" s="14" t="s">
        <v>30</v>
      </c>
      <c r="AX191" s="14" t="s">
        <v>81</v>
      </c>
      <c r="AY191" s="272" t="s">
        <v>130</v>
      </c>
    </row>
    <row r="192" spans="1:65" s="2" customFormat="1" ht="16.5" customHeight="1">
      <c r="A192" s="37"/>
      <c r="B192" s="38"/>
      <c r="C192" s="273" t="s">
        <v>220</v>
      </c>
      <c r="D192" s="273" t="s">
        <v>221</v>
      </c>
      <c r="E192" s="274" t="s">
        <v>222</v>
      </c>
      <c r="F192" s="275" t="s">
        <v>223</v>
      </c>
      <c r="G192" s="276" t="s">
        <v>224</v>
      </c>
      <c r="H192" s="277">
        <v>4.326</v>
      </c>
      <c r="I192" s="278"/>
      <c r="J192" s="279">
        <f>ROUND(I192*H192,2)</f>
        <v>0</v>
      </c>
      <c r="K192" s="275" t="s">
        <v>136</v>
      </c>
      <c r="L192" s="280"/>
      <c r="M192" s="281" t="s">
        <v>1</v>
      </c>
      <c r="N192" s="282" t="s">
        <v>38</v>
      </c>
      <c r="O192" s="90"/>
      <c r="P192" s="243">
        <f>O192*H192</f>
        <v>0</v>
      </c>
      <c r="Q192" s="243">
        <v>1</v>
      </c>
      <c r="R192" s="243">
        <f>Q192*H192</f>
        <v>4.326</v>
      </c>
      <c r="S192" s="243">
        <v>0</v>
      </c>
      <c r="T192" s="24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45" t="s">
        <v>182</v>
      </c>
      <c r="AT192" s="245" t="s">
        <v>221</v>
      </c>
      <c r="AU192" s="245" t="s">
        <v>83</v>
      </c>
      <c r="AY192" s="16" t="s">
        <v>130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6" t="s">
        <v>81</v>
      </c>
      <c r="BK192" s="246">
        <f>ROUND(I192*H192,2)</f>
        <v>0</v>
      </c>
      <c r="BL192" s="16" t="s">
        <v>137</v>
      </c>
      <c r="BM192" s="245" t="s">
        <v>225</v>
      </c>
    </row>
    <row r="193" spans="1:47" s="2" customFormat="1" ht="12">
      <c r="A193" s="37"/>
      <c r="B193" s="38"/>
      <c r="C193" s="39"/>
      <c r="D193" s="247" t="s">
        <v>139</v>
      </c>
      <c r="E193" s="39"/>
      <c r="F193" s="248" t="s">
        <v>226</v>
      </c>
      <c r="G193" s="39"/>
      <c r="H193" s="39"/>
      <c r="I193" s="143"/>
      <c r="J193" s="39"/>
      <c r="K193" s="39"/>
      <c r="L193" s="43"/>
      <c r="M193" s="249"/>
      <c r="N193" s="250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139</v>
      </c>
      <c r="AU193" s="16" t="s">
        <v>83</v>
      </c>
    </row>
    <row r="194" spans="1:51" s="13" customFormat="1" ht="12">
      <c r="A194" s="13"/>
      <c r="B194" s="251"/>
      <c r="C194" s="252"/>
      <c r="D194" s="247" t="s">
        <v>141</v>
      </c>
      <c r="E194" s="252"/>
      <c r="F194" s="254" t="s">
        <v>227</v>
      </c>
      <c r="G194" s="252"/>
      <c r="H194" s="255">
        <v>4.326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1" t="s">
        <v>141</v>
      </c>
      <c r="AU194" s="261" t="s">
        <v>83</v>
      </c>
      <c r="AV194" s="13" t="s">
        <v>83</v>
      </c>
      <c r="AW194" s="13" t="s">
        <v>4</v>
      </c>
      <c r="AX194" s="13" t="s">
        <v>81</v>
      </c>
      <c r="AY194" s="261" t="s">
        <v>130</v>
      </c>
    </row>
    <row r="195" spans="1:65" s="2" customFormat="1" ht="16.5" customHeight="1">
      <c r="A195" s="37"/>
      <c r="B195" s="38"/>
      <c r="C195" s="234" t="s">
        <v>228</v>
      </c>
      <c r="D195" s="234" t="s">
        <v>132</v>
      </c>
      <c r="E195" s="235" t="s">
        <v>229</v>
      </c>
      <c r="F195" s="236" t="s">
        <v>230</v>
      </c>
      <c r="G195" s="237" t="s">
        <v>135</v>
      </c>
      <c r="H195" s="238">
        <v>1424.67</v>
      </c>
      <c r="I195" s="239"/>
      <c r="J195" s="240">
        <f>ROUND(I195*H195,2)</f>
        <v>0</v>
      </c>
      <c r="K195" s="236" t="s">
        <v>136</v>
      </c>
      <c r="L195" s="43"/>
      <c r="M195" s="241" t="s">
        <v>1</v>
      </c>
      <c r="N195" s="242" t="s">
        <v>38</v>
      </c>
      <c r="O195" s="90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137</v>
      </c>
      <c r="AT195" s="245" t="s">
        <v>132</v>
      </c>
      <c r="AU195" s="245" t="s">
        <v>83</v>
      </c>
      <c r="AY195" s="16" t="s">
        <v>130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81</v>
      </c>
      <c r="BK195" s="246">
        <f>ROUND(I195*H195,2)</f>
        <v>0</v>
      </c>
      <c r="BL195" s="16" t="s">
        <v>137</v>
      </c>
      <c r="BM195" s="245" t="s">
        <v>231</v>
      </c>
    </row>
    <row r="196" spans="1:47" s="2" customFormat="1" ht="12">
      <c r="A196" s="37"/>
      <c r="B196" s="38"/>
      <c r="C196" s="39"/>
      <c r="D196" s="247" t="s">
        <v>139</v>
      </c>
      <c r="E196" s="39"/>
      <c r="F196" s="248" t="s">
        <v>232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139</v>
      </c>
      <c r="AU196" s="16" t="s">
        <v>83</v>
      </c>
    </row>
    <row r="197" spans="1:51" s="13" customFormat="1" ht="12">
      <c r="A197" s="13"/>
      <c r="B197" s="251"/>
      <c r="C197" s="252"/>
      <c r="D197" s="247" t="s">
        <v>141</v>
      </c>
      <c r="E197" s="253" t="s">
        <v>1</v>
      </c>
      <c r="F197" s="254" t="s">
        <v>233</v>
      </c>
      <c r="G197" s="252"/>
      <c r="H197" s="255">
        <v>1424.67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141</v>
      </c>
      <c r="AU197" s="261" t="s">
        <v>83</v>
      </c>
      <c r="AV197" s="13" t="s">
        <v>83</v>
      </c>
      <c r="AW197" s="13" t="s">
        <v>30</v>
      </c>
      <c r="AX197" s="13" t="s">
        <v>73</v>
      </c>
      <c r="AY197" s="261" t="s">
        <v>130</v>
      </c>
    </row>
    <row r="198" spans="1:51" s="14" customFormat="1" ht="12">
      <c r="A198" s="14"/>
      <c r="B198" s="262"/>
      <c r="C198" s="263"/>
      <c r="D198" s="247" t="s">
        <v>141</v>
      </c>
      <c r="E198" s="264" t="s">
        <v>1</v>
      </c>
      <c r="F198" s="265" t="s">
        <v>143</v>
      </c>
      <c r="G198" s="263"/>
      <c r="H198" s="266">
        <v>1424.67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2" t="s">
        <v>141</v>
      </c>
      <c r="AU198" s="272" t="s">
        <v>83</v>
      </c>
      <c r="AV198" s="14" t="s">
        <v>137</v>
      </c>
      <c r="AW198" s="14" t="s">
        <v>30</v>
      </c>
      <c r="AX198" s="14" t="s">
        <v>81</v>
      </c>
      <c r="AY198" s="272" t="s">
        <v>130</v>
      </c>
    </row>
    <row r="199" spans="1:63" s="12" customFormat="1" ht="22.8" customHeight="1">
      <c r="A199" s="12"/>
      <c r="B199" s="218"/>
      <c r="C199" s="219"/>
      <c r="D199" s="220" t="s">
        <v>72</v>
      </c>
      <c r="E199" s="232" t="s">
        <v>137</v>
      </c>
      <c r="F199" s="232" t="s">
        <v>234</v>
      </c>
      <c r="G199" s="219"/>
      <c r="H199" s="219"/>
      <c r="I199" s="222"/>
      <c r="J199" s="233">
        <f>BK199</f>
        <v>0</v>
      </c>
      <c r="K199" s="219"/>
      <c r="L199" s="224"/>
      <c r="M199" s="225"/>
      <c r="N199" s="226"/>
      <c r="O199" s="226"/>
      <c r="P199" s="227">
        <f>SUM(P200:P203)</f>
        <v>0</v>
      </c>
      <c r="Q199" s="226"/>
      <c r="R199" s="227">
        <f>SUM(R200:R203)</f>
        <v>0</v>
      </c>
      <c r="S199" s="226"/>
      <c r="T199" s="228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9" t="s">
        <v>81</v>
      </c>
      <c r="AT199" s="230" t="s">
        <v>72</v>
      </c>
      <c r="AU199" s="230" t="s">
        <v>81</v>
      </c>
      <c r="AY199" s="229" t="s">
        <v>130</v>
      </c>
      <c r="BK199" s="231">
        <f>SUM(BK200:BK203)</f>
        <v>0</v>
      </c>
    </row>
    <row r="200" spans="1:65" s="2" customFormat="1" ht="16.5" customHeight="1">
      <c r="A200" s="37"/>
      <c r="B200" s="38"/>
      <c r="C200" s="234" t="s">
        <v>235</v>
      </c>
      <c r="D200" s="234" t="s">
        <v>132</v>
      </c>
      <c r="E200" s="235" t="s">
        <v>236</v>
      </c>
      <c r="F200" s="236" t="s">
        <v>237</v>
      </c>
      <c r="G200" s="237" t="s">
        <v>178</v>
      </c>
      <c r="H200" s="238">
        <v>0.309</v>
      </c>
      <c r="I200" s="239"/>
      <c r="J200" s="240">
        <f>ROUND(I200*H200,2)</f>
        <v>0</v>
      </c>
      <c r="K200" s="236" t="s">
        <v>136</v>
      </c>
      <c r="L200" s="43"/>
      <c r="M200" s="241" t="s">
        <v>1</v>
      </c>
      <c r="N200" s="242" t="s">
        <v>38</v>
      </c>
      <c r="O200" s="90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5" t="s">
        <v>137</v>
      </c>
      <c r="AT200" s="245" t="s">
        <v>132</v>
      </c>
      <c r="AU200" s="245" t="s">
        <v>83</v>
      </c>
      <c r="AY200" s="16" t="s">
        <v>130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6" t="s">
        <v>81</v>
      </c>
      <c r="BK200" s="246">
        <f>ROUND(I200*H200,2)</f>
        <v>0</v>
      </c>
      <c r="BL200" s="16" t="s">
        <v>137</v>
      </c>
      <c r="BM200" s="245" t="s">
        <v>238</v>
      </c>
    </row>
    <row r="201" spans="1:47" s="2" customFormat="1" ht="12">
      <c r="A201" s="37"/>
      <c r="B201" s="38"/>
      <c r="C201" s="39"/>
      <c r="D201" s="247" t="s">
        <v>139</v>
      </c>
      <c r="E201" s="39"/>
      <c r="F201" s="248" t="s">
        <v>239</v>
      </c>
      <c r="G201" s="39"/>
      <c r="H201" s="39"/>
      <c r="I201" s="143"/>
      <c r="J201" s="39"/>
      <c r="K201" s="39"/>
      <c r="L201" s="43"/>
      <c r="M201" s="249"/>
      <c r="N201" s="250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139</v>
      </c>
      <c r="AU201" s="16" t="s">
        <v>83</v>
      </c>
    </row>
    <row r="202" spans="1:51" s="13" customFormat="1" ht="12">
      <c r="A202" s="13"/>
      <c r="B202" s="251"/>
      <c r="C202" s="252"/>
      <c r="D202" s="247" t="s">
        <v>141</v>
      </c>
      <c r="E202" s="253" t="s">
        <v>1</v>
      </c>
      <c r="F202" s="254" t="s">
        <v>240</v>
      </c>
      <c r="G202" s="252"/>
      <c r="H202" s="255">
        <v>0.309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1" t="s">
        <v>141</v>
      </c>
      <c r="AU202" s="261" t="s">
        <v>83</v>
      </c>
      <c r="AV202" s="13" t="s">
        <v>83</v>
      </c>
      <c r="AW202" s="13" t="s">
        <v>30</v>
      </c>
      <c r="AX202" s="13" t="s">
        <v>73</v>
      </c>
      <c r="AY202" s="261" t="s">
        <v>130</v>
      </c>
    </row>
    <row r="203" spans="1:51" s="14" customFormat="1" ht="12">
      <c r="A203" s="14"/>
      <c r="B203" s="262"/>
      <c r="C203" s="263"/>
      <c r="D203" s="247" t="s">
        <v>141</v>
      </c>
      <c r="E203" s="264" t="s">
        <v>1</v>
      </c>
      <c r="F203" s="265" t="s">
        <v>143</v>
      </c>
      <c r="G203" s="263"/>
      <c r="H203" s="266">
        <v>0.309</v>
      </c>
      <c r="I203" s="267"/>
      <c r="J203" s="263"/>
      <c r="K203" s="263"/>
      <c r="L203" s="268"/>
      <c r="M203" s="269"/>
      <c r="N203" s="270"/>
      <c r="O203" s="270"/>
      <c r="P203" s="270"/>
      <c r="Q203" s="270"/>
      <c r="R203" s="270"/>
      <c r="S203" s="270"/>
      <c r="T203" s="27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2" t="s">
        <v>141</v>
      </c>
      <c r="AU203" s="272" t="s">
        <v>83</v>
      </c>
      <c r="AV203" s="14" t="s">
        <v>137</v>
      </c>
      <c r="AW203" s="14" t="s">
        <v>30</v>
      </c>
      <c r="AX203" s="14" t="s">
        <v>81</v>
      </c>
      <c r="AY203" s="272" t="s">
        <v>130</v>
      </c>
    </row>
    <row r="204" spans="1:63" s="12" customFormat="1" ht="22.8" customHeight="1">
      <c r="A204" s="12"/>
      <c r="B204" s="218"/>
      <c r="C204" s="219"/>
      <c r="D204" s="220" t="s">
        <v>72</v>
      </c>
      <c r="E204" s="232" t="s">
        <v>161</v>
      </c>
      <c r="F204" s="232" t="s">
        <v>241</v>
      </c>
      <c r="G204" s="219"/>
      <c r="H204" s="219"/>
      <c r="I204" s="222"/>
      <c r="J204" s="233">
        <f>BK204</f>
        <v>0</v>
      </c>
      <c r="K204" s="219"/>
      <c r="L204" s="224"/>
      <c r="M204" s="225"/>
      <c r="N204" s="226"/>
      <c r="O204" s="226"/>
      <c r="P204" s="227">
        <f>SUM(P205:P262)</f>
        <v>0</v>
      </c>
      <c r="Q204" s="226"/>
      <c r="R204" s="227">
        <f>SUM(R205:R262)</f>
        <v>394.2915977</v>
      </c>
      <c r="S204" s="226"/>
      <c r="T204" s="228">
        <f>SUM(T205:T262)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9" t="s">
        <v>81</v>
      </c>
      <c r="AT204" s="230" t="s">
        <v>72</v>
      </c>
      <c r="AU204" s="230" t="s">
        <v>81</v>
      </c>
      <c r="AY204" s="229" t="s">
        <v>130</v>
      </c>
      <c r="BK204" s="231">
        <f>SUM(BK205:BK262)</f>
        <v>0</v>
      </c>
    </row>
    <row r="205" spans="1:65" s="2" customFormat="1" ht="16.5" customHeight="1">
      <c r="A205" s="37"/>
      <c r="B205" s="38"/>
      <c r="C205" s="234" t="s">
        <v>8</v>
      </c>
      <c r="D205" s="234" t="s">
        <v>132</v>
      </c>
      <c r="E205" s="235" t="s">
        <v>242</v>
      </c>
      <c r="F205" s="236" t="s">
        <v>243</v>
      </c>
      <c r="G205" s="237" t="s">
        <v>135</v>
      </c>
      <c r="H205" s="238">
        <v>1869.67</v>
      </c>
      <c r="I205" s="239"/>
      <c r="J205" s="240">
        <f>ROUND(I205*H205,2)</f>
        <v>0</v>
      </c>
      <c r="K205" s="236" t="s">
        <v>136</v>
      </c>
      <c r="L205" s="43"/>
      <c r="M205" s="241" t="s">
        <v>1</v>
      </c>
      <c r="N205" s="242" t="s">
        <v>38</v>
      </c>
      <c r="O205" s="90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5" t="s">
        <v>137</v>
      </c>
      <c r="AT205" s="245" t="s">
        <v>132</v>
      </c>
      <c r="AU205" s="245" t="s">
        <v>83</v>
      </c>
      <c r="AY205" s="16" t="s">
        <v>130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6" t="s">
        <v>81</v>
      </c>
      <c r="BK205" s="246">
        <f>ROUND(I205*H205,2)</f>
        <v>0</v>
      </c>
      <c r="BL205" s="16" t="s">
        <v>137</v>
      </c>
      <c r="BM205" s="245" t="s">
        <v>244</v>
      </c>
    </row>
    <row r="206" spans="1:47" s="2" customFormat="1" ht="12">
      <c r="A206" s="37"/>
      <c r="B206" s="38"/>
      <c r="C206" s="39"/>
      <c r="D206" s="247" t="s">
        <v>139</v>
      </c>
      <c r="E206" s="39"/>
      <c r="F206" s="248" t="s">
        <v>245</v>
      </c>
      <c r="G206" s="39"/>
      <c r="H206" s="39"/>
      <c r="I206" s="143"/>
      <c r="J206" s="39"/>
      <c r="K206" s="39"/>
      <c r="L206" s="43"/>
      <c r="M206" s="249"/>
      <c r="N206" s="250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139</v>
      </c>
      <c r="AU206" s="16" t="s">
        <v>83</v>
      </c>
    </row>
    <row r="207" spans="1:51" s="13" customFormat="1" ht="12">
      <c r="A207" s="13"/>
      <c r="B207" s="251"/>
      <c r="C207" s="252"/>
      <c r="D207" s="247" t="s">
        <v>141</v>
      </c>
      <c r="E207" s="253" t="s">
        <v>1</v>
      </c>
      <c r="F207" s="254" t="s">
        <v>246</v>
      </c>
      <c r="G207" s="252"/>
      <c r="H207" s="255">
        <v>1869.67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1" t="s">
        <v>141</v>
      </c>
      <c r="AU207" s="261" t="s">
        <v>83</v>
      </c>
      <c r="AV207" s="13" t="s">
        <v>83</v>
      </c>
      <c r="AW207" s="13" t="s">
        <v>30</v>
      </c>
      <c r="AX207" s="13" t="s">
        <v>73</v>
      </c>
      <c r="AY207" s="261" t="s">
        <v>130</v>
      </c>
    </row>
    <row r="208" spans="1:51" s="14" customFormat="1" ht="12">
      <c r="A208" s="14"/>
      <c r="B208" s="262"/>
      <c r="C208" s="263"/>
      <c r="D208" s="247" t="s">
        <v>141</v>
      </c>
      <c r="E208" s="264" t="s">
        <v>1</v>
      </c>
      <c r="F208" s="265" t="s">
        <v>143</v>
      </c>
      <c r="G208" s="263"/>
      <c r="H208" s="266">
        <v>1869.67</v>
      </c>
      <c r="I208" s="267"/>
      <c r="J208" s="263"/>
      <c r="K208" s="263"/>
      <c r="L208" s="268"/>
      <c r="M208" s="269"/>
      <c r="N208" s="270"/>
      <c r="O208" s="270"/>
      <c r="P208" s="270"/>
      <c r="Q208" s="270"/>
      <c r="R208" s="270"/>
      <c r="S208" s="270"/>
      <c r="T208" s="27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2" t="s">
        <v>141</v>
      </c>
      <c r="AU208" s="272" t="s">
        <v>83</v>
      </c>
      <c r="AV208" s="14" t="s">
        <v>137</v>
      </c>
      <c r="AW208" s="14" t="s">
        <v>30</v>
      </c>
      <c r="AX208" s="14" t="s">
        <v>81</v>
      </c>
      <c r="AY208" s="272" t="s">
        <v>130</v>
      </c>
    </row>
    <row r="209" spans="1:65" s="2" customFormat="1" ht="16.5" customHeight="1">
      <c r="A209" s="37"/>
      <c r="B209" s="38"/>
      <c r="C209" s="234" t="s">
        <v>247</v>
      </c>
      <c r="D209" s="234" t="s">
        <v>132</v>
      </c>
      <c r="E209" s="235" t="s">
        <v>248</v>
      </c>
      <c r="F209" s="236" t="s">
        <v>249</v>
      </c>
      <c r="G209" s="237" t="s">
        <v>135</v>
      </c>
      <c r="H209" s="238">
        <v>576.79</v>
      </c>
      <c r="I209" s="239"/>
      <c r="J209" s="240">
        <f>ROUND(I209*H209,2)</f>
        <v>0</v>
      </c>
      <c r="K209" s="236" t="s">
        <v>136</v>
      </c>
      <c r="L209" s="43"/>
      <c r="M209" s="241" t="s">
        <v>1</v>
      </c>
      <c r="N209" s="242" t="s">
        <v>38</v>
      </c>
      <c r="O209" s="90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5" t="s">
        <v>137</v>
      </c>
      <c r="AT209" s="245" t="s">
        <v>132</v>
      </c>
      <c r="AU209" s="245" t="s">
        <v>83</v>
      </c>
      <c r="AY209" s="16" t="s">
        <v>130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6" t="s">
        <v>81</v>
      </c>
      <c r="BK209" s="246">
        <f>ROUND(I209*H209,2)</f>
        <v>0</v>
      </c>
      <c r="BL209" s="16" t="s">
        <v>137</v>
      </c>
      <c r="BM209" s="245" t="s">
        <v>250</v>
      </c>
    </row>
    <row r="210" spans="1:47" s="2" customFormat="1" ht="12">
      <c r="A210" s="37"/>
      <c r="B210" s="38"/>
      <c r="C210" s="39"/>
      <c r="D210" s="247" t="s">
        <v>139</v>
      </c>
      <c r="E210" s="39"/>
      <c r="F210" s="248" t="s">
        <v>251</v>
      </c>
      <c r="G210" s="39"/>
      <c r="H210" s="39"/>
      <c r="I210" s="143"/>
      <c r="J210" s="39"/>
      <c r="K210" s="39"/>
      <c r="L210" s="43"/>
      <c r="M210" s="249"/>
      <c r="N210" s="250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139</v>
      </c>
      <c r="AU210" s="16" t="s">
        <v>83</v>
      </c>
    </row>
    <row r="211" spans="1:51" s="13" customFormat="1" ht="12">
      <c r="A211" s="13"/>
      <c r="B211" s="251"/>
      <c r="C211" s="252"/>
      <c r="D211" s="247" t="s">
        <v>141</v>
      </c>
      <c r="E211" s="253" t="s">
        <v>1</v>
      </c>
      <c r="F211" s="254" t="s">
        <v>252</v>
      </c>
      <c r="G211" s="252"/>
      <c r="H211" s="255">
        <v>576.79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141</v>
      </c>
      <c r="AU211" s="261" t="s">
        <v>83</v>
      </c>
      <c r="AV211" s="13" t="s">
        <v>83</v>
      </c>
      <c r="AW211" s="13" t="s">
        <v>30</v>
      </c>
      <c r="AX211" s="13" t="s">
        <v>73</v>
      </c>
      <c r="AY211" s="261" t="s">
        <v>130</v>
      </c>
    </row>
    <row r="212" spans="1:51" s="14" customFormat="1" ht="12">
      <c r="A212" s="14"/>
      <c r="B212" s="262"/>
      <c r="C212" s="263"/>
      <c r="D212" s="247" t="s">
        <v>141</v>
      </c>
      <c r="E212" s="264" t="s">
        <v>1</v>
      </c>
      <c r="F212" s="265" t="s">
        <v>143</v>
      </c>
      <c r="G212" s="263"/>
      <c r="H212" s="266">
        <v>576.79</v>
      </c>
      <c r="I212" s="267"/>
      <c r="J212" s="263"/>
      <c r="K212" s="263"/>
      <c r="L212" s="268"/>
      <c r="M212" s="269"/>
      <c r="N212" s="270"/>
      <c r="O212" s="270"/>
      <c r="P212" s="270"/>
      <c r="Q212" s="270"/>
      <c r="R212" s="270"/>
      <c r="S212" s="270"/>
      <c r="T212" s="27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2" t="s">
        <v>141</v>
      </c>
      <c r="AU212" s="272" t="s">
        <v>83</v>
      </c>
      <c r="AV212" s="14" t="s">
        <v>137</v>
      </c>
      <c r="AW212" s="14" t="s">
        <v>30</v>
      </c>
      <c r="AX212" s="14" t="s">
        <v>81</v>
      </c>
      <c r="AY212" s="272" t="s">
        <v>130</v>
      </c>
    </row>
    <row r="213" spans="1:65" s="2" customFormat="1" ht="16.5" customHeight="1">
      <c r="A213" s="37"/>
      <c r="B213" s="38"/>
      <c r="C213" s="234" t="s">
        <v>253</v>
      </c>
      <c r="D213" s="234" t="s">
        <v>132</v>
      </c>
      <c r="E213" s="235" t="s">
        <v>254</v>
      </c>
      <c r="F213" s="236" t="s">
        <v>255</v>
      </c>
      <c r="G213" s="237" t="s">
        <v>135</v>
      </c>
      <c r="H213" s="238">
        <v>1033.87</v>
      </c>
      <c r="I213" s="239"/>
      <c r="J213" s="240">
        <f>ROUND(I213*H213,2)</f>
        <v>0</v>
      </c>
      <c r="K213" s="236" t="s">
        <v>136</v>
      </c>
      <c r="L213" s="43"/>
      <c r="M213" s="241" t="s">
        <v>1</v>
      </c>
      <c r="N213" s="242" t="s">
        <v>38</v>
      </c>
      <c r="O213" s="90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5" t="s">
        <v>137</v>
      </c>
      <c r="AT213" s="245" t="s">
        <v>132</v>
      </c>
      <c r="AU213" s="245" t="s">
        <v>83</v>
      </c>
      <c r="AY213" s="16" t="s">
        <v>130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6" t="s">
        <v>81</v>
      </c>
      <c r="BK213" s="246">
        <f>ROUND(I213*H213,2)</f>
        <v>0</v>
      </c>
      <c r="BL213" s="16" t="s">
        <v>137</v>
      </c>
      <c r="BM213" s="245" t="s">
        <v>256</v>
      </c>
    </row>
    <row r="214" spans="1:47" s="2" customFormat="1" ht="12">
      <c r="A214" s="37"/>
      <c r="B214" s="38"/>
      <c r="C214" s="39"/>
      <c r="D214" s="247" t="s">
        <v>139</v>
      </c>
      <c r="E214" s="39"/>
      <c r="F214" s="248" t="s">
        <v>257</v>
      </c>
      <c r="G214" s="39"/>
      <c r="H214" s="39"/>
      <c r="I214" s="143"/>
      <c r="J214" s="39"/>
      <c r="K214" s="39"/>
      <c r="L214" s="43"/>
      <c r="M214" s="249"/>
      <c r="N214" s="250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139</v>
      </c>
      <c r="AU214" s="16" t="s">
        <v>83</v>
      </c>
    </row>
    <row r="215" spans="1:65" s="2" customFormat="1" ht="16.5" customHeight="1">
      <c r="A215" s="37"/>
      <c r="B215" s="38"/>
      <c r="C215" s="234" t="s">
        <v>258</v>
      </c>
      <c r="D215" s="234" t="s">
        <v>132</v>
      </c>
      <c r="E215" s="235" t="s">
        <v>259</v>
      </c>
      <c r="F215" s="236" t="s">
        <v>260</v>
      </c>
      <c r="G215" s="237" t="s">
        <v>135</v>
      </c>
      <c r="H215" s="238">
        <v>1033.87</v>
      </c>
      <c r="I215" s="239"/>
      <c r="J215" s="240">
        <f>ROUND(I215*H215,2)</f>
        <v>0</v>
      </c>
      <c r="K215" s="236" t="s">
        <v>136</v>
      </c>
      <c r="L215" s="43"/>
      <c r="M215" s="241" t="s">
        <v>1</v>
      </c>
      <c r="N215" s="242" t="s">
        <v>38</v>
      </c>
      <c r="O215" s="90"/>
      <c r="P215" s="243">
        <f>O215*H215</f>
        <v>0</v>
      </c>
      <c r="Q215" s="243">
        <v>0</v>
      </c>
      <c r="R215" s="243">
        <f>Q215*H215</f>
        <v>0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137</v>
      </c>
      <c r="AT215" s="245" t="s">
        <v>132</v>
      </c>
      <c r="AU215" s="245" t="s">
        <v>83</v>
      </c>
      <c r="AY215" s="16" t="s">
        <v>130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81</v>
      </c>
      <c r="BK215" s="246">
        <f>ROUND(I215*H215,2)</f>
        <v>0</v>
      </c>
      <c r="BL215" s="16" t="s">
        <v>137</v>
      </c>
      <c r="BM215" s="245" t="s">
        <v>261</v>
      </c>
    </row>
    <row r="216" spans="1:47" s="2" customFormat="1" ht="12">
      <c r="A216" s="37"/>
      <c r="B216" s="38"/>
      <c r="C216" s="39"/>
      <c r="D216" s="247" t="s">
        <v>139</v>
      </c>
      <c r="E216" s="39"/>
      <c r="F216" s="248" t="s">
        <v>262</v>
      </c>
      <c r="G216" s="39"/>
      <c r="H216" s="39"/>
      <c r="I216" s="143"/>
      <c r="J216" s="39"/>
      <c r="K216" s="39"/>
      <c r="L216" s="43"/>
      <c r="M216" s="249"/>
      <c r="N216" s="250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139</v>
      </c>
      <c r="AU216" s="16" t="s">
        <v>83</v>
      </c>
    </row>
    <row r="217" spans="1:51" s="13" customFormat="1" ht="12">
      <c r="A217" s="13"/>
      <c r="B217" s="251"/>
      <c r="C217" s="252"/>
      <c r="D217" s="247" t="s">
        <v>141</v>
      </c>
      <c r="E217" s="253" t="s">
        <v>1</v>
      </c>
      <c r="F217" s="254" t="s">
        <v>263</v>
      </c>
      <c r="G217" s="252"/>
      <c r="H217" s="255">
        <v>1033.87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141</v>
      </c>
      <c r="AU217" s="261" t="s">
        <v>83</v>
      </c>
      <c r="AV217" s="13" t="s">
        <v>83</v>
      </c>
      <c r="AW217" s="13" t="s">
        <v>30</v>
      </c>
      <c r="AX217" s="13" t="s">
        <v>81</v>
      </c>
      <c r="AY217" s="261" t="s">
        <v>130</v>
      </c>
    </row>
    <row r="218" spans="1:65" s="2" customFormat="1" ht="16.5" customHeight="1">
      <c r="A218" s="37"/>
      <c r="B218" s="38"/>
      <c r="C218" s="234" t="s">
        <v>264</v>
      </c>
      <c r="D218" s="234" t="s">
        <v>132</v>
      </c>
      <c r="E218" s="235" t="s">
        <v>265</v>
      </c>
      <c r="F218" s="236" t="s">
        <v>266</v>
      </c>
      <c r="G218" s="237" t="s">
        <v>135</v>
      </c>
      <c r="H218" s="238">
        <v>1033.87</v>
      </c>
      <c r="I218" s="239"/>
      <c r="J218" s="240">
        <f>ROUND(I218*H218,2)</f>
        <v>0</v>
      </c>
      <c r="K218" s="236" t="s">
        <v>136</v>
      </c>
      <c r="L218" s="43"/>
      <c r="M218" s="241" t="s">
        <v>1</v>
      </c>
      <c r="N218" s="242" t="s">
        <v>38</v>
      </c>
      <c r="O218" s="90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5" t="s">
        <v>137</v>
      </c>
      <c r="AT218" s="245" t="s">
        <v>132</v>
      </c>
      <c r="AU218" s="245" t="s">
        <v>83</v>
      </c>
      <c r="AY218" s="16" t="s">
        <v>130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6" t="s">
        <v>81</v>
      </c>
      <c r="BK218" s="246">
        <f>ROUND(I218*H218,2)</f>
        <v>0</v>
      </c>
      <c r="BL218" s="16" t="s">
        <v>137</v>
      </c>
      <c r="BM218" s="245" t="s">
        <v>267</v>
      </c>
    </row>
    <row r="219" spans="1:47" s="2" customFormat="1" ht="12">
      <c r="A219" s="37"/>
      <c r="B219" s="38"/>
      <c r="C219" s="39"/>
      <c r="D219" s="247" t="s">
        <v>139</v>
      </c>
      <c r="E219" s="39"/>
      <c r="F219" s="248" t="s">
        <v>268</v>
      </c>
      <c r="G219" s="39"/>
      <c r="H219" s="39"/>
      <c r="I219" s="143"/>
      <c r="J219" s="39"/>
      <c r="K219" s="39"/>
      <c r="L219" s="43"/>
      <c r="M219" s="249"/>
      <c r="N219" s="250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139</v>
      </c>
      <c r="AU219" s="16" t="s">
        <v>83</v>
      </c>
    </row>
    <row r="220" spans="1:65" s="2" customFormat="1" ht="16.5" customHeight="1">
      <c r="A220" s="37"/>
      <c r="B220" s="38"/>
      <c r="C220" s="234" t="s">
        <v>269</v>
      </c>
      <c r="D220" s="234" t="s">
        <v>132</v>
      </c>
      <c r="E220" s="235" t="s">
        <v>270</v>
      </c>
      <c r="F220" s="236" t="s">
        <v>271</v>
      </c>
      <c r="G220" s="237" t="s">
        <v>135</v>
      </c>
      <c r="H220" s="238">
        <v>1033.87</v>
      </c>
      <c r="I220" s="239"/>
      <c r="J220" s="240">
        <f>ROUND(I220*H220,2)</f>
        <v>0</v>
      </c>
      <c r="K220" s="236" t="s">
        <v>136</v>
      </c>
      <c r="L220" s="43"/>
      <c r="M220" s="241" t="s">
        <v>1</v>
      </c>
      <c r="N220" s="242" t="s">
        <v>38</v>
      </c>
      <c r="O220" s="90"/>
      <c r="P220" s="243">
        <f>O220*H220</f>
        <v>0</v>
      </c>
      <c r="Q220" s="243">
        <v>0</v>
      </c>
      <c r="R220" s="243">
        <f>Q220*H220</f>
        <v>0</v>
      </c>
      <c r="S220" s="243">
        <v>0</v>
      </c>
      <c r="T220" s="24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5" t="s">
        <v>137</v>
      </c>
      <c r="AT220" s="245" t="s">
        <v>132</v>
      </c>
      <c r="AU220" s="245" t="s">
        <v>83</v>
      </c>
      <c r="AY220" s="16" t="s">
        <v>130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6" t="s">
        <v>81</v>
      </c>
      <c r="BK220" s="246">
        <f>ROUND(I220*H220,2)</f>
        <v>0</v>
      </c>
      <c r="BL220" s="16" t="s">
        <v>137</v>
      </c>
      <c r="BM220" s="245" t="s">
        <v>272</v>
      </c>
    </row>
    <row r="221" spans="1:47" s="2" customFormat="1" ht="12">
      <c r="A221" s="37"/>
      <c r="B221" s="38"/>
      <c r="C221" s="39"/>
      <c r="D221" s="247" t="s">
        <v>139</v>
      </c>
      <c r="E221" s="39"/>
      <c r="F221" s="248" t="s">
        <v>273</v>
      </c>
      <c r="G221" s="39"/>
      <c r="H221" s="39"/>
      <c r="I221" s="143"/>
      <c r="J221" s="39"/>
      <c r="K221" s="39"/>
      <c r="L221" s="43"/>
      <c r="M221" s="249"/>
      <c r="N221" s="250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139</v>
      </c>
      <c r="AU221" s="16" t="s">
        <v>83</v>
      </c>
    </row>
    <row r="222" spans="1:65" s="2" customFormat="1" ht="16.5" customHeight="1">
      <c r="A222" s="37"/>
      <c r="B222" s="38"/>
      <c r="C222" s="234" t="s">
        <v>7</v>
      </c>
      <c r="D222" s="234" t="s">
        <v>132</v>
      </c>
      <c r="E222" s="235" t="s">
        <v>274</v>
      </c>
      <c r="F222" s="236" t="s">
        <v>275</v>
      </c>
      <c r="G222" s="237" t="s">
        <v>135</v>
      </c>
      <c r="H222" s="238">
        <v>1033.87</v>
      </c>
      <c r="I222" s="239"/>
      <c r="J222" s="240">
        <f>ROUND(I222*H222,2)</f>
        <v>0</v>
      </c>
      <c r="K222" s="236" t="s">
        <v>136</v>
      </c>
      <c r="L222" s="43"/>
      <c r="M222" s="241" t="s">
        <v>1</v>
      </c>
      <c r="N222" s="242" t="s">
        <v>38</v>
      </c>
      <c r="O222" s="90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45" t="s">
        <v>137</v>
      </c>
      <c r="AT222" s="245" t="s">
        <v>132</v>
      </c>
      <c r="AU222" s="245" t="s">
        <v>83</v>
      </c>
      <c r="AY222" s="16" t="s">
        <v>130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16" t="s">
        <v>81</v>
      </c>
      <c r="BK222" s="246">
        <f>ROUND(I222*H222,2)</f>
        <v>0</v>
      </c>
      <c r="BL222" s="16" t="s">
        <v>137</v>
      </c>
      <c r="BM222" s="245" t="s">
        <v>276</v>
      </c>
    </row>
    <row r="223" spans="1:47" s="2" customFormat="1" ht="12">
      <c r="A223" s="37"/>
      <c r="B223" s="38"/>
      <c r="C223" s="39"/>
      <c r="D223" s="247" t="s">
        <v>139</v>
      </c>
      <c r="E223" s="39"/>
      <c r="F223" s="248" t="s">
        <v>277</v>
      </c>
      <c r="G223" s="39"/>
      <c r="H223" s="39"/>
      <c r="I223" s="143"/>
      <c r="J223" s="39"/>
      <c r="K223" s="39"/>
      <c r="L223" s="43"/>
      <c r="M223" s="249"/>
      <c r="N223" s="250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139</v>
      </c>
      <c r="AU223" s="16" t="s">
        <v>83</v>
      </c>
    </row>
    <row r="224" spans="1:65" s="2" customFormat="1" ht="16.5" customHeight="1">
      <c r="A224" s="37"/>
      <c r="B224" s="38"/>
      <c r="C224" s="234" t="s">
        <v>278</v>
      </c>
      <c r="D224" s="234" t="s">
        <v>132</v>
      </c>
      <c r="E224" s="235" t="s">
        <v>279</v>
      </c>
      <c r="F224" s="236" t="s">
        <v>280</v>
      </c>
      <c r="G224" s="237" t="s">
        <v>135</v>
      </c>
      <c r="H224" s="238">
        <v>716.55</v>
      </c>
      <c r="I224" s="239"/>
      <c r="J224" s="240">
        <f>ROUND(I224*H224,2)</f>
        <v>0</v>
      </c>
      <c r="K224" s="236" t="s">
        <v>136</v>
      </c>
      <c r="L224" s="43"/>
      <c r="M224" s="241" t="s">
        <v>1</v>
      </c>
      <c r="N224" s="242" t="s">
        <v>38</v>
      </c>
      <c r="O224" s="90"/>
      <c r="P224" s="243">
        <f>O224*H224</f>
        <v>0</v>
      </c>
      <c r="Q224" s="243">
        <v>0.167</v>
      </c>
      <c r="R224" s="243">
        <f>Q224*H224</f>
        <v>119.66385</v>
      </c>
      <c r="S224" s="243">
        <v>0</v>
      </c>
      <c r="T224" s="24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5" t="s">
        <v>137</v>
      </c>
      <c r="AT224" s="245" t="s">
        <v>132</v>
      </c>
      <c r="AU224" s="245" t="s">
        <v>83</v>
      </c>
      <c r="AY224" s="16" t="s">
        <v>130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6" t="s">
        <v>81</v>
      </c>
      <c r="BK224" s="246">
        <f>ROUND(I224*H224,2)</f>
        <v>0</v>
      </c>
      <c r="BL224" s="16" t="s">
        <v>137</v>
      </c>
      <c r="BM224" s="245" t="s">
        <v>281</v>
      </c>
    </row>
    <row r="225" spans="1:47" s="2" customFormat="1" ht="12">
      <c r="A225" s="37"/>
      <c r="B225" s="38"/>
      <c r="C225" s="39"/>
      <c r="D225" s="247" t="s">
        <v>139</v>
      </c>
      <c r="E225" s="39"/>
      <c r="F225" s="248" t="s">
        <v>282</v>
      </c>
      <c r="G225" s="39"/>
      <c r="H225" s="39"/>
      <c r="I225" s="143"/>
      <c r="J225" s="39"/>
      <c r="K225" s="39"/>
      <c r="L225" s="43"/>
      <c r="M225" s="249"/>
      <c r="N225" s="250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139</v>
      </c>
      <c r="AU225" s="16" t="s">
        <v>83</v>
      </c>
    </row>
    <row r="226" spans="1:51" s="13" customFormat="1" ht="12">
      <c r="A226" s="13"/>
      <c r="B226" s="251"/>
      <c r="C226" s="252"/>
      <c r="D226" s="247" t="s">
        <v>141</v>
      </c>
      <c r="E226" s="253" t="s">
        <v>1</v>
      </c>
      <c r="F226" s="254" t="s">
        <v>283</v>
      </c>
      <c r="G226" s="252"/>
      <c r="H226" s="255">
        <v>121.87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1" t="s">
        <v>141</v>
      </c>
      <c r="AU226" s="261" t="s">
        <v>83</v>
      </c>
      <c r="AV226" s="13" t="s">
        <v>83</v>
      </c>
      <c r="AW226" s="13" t="s">
        <v>30</v>
      </c>
      <c r="AX226" s="13" t="s">
        <v>73</v>
      </c>
      <c r="AY226" s="261" t="s">
        <v>130</v>
      </c>
    </row>
    <row r="227" spans="1:51" s="13" customFormat="1" ht="12">
      <c r="A227" s="13"/>
      <c r="B227" s="251"/>
      <c r="C227" s="252"/>
      <c r="D227" s="247" t="s">
        <v>141</v>
      </c>
      <c r="E227" s="253" t="s">
        <v>1</v>
      </c>
      <c r="F227" s="254" t="s">
        <v>284</v>
      </c>
      <c r="G227" s="252"/>
      <c r="H227" s="255">
        <v>39.93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1" t="s">
        <v>141</v>
      </c>
      <c r="AU227" s="261" t="s">
        <v>83</v>
      </c>
      <c r="AV227" s="13" t="s">
        <v>83</v>
      </c>
      <c r="AW227" s="13" t="s">
        <v>30</v>
      </c>
      <c r="AX227" s="13" t="s">
        <v>73</v>
      </c>
      <c r="AY227" s="261" t="s">
        <v>130</v>
      </c>
    </row>
    <row r="228" spans="1:51" s="13" customFormat="1" ht="12">
      <c r="A228" s="13"/>
      <c r="B228" s="251"/>
      <c r="C228" s="252"/>
      <c r="D228" s="247" t="s">
        <v>141</v>
      </c>
      <c r="E228" s="253" t="s">
        <v>1</v>
      </c>
      <c r="F228" s="254" t="s">
        <v>285</v>
      </c>
      <c r="G228" s="252"/>
      <c r="H228" s="255">
        <v>464.08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141</v>
      </c>
      <c r="AU228" s="261" t="s">
        <v>83</v>
      </c>
      <c r="AV228" s="13" t="s">
        <v>83</v>
      </c>
      <c r="AW228" s="13" t="s">
        <v>30</v>
      </c>
      <c r="AX228" s="13" t="s">
        <v>73</v>
      </c>
      <c r="AY228" s="261" t="s">
        <v>130</v>
      </c>
    </row>
    <row r="229" spans="1:51" s="13" customFormat="1" ht="12">
      <c r="A229" s="13"/>
      <c r="B229" s="251"/>
      <c r="C229" s="252"/>
      <c r="D229" s="247" t="s">
        <v>141</v>
      </c>
      <c r="E229" s="253" t="s">
        <v>1</v>
      </c>
      <c r="F229" s="254" t="s">
        <v>286</v>
      </c>
      <c r="G229" s="252"/>
      <c r="H229" s="255">
        <v>90.67</v>
      </c>
      <c r="I229" s="256"/>
      <c r="J229" s="252"/>
      <c r="K229" s="252"/>
      <c r="L229" s="257"/>
      <c r="M229" s="258"/>
      <c r="N229" s="259"/>
      <c r="O229" s="259"/>
      <c r="P229" s="259"/>
      <c r="Q229" s="259"/>
      <c r="R229" s="259"/>
      <c r="S229" s="259"/>
      <c r="T229" s="26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1" t="s">
        <v>141</v>
      </c>
      <c r="AU229" s="261" t="s">
        <v>83</v>
      </c>
      <c r="AV229" s="13" t="s">
        <v>83</v>
      </c>
      <c r="AW229" s="13" t="s">
        <v>30</v>
      </c>
      <c r="AX229" s="13" t="s">
        <v>73</v>
      </c>
      <c r="AY229" s="261" t="s">
        <v>130</v>
      </c>
    </row>
    <row r="230" spans="1:51" s="14" customFormat="1" ht="12">
      <c r="A230" s="14"/>
      <c r="B230" s="262"/>
      <c r="C230" s="263"/>
      <c r="D230" s="247" t="s">
        <v>141</v>
      </c>
      <c r="E230" s="264" t="s">
        <v>1</v>
      </c>
      <c r="F230" s="265" t="s">
        <v>143</v>
      </c>
      <c r="G230" s="263"/>
      <c r="H230" s="266">
        <v>716.55</v>
      </c>
      <c r="I230" s="267"/>
      <c r="J230" s="263"/>
      <c r="K230" s="263"/>
      <c r="L230" s="268"/>
      <c r="M230" s="269"/>
      <c r="N230" s="270"/>
      <c r="O230" s="270"/>
      <c r="P230" s="270"/>
      <c r="Q230" s="270"/>
      <c r="R230" s="270"/>
      <c r="S230" s="270"/>
      <c r="T230" s="27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2" t="s">
        <v>141</v>
      </c>
      <c r="AU230" s="272" t="s">
        <v>83</v>
      </c>
      <c r="AV230" s="14" t="s">
        <v>137</v>
      </c>
      <c r="AW230" s="14" t="s">
        <v>30</v>
      </c>
      <c r="AX230" s="14" t="s">
        <v>81</v>
      </c>
      <c r="AY230" s="272" t="s">
        <v>130</v>
      </c>
    </row>
    <row r="231" spans="1:65" s="2" customFormat="1" ht="16.5" customHeight="1">
      <c r="A231" s="37"/>
      <c r="B231" s="38"/>
      <c r="C231" s="273" t="s">
        <v>287</v>
      </c>
      <c r="D231" s="273" t="s">
        <v>221</v>
      </c>
      <c r="E231" s="274" t="s">
        <v>288</v>
      </c>
      <c r="F231" s="275" t="s">
        <v>289</v>
      </c>
      <c r="G231" s="276" t="s">
        <v>224</v>
      </c>
      <c r="H231" s="277">
        <v>62.651</v>
      </c>
      <c r="I231" s="278"/>
      <c r="J231" s="279">
        <f>ROUND(I231*H231,2)</f>
        <v>0</v>
      </c>
      <c r="K231" s="275" t="s">
        <v>136</v>
      </c>
      <c r="L231" s="280"/>
      <c r="M231" s="281" t="s">
        <v>1</v>
      </c>
      <c r="N231" s="282" t="s">
        <v>38</v>
      </c>
      <c r="O231" s="90"/>
      <c r="P231" s="243">
        <f>O231*H231</f>
        <v>0</v>
      </c>
      <c r="Q231" s="243">
        <v>1</v>
      </c>
      <c r="R231" s="243">
        <f>Q231*H231</f>
        <v>62.651</v>
      </c>
      <c r="S231" s="243">
        <v>0</v>
      </c>
      <c r="T231" s="24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5" t="s">
        <v>182</v>
      </c>
      <c r="AT231" s="245" t="s">
        <v>221</v>
      </c>
      <c r="AU231" s="245" t="s">
        <v>83</v>
      </c>
      <c r="AY231" s="16" t="s">
        <v>130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6" t="s">
        <v>81</v>
      </c>
      <c r="BK231" s="246">
        <f>ROUND(I231*H231,2)</f>
        <v>0</v>
      </c>
      <c r="BL231" s="16" t="s">
        <v>137</v>
      </c>
      <c r="BM231" s="245" t="s">
        <v>290</v>
      </c>
    </row>
    <row r="232" spans="1:47" s="2" customFormat="1" ht="12">
      <c r="A232" s="37"/>
      <c r="B232" s="38"/>
      <c r="C232" s="39"/>
      <c r="D232" s="247" t="s">
        <v>139</v>
      </c>
      <c r="E232" s="39"/>
      <c r="F232" s="248" t="s">
        <v>289</v>
      </c>
      <c r="G232" s="39"/>
      <c r="H232" s="39"/>
      <c r="I232" s="143"/>
      <c r="J232" s="39"/>
      <c r="K232" s="39"/>
      <c r="L232" s="43"/>
      <c r="M232" s="249"/>
      <c r="N232" s="250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139</v>
      </c>
      <c r="AU232" s="16" t="s">
        <v>83</v>
      </c>
    </row>
    <row r="233" spans="1:51" s="13" customFormat="1" ht="12">
      <c r="A233" s="13"/>
      <c r="B233" s="251"/>
      <c r="C233" s="252"/>
      <c r="D233" s="247" t="s">
        <v>141</v>
      </c>
      <c r="E233" s="253" t="s">
        <v>1</v>
      </c>
      <c r="F233" s="254" t="s">
        <v>291</v>
      </c>
      <c r="G233" s="252"/>
      <c r="H233" s="255">
        <v>62.651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1" t="s">
        <v>141</v>
      </c>
      <c r="AU233" s="261" t="s">
        <v>83</v>
      </c>
      <c r="AV233" s="13" t="s">
        <v>83</v>
      </c>
      <c r="AW233" s="13" t="s">
        <v>30</v>
      </c>
      <c r="AX233" s="13" t="s">
        <v>81</v>
      </c>
      <c r="AY233" s="261" t="s">
        <v>130</v>
      </c>
    </row>
    <row r="234" spans="1:65" s="2" customFormat="1" ht="16.5" customHeight="1">
      <c r="A234" s="37"/>
      <c r="B234" s="38"/>
      <c r="C234" s="273" t="s">
        <v>292</v>
      </c>
      <c r="D234" s="273" t="s">
        <v>221</v>
      </c>
      <c r="E234" s="274" t="s">
        <v>293</v>
      </c>
      <c r="F234" s="275" t="s">
        <v>294</v>
      </c>
      <c r="G234" s="276" t="s">
        <v>135</v>
      </c>
      <c r="H234" s="277">
        <v>39.93</v>
      </c>
      <c r="I234" s="278"/>
      <c r="J234" s="279">
        <f>ROUND(I234*H234,2)</f>
        <v>0</v>
      </c>
      <c r="K234" s="275" t="s">
        <v>136</v>
      </c>
      <c r="L234" s="280"/>
      <c r="M234" s="281" t="s">
        <v>1</v>
      </c>
      <c r="N234" s="282" t="s">
        <v>38</v>
      </c>
      <c r="O234" s="90"/>
      <c r="P234" s="243">
        <f>O234*H234</f>
        <v>0</v>
      </c>
      <c r="Q234" s="243">
        <v>0.135</v>
      </c>
      <c r="R234" s="243">
        <f>Q234*H234</f>
        <v>5.39055</v>
      </c>
      <c r="S234" s="243">
        <v>0</v>
      </c>
      <c r="T234" s="24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5" t="s">
        <v>182</v>
      </c>
      <c r="AT234" s="245" t="s">
        <v>221</v>
      </c>
      <c r="AU234" s="245" t="s">
        <v>83</v>
      </c>
      <c r="AY234" s="16" t="s">
        <v>130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6" t="s">
        <v>81</v>
      </c>
      <c r="BK234" s="246">
        <f>ROUND(I234*H234,2)</f>
        <v>0</v>
      </c>
      <c r="BL234" s="16" t="s">
        <v>137</v>
      </c>
      <c r="BM234" s="245" t="s">
        <v>295</v>
      </c>
    </row>
    <row r="235" spans="1:47" s="2" customFormat="1" ht="12">
      <c r="A235" s="37"/>
      <c r="B235" s="38"/>
      <c r="C235" s="39"/>
      <c r="D235" s="247" t="s">
        <v>139</v>
      </c>
      <c r="E235" s="39"/>
      <c r="F235" s="248" t="s">
        <v>294</v>
      </c>
      <c r="G235" s="39"/>
      <c r="H235" s="39"/>
      <c r="I235" s="143"/>
      <c r="J235" s="39"/>
      <c r="K235" s="39"/>
      <c r="L235" s="43"/>
      <c r="M235" s="249"/>
      <c r="N235" s="250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139</v>
      </c>
      <c r="AU235" s="16" t="s">
        <v>83</v>
      </c>
    </row>
    <row r="236" spans="1:51" s="13" customFormat="1" ht="12">
      <c r="A236" s="13"/>
      <c r="B236" s="251"/>
      <c r="C236" s="252"/>
      <c r="D236" s="247" t="s">
        <v>141</v>
      </c>
      <c r="E236" s="253" t="s">
        <v>1</v>
      </c>
      <c r="F236" s="254" t="s">
        <v>296</v>
      </c>
      <c r="G236" s="252"/>
      <c r="H236" s="255">
        <v>39.93</v>
      </c>
      <c r="I236" s="256"/>
      <c r="J236" s="252"/>
      <c r="K236" s="252"/>
      <c r="L236" s="257"/>
      <c r="M236" s="258"/>
      <c r="N236" s="259"/>
      <c r="O236" s="259"/>
      <c r="P236" s="259"/>
      <c r="Q236" s="259"/>
      <c r="R236" s="259"/>
      <c r="S236" s="259"/>
      <c r="T236" s="26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1" t="s">
        <v>141</v>
      </c>
      <c r="AU236" s="261" t="s">
        <v>83</v>
      </c>
      <c r="AV236" s="13" t="s">
        <v>83</v>
      </c>
      <c r="AW236" s="13" t="s">
        <v>30</v>
      </c>
      <c r="AX236" s="13" t="s">
        <v>81</v>
      </c>
      <c r="AY236" s="261" t="s">
        <v>130</v>
      </c>
    </row>
    <row r="237" spans="1:65" s="2" customFormat="1" ht="16.5" customHeight="1">
      <c r="A237" s="37"/>
      <c r="B237" s="38"/>
      <c r="C237" s="273" t="s">
        <v>297</v>
      </c>
      <c r="D237" s="273" t="s">
        <v>221</v>
      </c>
      <c r="E237" s="274" t="s">
        <v>298</v>
      </c>
      <c r="F237" s="275" t="s">
        <v>299</v>
      </c>
      <c r="G237" s="276" t="s">
        <v>224</v>
      </c>
      <c r="H237" s="277">
        <v>29.614</v>
      </c>
      <c r="I237" s="278"/>
      <c r="J237" s="279">
        <f>ROUND(I237*H237,2)</f>
        <v>0</v>
      </c>
      <c r="K237" s="275" t="s">
        <v>136</v>
      </c>
      <c r="L237" s="280"/>
      <c r="M237" s="281" t="s">
        <v>1</v>
      </c>
      <c r="N237" s="282" t="s">
        <v>38</v>
      </c>
      <c r="O237" s="90"/>
      <c r="P237" s="243">
        <f>O237*H237</f>
        <v>0</v>
      </c>
      <c r="Q237" s="243">
        <v>1</v>
      </c>
      <c r="R237" s="243">
        <f>Q237*H237</f>
        <v>29.614</v>
      </c>
      <c r="S237" s="243">
        <v>0</v>
      </c>
      <c r="T237" s="24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5" t="s">
        <v>182</v>
      </c>
      <c r="AT237" s="245" t="s">
        <v>221</v>
      </c>
      <c r="AU237" s="245" t="s">
        <v>83</v>
      </c>
      <c r="AY237" s="16" t="s">
        <v>130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6" t="s">
        <v>81</v>
      </c>
      <c r="BK237" s="246">
        <f>ROUND(I237*H237,2)</f>
        <v>0</v>
      </c>
      <c r="BL237" s="16" t="s">
        <v>137</v>
      </c>
      <c r="BM237" s="245" t="s">
        <v>300</v>
      </c>
    </row>
    <row r="238" spans="1:47" s="2" customFormat="1" ht="12">
      <c r="A238" s="37"/>
      <c r="B238" s="38"/>
      <c r="C238" s="39"/>
      <c r="D238" s="247" t="s">
        <v>139</v>
      </c>
      <c r="E238" s="39"/>
      <c r="F238" s="248" t="s">
        <v>299</v>
      </c>
      <c r="G238" s="39"/>
      <c r="H238" s="39"/>
      <c r="I238" s="143"/>
      <c r="J238" s="39"/>
      <c r="K238" s="39"/>
      <c r="L238" s="43"/>
      <c r="M238" s="249"/>
      <c r="N238" s="250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139</v>
      </c>
      <c r="AU238" s="16" t="s">
        <v>83</v>
      </c>
    </row>
    <row r="239" spans="1:47" s="2" customFormat="1" ht="12">
      <c r="A239" s="37"/>
      <c r="B239" s="38"/>
      <c r="C239" s="39"/>
      <c r="D239" s="247" t="s">
        <v>301</v>
      </c>
      <c r="E239" s="39"/>
      <c r="F239" s="283" t="s">
        <v>302</v>
      </c>
      <c r="G239" s="39"/>
      <c r="H239" s="39"/>
      <c r="I239" s="143"/>
      <c r="J239" s="39"/>
      <c r="K239" s="39"/>
      <c r="L239" s="43"/>
      <c r="M239" s="249"/>
      <c r="N239" s="250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301</v>
      </c>
      <c r="AU239" s="16" t="s">
        <v>83</v>
      </c>
    </row>
    <row r="240" spans="1:51" s="13" customFormat="1" ht="12">
      <c r="A240" s="13"/>
      <c r="B240" s="251"/>
      <c r="C240" s="252"/>
      <c r="D240" s="247" t="s">
        <v>141</v>
      </c>
      <c r="E240" s="253" t="s">
        <v>1</v>
      </c>
      <c r="F240" s="254" t="s">
        <v>303</v>
      </c>
      <c r="G240" s="252"/>
      <c r="H240" s="255">
        <v>29.614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141</v>
      </c>
      <c r="AU240" s="261" t="s">
        <v>83</v>
      </c>
      <c r="AV240" s="13" t="s">
        <v>83</v>
      </c>
      <c r="AW240" s="13" t="s">
        <v>30</v>
      </c>
      <c r="AX240" s="13" t="s">
        <v>81</v>
      </c>
      <c r="AY240" s="261" t="s">
        <v>130</v>
      </c>
    </row>
    <row r="241" spans="1:65" s="2" customFormat="1" ht="16.5" customHeight="1">
      <c r="A241" s="37"/>
      <c r="B241" s="38"/>
      <c r="C241" s="273" t="s">
        <v>304</v>
      </c>
      <c r="D241" s="273" t="s">
        <v>221</v>
      </c>
      <c r="E241" s="274" t="s">
        <v>305</v>
      </c>
      <c r="F241" s="275" t="s">
        <v>306</v>
      </c>
      <c r="G241" s="276" t="s">
        <v>135</v>
      </c>
      <c r="H241" s="277">
        <v>90.67</v>
      </c>
      <c r="I241" s="278"/>
      <c r="J241" s="279">
        <f>ROUND(I241*H241,2)</f>
        <v>0</v>
      </c>
      <c r="K241" s="275" t="s">
        <v>1</v>
      </c>
      <c r="L241" s="280"/>
      <c r="M241" s="281" t="s">
        <v>1</v>
      </c>
      <c r="N241" s="282" t="s">
        <v>38</v>
      </c>
      <c r="O241" s="90"/>
      <c r="P241" s="243">
        <f>O241*H241</f>
        <v>0</v>
      </c>
      <c r="Q241" s="243">
        <v>0</v>
      </c>
      <c r="R241" s="243">
        <f>Q241*H241</f>
        <v>0</v>
      </c>
      <c r="S241" s="243">
        <v>0</v>
      </c>
      <c r="T241" s="24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45" t="s">
        <v>182</v>
      </c>
      <c r="AT241" s="245" t="s">
        <v>221</v>
      </c>
      <c r="AU241" s="245" t="s">
        <v>83</v>
      </c>
      <c r="AY241" s="16" t="s">
        <v>130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16" t="s">
        <v>81</v>
      </c>
      <c r="BK241" s="246">
        <f>ROUND(I241*H241,2)</f>
        <v>0</v>
      </c>
      <c r="BL241" s="16" t="s">
        <v>137</v>
      </c>
      <c r="BM241" s="245" t="s">
        <v>307</v>
      </c>
    </row>
    <row r="242" spans="1:47" s="2" customFormat="1" ht="12">
      <c r="A242" s="37"/>
      <c r="B242" s="38"/>
      <c r="C242" s="39"/>
      <c r="D242" s="247" t="s">
        <v>301</v>
      </c>
      <c r="E242" s="39"/>
      <c r="F242" s="283" t="s">
        <v>308</v>
      </c>
      <c r="G242" s="39"/>
      <c r="H242" s="39"/>
      <c r="I242" s="143"/>
      <c r="J242" s="39"/>
      <c r="K242" s="39"/>
      <c r="L242" s="43"/>
      <c r="M242" s="249"/>
      <c r="N242" s="250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301</v>
      </c>
      <c r="AU242" s="16" t="s">
        <v>83</v>
      </c>
    </row>
    <row r="243" spans="1:51" s="13" customFormat="1" ht="12">
      <c r="A243" s="13"/>
      <c r="B243" s="251"/>
      <c r="C243" s="252"/>
      <c r="D243" s="247" t="s">
        <v>141</v>
      </c>
      <c r="E243" s="253" t="s">
        <v>1</v>
      </c>
      <c r="F243" s="254" t="s">
        <v>309</v>
      </c>
      <c r="G243" s="252"/>
      <c r="H243" s="255">
        <v>90.67</v>
      </c>
      <c r="I243" s="256"/>
      <c r="J243" s="252"/>
      <c r="K243" s="252"/>
      <c r="L243" s="257"/>
      <c r="M243" s="258"/>
      <c r="N243" s="259"/>
      <c r="O243" s="259"/>
      <c r="P243" s="259"/>
      <c r="Q243" s="259"/>
      <c r="R243" s="259"/>
      <c r="S243" s="259"/>
      <c r="T243" s="26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1" t="s">
        <v>141</v>
      </c>
      <c r="AU243" s="261" t="s">
        <v>83</v>
      </c>
      <c r="AV243" s="13" t="s">
        <v>83</v>
      </c>
      <c r="AW243" s="13" t="s">
        <v>30</v>
      </c>
      <c r="AX243" s="13" t="s">
        <v>81</v>
      </c>
      <c r="AY243" s="261" t="s">
        <v>130</v>
      </c>
    </row>
    <row r="244" spans="1:65" s="2" customFormat="1" ht="16.5" customHeight="1">
      <c r="A244" s="37"/>
      <c r="B244" s="38"/>
      <c r="C244" s="234" t="s">
        <v>310</v>
      </c>
      <c r="D244" s="234" t="s">
        <v>132</v>
      </c>
      <c r="E244" s="235" t="s">
        <v>311</v>
      </c>
      <c r="F244" s="236" t="s">
        <v>312</v>
      </c>
      <c r="G244" s="237" t="s">
        <v>135</v>
      </c>
      <c r="H244" s="238">
        <v>284.73</v>
      </c>
      <c r="I244" s="239"/>
      <c r="J244" s="240">
        <f>ROUND(I244*H244,2)</f>
        <v>0</v>
      </c>
      <c r="K244" s="236" t="s">
        <v>313</v>
      </c>
      <c r="L244" s="43"/>
      <c r="M244" s="241" t="s">
        <v>1</v>
      </c>
      <c r="N244" s="242" t="s">
        <v>38</v>
      </c>
      <c r="O244" s="90"/>
      <c r="P244" s="243">
        <f>O244*H244</f>
        <v>0</v>
      </c>
      <c r="Q244" s="243">
        <v>0.08425</v>
      </c>
      <c r="R244" s="243">
        <f>Q244*H244</f>
        <v>23.988502500000003</v>
      </c>
      <c r="S244" s="243">
        <v>0</v>
      </c>
      <c r="T244" s="24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5" t="s">
        <v>137</v>
      </c>
      <c r="AT244" s="245" t="s">
        <v>132</v>
      </c>
      <c r="AU244" s="245" t="s">
        <v>83</v>
      </c>
      <c r="AY244" s="16" t="s">
        <v>130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6" t="s">
        <v>81</v>
      </c>
      <c r="BK244" s="246">
        <f>ROUND(I244*H244,2)</f>
        <v>0</v>
      </c>
      <c r="BL244" s="16" t="s">
        <v>137</v>
      </c>
      <c r="BM244" s="245" t="s">
        <v>314</v>
      </c>
    </row>
    <row r="245" spans="1:47" s="2" customFormat="1" ht="12">
      <c r="A245" s="37"/>
      <c r="B245" s="38"/>
      <c r="C245" s="39"/>
      <c r="D245" s="247" t="s">
        <v>139</v>
      </c>
      <c r="E245" s="39"/>
      <c r="F245" s="248" t="s">
        <v>315</v>
      </c>
      <c r="G245" s="39"/>
      <c r="H245" s="39"/>
      <c r="I245" s="143"/>
      <c r="J245" s="39"/>
      <c r="K245" s="39"/>
      <c r="L245" s="43"/>
      <c r="M245" s="249"/>
      <c r="N245" s="250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139</v>
      </c>
      <c r="AU245" s="16" t="s">
        <v>83</v>
      </c>
    </row>
    <row r="246" spans="1:51" s="13" customFormat="1" ht="12">
      <c r="A246" s="13"/>
      <c r="B246" s="251"/>
      <c r="C246" s="252"/>
      <c r="D246" s="247" t="s">
        <v>141</v>
      </c>
      <c r="E246" s="253" t="s">
        <v>1</v>
      </c>
      <c r="F246" s="254" t="s">
        <v>316</v>
      </c>
      <c r="G246" s="252"/>
      <c r="H246" s="255">
        <v>189.63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1" t="s">
        <v>141</v>
      </c>
      <c r="AU246" s="261" t="s">
        <v>83</v>
      </c>
      <c r="AV246" s="13" t="s">
        <v>83</v>
      </c>
      <c r="AW246" s="13" t="s">
        <v>30</v>
      </c>
      <c r="AX246" s="13" t="s">
        <v>73</v>
      </c>
      <c r="AY246" s="261" t="s">
        <v>130</v>
      </c>
    </row>
    <row r="247" spans="1:51" s="13" customFormat="1" ht="12">
      <c r="A247" s="13"/>
      <c r="B247" s="251"/>
      <c r="C247" s="252"/>
      <c r="D247" s="247" t="s">
        <v>141</v>
      </c>
      <c r="E247" s="253" t="s">
        <v>1</v>
      </c>
      <c r="F247" s="254" t="s">
        <v>317</v>
      </c>
      <c r="G247" s="252"/>
      <c r="H247" s="255">
        <v>95.1</v>
      </c>
      <c r="I247" s="256"/>
      <c r="J247" s="252"/>
      <c r="K247" s="252"/>
      <c r="L247" s="257"/>
      <c r="M247" s="258"/>
      <c r="N247" s="259"/>
      <c r="O247" s="259"/>
      <c r="P247" s="259"/>
      <c r="Q247" s="259"/>
      <c r="R247" s="259"/>
      <c r="S247" s="259"/>
      <c r="T247" s="26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1" t="s">
        <v>141</v>
      </c>
      <c r="AU247" s="261" t="s">
        <v>83</v>
      </c>
      <c r="AV247" s="13" t="s">
        <v>83</v>
      </c>
      <c r="AW247" s="13" t="s">
        <v>30</v>
      </c>
      <c r="AX247" s="13" t="s">
        <v>73</v>
      </c>
      <c r="AY247" s="261" t="s">
        <v>130</v>
      </c>
    </row>
    <row r="248" spans="1:51" s="14" customFormat="1" ht="12">
      <c r="A248" s="14"/>
      <c r="B248" s="262"/>
      <c r="C248" s="263"/>
      <c r="D248" s="247" t="s">
        <v>141</v>
      </c>
      <c r="E248" s="264" t="s">
        <v>1</v>
      </c>
      <c r="F248" s="265" t="s">
        <v>143</v>
      </c>
      <c r="G248" s="263"/>
      <c r="H248" s="266">
        <v>284.73</v>
      </c>
      <c r="I248" s="267"/>
      <c r="J248" s="263"/>
      <c r="K248" s="263"/>
      <c r="L248" s="268"/>
      <c r="M248" s="269"/>
      <c r="N248" s="270"/>
      <c r="O248" s="270"/>
      <c r="P248" s="270"/>
      <c r="Q248" s="270"/>
      <c r="R248" s="270"/>
      <c r="S248" s="270"/>
      <c r="T248" s="27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2" t="s">
        <v>141</v>
      </c>
      <c r="AU248" s="272" t="s">
        <v>83</v>
      </c>
      <c r="AV248" s="14" t="s">
        <v>137</v>
      </c>
      <c r="AW248" s="14" t="s">
        <v>30</v>
      </c>
      <c r="AX248" s="14" t="s">
        <v>81</v>
      </c>
      <c r="AY248" s="272" t="s">
        <v>130</v>
      </c>
    </row>
    <row r="249" spans="1:65" s="2" customFormat="1" ht="16.5" customHeight="1">
      <c r="A249" s="37"/>
      <c r="B249" s="38"/>
      <c r="C249" s="273" t="s">
        <v>318</v>
      </c>
      <c r="D249" s="273" t="s">
        <v>221</v>
      </c>
      <c r="E249" s="274" t="s">
        <v>319</v>
      </c>
      <c r="F249" s="275" t="s">
        <v>320</v>
      </c>
      <c r="G249" s="276" t="s">
        <v>135</v>
      </c>
      <c r="H249" s="277">
        <v>95.1</v>
      </c>
      <c r="I249" s="278"/>
      <c r="J249" s="279">
        <f>ROUND(I249*H249,2)</f>
        <v>0</v>
      </c>
      <c r="K249" s="275" t="s">
        <v>136</v>
      </c>
      <c r="L249" s="280"/>
      <c r="M249" s="281" t="s">
        <v>1</v>
      </c>
      <c r="N249" s="282" t="s">
        <v>38</v>
      </c>
      <c r="O249" s="90"/>
      <c r="P249" s="243">
        <f>O249*H249</f>
        <v>0</v>
      </c>
      <c r="Q249" s="243">
        <v>0.12</v>
      </c>
      <c r="R249" s="243">
        <f>Q249*H249</f>
        <v>11.411999999999999</v>
      </c>
      <c r="S249" s="243">
        <v>0</v>
      </c>
      <c r="T249" s="24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45" t="s">
        <v>182</v>
      </c>
      <c r="AT249" s="245" t="s">
        <v>221</v>
      </c>
      <c r="AU249" s="245" t="s">
        <v>83</v>
      </c>
      <c r="AY249" s="16" t="s">
        <v>130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16" t="s">
        <v>81</v>
      </c>
      <c r="BK249" s="246">
        <f>ROUND(I249*H249,2)</f>
        <v>0</v>
      </c>
      <c r="BL249" s="16" t="s">
        <v>137</v>
      </c>
      <c r="BM249" s="245" t="s">
        <v>321</v>
      </c>
    </row>
    <row r="250" spans="1:47" s="2" customFormat="1" ht="12">
      <c r="A250" s="37"/>
      <c r="B250" s="38"/>
      <c r="C250" s="39"/>
      <c r="D250" s="247" t="s">
        <v>139</v>
      </c>
      <c r="E250" s="39"/>
      <c r="F250" s="248" t="s">
        <v>322</v>
      </c>
      <c r="G250" s="39"/>
      <c r="H250" s="39"/>
      <c r="I250" s="143"/>
      <c r="J250" s="39"/>
      <c r="K250" s="39"/>
      <c r="L250" s="43"/>
      <c r="M250" s="249"/>
      <c r="N250" s="250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139</v>
      </c>
      <c r="AU250" s="16" t="s">
        <v>83</v>
      </c>
    </row>
    <row r="251" spans="1:51" s="13" customFormat="1" ht="12">
      <c r="A251" s="13"/>
      <c r="B251" s="251"/>
      <c r="C251" s="252"/>
      <c r="D251" s="247" t="s">
        <v>141</v>
      </c>
      <c r="E251" s="253" t="s">
        <v>1</v>
      </c>
      <c r="F251" s="254" t="s">
        <v>323</v>
      </c>
      <c r="G251" s="252"/>
      <c r="H251" s="255">
        <v>95.1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1" t="s">
        <v>141</v>
      </c>
      <c r="AU251" s="261" t="s">
        <v>83</v>
      </c>
      <c r="AV251" s="13" t="s">
        <v>83</v>
      </c>
      <c r="AW251" s="13" t="s">
        <v>30</v>
      </c>
      <c r="AX251" s="13" t="s">
        <v>81</v>
      </c>
      <c r="AY251" s="261" t="s">
        <v>130</v>
      </c>
    </row>
    <row r="252" spans="1:65" s="2" customFormat="1" ht="16.5" customHeight="1">
      <c r="A252" s="37"/>
      <c r="B252" s="38"/>
      <c r="C252" s="273" t="s">
        <v>324</v>
      </c>
      <c r="D252" s="273" t="s">
        <v>221</v>
      </c>
      <c r="E252" s="274" t="s">
        <v>325</v>
      </c>
      <c r="F252" s="275" t="s">
        <v>326</v>
      </c>
      <c r="G252" s="276" t="s">
        <v>135</v>
      </c>
      <c r="H252" s="277">
        <v>189.63</v>
      </c>
      <c r="I252" s="278"/>
      <c r="J252" s="279">
        <f>ROUND(I252*H252,2)</f>
        <v>0</v>
      </c>
      <c r="K252" s="275" t="s">
        <v>327</v>
      </c>
      <c r="L252" s="280"/>
      <c r="M252" s="281" t="s">
        <v>1</v>
      </c>
      <c r="N252" s="282" t="s">
        <v>38</v>
      </c>
      <c r="O252" s="90"/>
      <c r="P252" s="243">
        <f>O252*H252</f>
        <v>0</v>
      </c>
      <c r="Q252" s="243">
        <v>0.131</v>
      </c>
      <c r="R252" s="243">
        <f>Q252*H252</f>
        <v>24.84153</v>
      </c>
      <c r="S252" s="243">
        <v>0</v>
      </c>
      <c r="T252" s="24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5" t="s">
        <v>182</v>
      </c>
      <c r="AT252" s="245" t="s">
        <v>221</v>
      </c>
      <c r="AU252" s="245" t="s">
        <v>83</v>
      </c>
      <c r="AY252" s="16" t="s">
        <v>130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6" t="s">
        <v>81</v>
      </c>
      <c r="BK252" s="246">
        <f>ROUND(I252*H252,2)</f>
        <v>0</v>
      </c>
      <c r="BL252" s="16" t="s">
        <v>137</v>
      </c>
      <c r="BM252" s="245" t="s">
        <v>328</v>
      </c>
    </row>
    <row r="253" spans="1:47" s="2" customFormat="1" ht="12">
      <c r="A253" s="37"/>
      <c r="B253" s="38"/>
      <c r="C253" s="39"/>
      <c r="D253" s="247" t="s">
        <v>139</v>
      </c>
      <c r="E253" s="39"/>
      <c r="F253" s="248" t="s">
        <v>326</v>
      </c>
      <c r="G253" s="39"/>
      <c r="H253" s="39"/>
      <c r="I253" s="143"/>
      <c r="J253" s="39"/>
      <c r="K253" s="39"/>
      <c r="L253" s="43"/>
      <c r="M253" s="249"/>
      <c r="N253" s="250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139</v>
      </c>
      <c r="AU253" s="16" t="s">
        <v>83</v>
      </c>
    </row>
    <row r="254" spans="1:51" s="13" customFormat="1" ht="12">
      <c r="A254" s="13"/>
      <c r="B254" s="251"/>
      <c r="C254" s="252"/>
      <c r="D254" s="247" t="s">
        <v>141</v>
      </c>
      <c r="E254" s="253" t="s">
        <v>1</v>
      </c>
      <c r="F254" s="254" t="s">
        <v>329</v>
      </c>
      <c r="G254" s="252"/>
      <c r="H254" s="255">
        <v>189.63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141</v>
      </c>
      <c r="AU254" s="261" t="s">
        <v>83</v>
      </c>
      <c r="AV254" s="13" t="s">
        <v>83</v>
      </c>
      <c r="AW254" s="13" t="s">
        <v>30</v>
      </c>
      <c r="AX254" s="13" t="s">
        <v>81</v>
      </c>
      <c r="AY254" s="261" t="s">
        <v>130</v>
      </c>
    </row>
    <row r="255" spans="1:65" s="2" customFormat="1" ht="16.5" customHeight="1">
      <c r="A255" s="37"/>
      <c r="B255" s="38"/>
      <c r="C255" s="234" t="s">
        <v>330</v>
      </c>
      <c r="D255" s="234" t="s">
        <v>132</v>
      </c>
      <c r="E255" s="235" t="s">
        <v>331</v>
      </c>
      <c r="F255" s="236" t="s">
        <v>332</v>
      </c>
      <c r="G255" s="237" t="s">
        <v>135</v>
      </c>
      <c r="H255" s="238">
        <v>417.46</v>
      </c>
      <c r="I255" s="239"/>
      <c r="J255" s="240">
        <f>ROUND(I255*H255,2)</f>
        <v>0</v>
      </c>
      <c r="K255" s="236" t="s">
        <v>136</v>
      </c>
      <c r="L255" s="43"/>
      <c r="M255" s="241" t="s">
        <v>1</v>
      </c>
      <c r="N255" s="242" t="s">
        <v>38</v>
      </c>
      <c r="O255" s="90"/>
      <c r="P255" s="243">
        <f>O255*H255</f>
        <v>0</v>
      </c>
      <c r="Q255" s="243">
        <v>0.10362</v>
      </c>
      <c r="R255" s="243">
        <f>Q255*H255</f>
        <v>43.2572052</v>
      </c>
      <c r="S255" s="243">
        <v>0</v>
      </c>
      <c r="T255" s="24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45" t="s">
        <v>137</v>
      </c>
      <c r="AT255" s="245" t="s">
        <v>132</v>
      </c>
      <c r="AU255" s="245" t="s">
        <v>83</v>
      </c>
      <c r="AY255" s="16" t="s">
        <v>130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16" t="s">
        <v>81</v>
      </c>
      <c r="BK255" s="246">
        <f>ROUND(I255*H255,2)</f>
        <v>0</v>
      </c>
      <c r="BL255" s="16" t="s">
        <v>137</v>
      </c>
      <c r="BM255" s="245" t="s">
        <v>333</v>
      </c>
    </row>
    <row r="256" spans="1:47" s="2" customFormat="1" ht="12">
      <c r="A256" s="37"/>
      <c r="B256" s="38"/>
      <c r="C256" s="39"/>
      <c r="D256" s="247" t="s">
        <v>139</v>
      </c>
      <c r="E256" s="39"/>
      <c r="F256" s="248" t="s">
        <v>334</v>
      </c>
      <c r="G256" s="39"/>
      <c r="H256" s="39"/>
      <c r="I256" s="143"/>
      <c r="J256" s="39"/>
      <c r="K256" s="39"/>
      <c r="L256" s="43"/>
      <c r="M256" s="249"/>
      <c r="N256" s="250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139</v>
      </c>
      <c r="AU256" s="16" t="s">
        <v>83</v>
      </c>
    </row>
    <row r="257" spans="1:51" s="13" customFormat="1" ht="12">
      <c r="A257" s="13"/>
      <c r="B257" s="251"/>
      <c r="C257" s="252"/>
      <c r="D257" s="247" t="s">
        <v>141</v>
      </c>
      <c r="E257" s="253" t="s">
        <v>1</v>
      </c>
      <c r="F257" s="254" t="s">
        <v>335</v>
      </c>
      <c r="G257" s="252"/>
      <c r="H257" s="255">
        <v>61.62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1" t="s">
        <v>141</v>
      </c>
      <c r="AU257" s="261" t="s">
        <v>83</v>
      </c>
      <c r="AV257" s="13" t="s">
        <v>83</v>
      </c>
      <c r="AW257" s="13" t="s">
        <v>30</v>
      </c>
      <c r="AX257" s="13" t="s">
        <v>73</v>
      </c>
      <c r="AY257" s="261" t="s">
        <v>130</v>
      </c>
    </row>
    <row r="258" spans="1:51" s="13" customFormat="1" ht="12">
      <c r="A258" s="13"/>
      <c r="B258" s="251"/>
      <c r="C258" s="252"/>
      <c r="D258" s="247" t="s">
        <v>141</v>
      </c>
      <c r="E258" s="253" t="s">
        <v>1</v>
      </c>
      <c r="F258" s="254" t="s">
        <v>336</v>
      </c>
      <c r="G258" s="252"/>
      <c r="H258" s="255">
        <v>170.74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1" t="s">
        <v>141</v>
      </c>
      <c r="AU258" s="261" t="s">
        <v>83</v>
      </c>
      <c r="AV258" s="13" t="s">
        <v>83</v>
      </c>
      <c r="AW258" s="13" t="s">
        <v>30</v>
      </c>
      <c r="AX258" s="13" t="s">
        <v>73</v>
      </c>
      <c r="AY258" s="261" t="s">
        <v>130</v>
      </c>
    </row>
    <row r="259" spans="1:51" s="13" customFormat="1" ht="12">
      <c r="A259" s="13"/>
      <c r="B259" s="251"/>
      <c r="C259" s="252"/>
      <c r="D259" s="247" t="s">
        <v>141</v>
      </c>
      <c r="E259" s="253" t="s">
        <v>1</v>
      </c>
      <c r="F259" s="254" t="s">
        <v>337</v>
      </c>
      <c r="G259" s="252"/>
      <c r="H259" s="255">
        <v>185.1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141</v>
      </c>
      <c r="AU259" s="261" t="s">
        <v>83</v>
      </c>
      <c r="AV259" s="13" t="s">
        <v>83</v>
      </c>
      <c r="AW259" s="13" t="s">
        <v>30</v>
      </c>
      <c r="AX259" s="13" t="s">
        <v>73</v>
      </c>
      <c r="AY259" s="261" t="s">
        <v>130</v>
      </c>
    </row>
    <row r="260" spans="1:51" s="14" customFormat="1" ht="12">
      <c r="A260" s="14"/>
      <c r="B260" s="262"/>
      <c r="C260" s="263"/>
      <c r="D260" s="247" t="s">
        <v>141</v>
      </c>
      <c r="E260" s="264" t="s">
        <v>1</v>
      </c>
      <c r="F260" s="265" t="s">
        <v>143</v>
      </c>
      <c r="G260" s="263"/>
      <c r="H260" s="266">
        <v>417.46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2" t="s">
        <v>141</v>
      </c>
      <c r="AU260" s="272" t="s">
        <v>83</v>
      </c>
      <c r="AV260" s="14" t="s">
        <v>137</v>
      </c>
      <c r="AW260" s="14" t="s">
        <v>30</v>
      </c>
      <c r="AX260" s="14" t="s">
        <v>81</v>
      </c>
      <c r="AY260" s="272" t="s">
        <v>130</v>
      </c>
    </row>
    <row r="261" spans="1:65" s="2" customFormat="1" ht="16.5" customHeight="1">
      <c r="A261" s="37"/>
      <c r="B261" s="38"/>
      <c r="C261" s="273" t="s">
        <v>338</v>
      </c>
      <c r="D261" s="273" t="s">
        <v>221</v>
      </c>
      <c r="E261" s="274" t="s">
        <v>339</v>
      </c>
      <c r="F261" s="275" t="s">
        <v>340</v>
      </c>
      <c r="G261" s="276" t="s">
        <v>135</v>
      </c>
      <c r="H261" s="277">
        <v>417.46</v>
      </c>
      <c r="I261" s="278"/>
      <c r="J261" s="279">
        <f>ROUND(I261*H261,2)</f>
        <v>0</v>
      </c>
      <c r="K261" s="275" t="s">
        <v>136</v>
      </c>
      <c r="L261" s="280"/>
      <c r="M261" s="281" t="s">
        <v>1</v>
      </c>
      <c r="N261" s="282" t="s">
        <v>38</v>
      </c>
      <c r="O261" s="90"/>
      <c r="P261" s="243">
        <f>O261*H261</f>
        <v>0</v>
      </c>
      <c r="Q261" s="243">
        <v>0.176</v>
      </c>
      <c r="R261" s="243">
        <f>Q261*H261</f>
        <v>73.47295999999999</v>
      </c>
      <c r="S261" s="243">
        <v>0</v>
      </c>
      <c r="T261" s="24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45" t="s">
        <v>182</v>
      </c>
      <c r="AT261" s="245" t="s">
        <v>221</v>
      </c>
      <c r="AU261" s="245" t="s">
        <v>83</v>
      </c>
      <c r="AY261" s="16" t="s">
        <v>130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6" t="s">
        <v>81</v>
      </c>
      <c r="BK261" s="246">
        <f>ROUND(I261*H261,2)</f>
        <v>0</v>
      </c>
      <c r="BL261" s="16" t="s">
        <v>137</v>
      </c>
      <c r="BM261" s="245" t="s">
        <v>341</v>
      </c>
    </row>
    <row r="262" spans="1:47" s="2" customFormat="1" ht="12">
      <c r="A262" s="37"/>
      <c r="B262" s="38"/>
      <c r="C262" s="39"/>
      <c r="D262" s="247" t="s">
        <v>139</v>
      </c>
      <c r="E262" s="39"/>
      <c r="F262" s="248" t="s">
        <v>342</v>
      </c>
      <c r="G262" s="39"/>
      <c r="H262" s="39"/>
      <c r="I262" s="143"/>
      <c r="J262" s="39"/>
      <c r="K262" s="39"/>
      <c r="L262" s="43"/>
      <c r="M262" s="249"/>
      <c r="N262" s="250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139</v>
      </c>
      <c r="AU262" s="16" t="s">
        <v>83</v>
      </c>
    </row>
    <row r="263" spans="1:63" s="12" customFormat="1" ht="22.8" customHeight="1">
      <c r="A263" s="12"/>
      <c r="B263" s="218"/>
      <c r="C263" s="219"/>
      <c r="D263" s="220" t="s">
        <v>72</v>
      </c>
      <c r="E263" s="232" t="s">
        <v>182</v>
      </c>
      <c r="F263" s="232" t="s">
        <v>343</v>
      </c>
      <c r="G263" s="219"/>
      <c r="H263" s="219"/>
      <c r="I263" s="222"/>
      <c r="J263" s="233">
        <f>BK263</f>
        <v>0</v>
      </c>
      <c r="K263" s="219"/>
      <c r="L263" s="224"/>
      <c r="M263" s="225"/>
      <c r="N263" s="226"/>
      <c r="O263" s="226"/>
      <c r="P263" s="227">
        <f>SUM(P264:P287)</f>
        <v>0</v>
      </c>
      <c r="Q263" s="226"/>
      <c r="R263" s="227">
        <f>SUM(R264:R287)</f>
        <v>11.317902</v>
      </c>
      <c r="S263" s="226"/>
      <c r="T263" s="228">
        <f>SUM(T264:T287)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9" t="s">
        <v>81</v>
      </c>
      <c r="AT263" s="230" t="s">
        <v>72</v>
      </c>
      <c r="AU263" s="230" t="s">
        <v>81</v>
      </c>
      <c r="AY263" s="229" t="s">
        <v>130</v>
      </c>
      <c r="BK263" s="231">
        <f>SUM(BK264:BK287)</f>
        <v>0</v>
      </c>
    </row>
    <row r="264" spans="1:65" s="2" customFormat="1" ht="16.5" customHeight="1">
      <c r="A264" s="37"/>
      <c r="B264" s="38"/>
      <c r="C264" s="234" t="s">
        <v>344</v>
      </c>
      <c r="D264" s="234" t="s">
        <v>132</v>
      </c>
      <c r="E264" s="235" t="s">
        <v>345</v>
      </c>
      <c r="F264" s="236" t="s">
        <v>346</v>
      </c>
      <c r="G264" s="237" t="s">
        <v>164</v>
      </c>
      <c r="H264" s="238">
        <v>5.15</v>
      </c>
      <c r="I264" s="239"/>
      <c r="J264" s="240">
        <f>ROUND(I264*H264,2)</f>
        <v>0</v>
      </c>
      <c r="K264" s="236" t="s">
        <v>136</v>
      </c>
      <c r="L264" s="43"/>
      <c r="M264" s="241" t="s">
        <v>1</v>
      </c>
      <c r="N264" s="242" t="s">
        <v>38</v>
      </c>
      <c r="O264" s="90"/>
      <c r="P264" s="243">
        <f>O264*H264</f>
        <v>0</v>
      </c>
      <c r="Q264" s="243">
        <v>0.00428</v>
      </c>
      <c r="R264" s="243">
        <f>Q264*H264</f>
        <v>0.022042000000000003</v>
      </c>
      <c r="S264" s="243">
        <v>0</v>
      </c>
      <c r="T264" s="24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5" t="s">
        <v>137</v>
      </c>
      <c r="AT264" s="245" t="s">
        <v>132</v>
      </c>
      <c r="AU264" s="245" t="s">
        <v>83</v>
      </c>
      <c r="AY264" s="16" t="s">
        <v>130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6" t="s">
        <v>81</v>
      </c>
      <c r="BK264" s="246">
        <f>ROUND(I264*H264,2)</f>
        <v>0</v>
      </c>
      <c r="BL264" s="16" t="s">
        <v>137</v>
      </c>
      <c r="BM264" s="245" t="s">
        <v>347</v>
      </c>
    </row>
    <row r="265" spans="1:47" s="2" customFormat="1" ht="12">
      <c r="A265" s="37"/>
      <c r="B265" s="38"/>
      <c r="C265" s="39"/>
      <c r="D265" s="247" t="s">
        <v>139</v>
      </c>
      <c r="E265" s="39"/>
      <c r="F265" s="248" t="s">
        <v>348</v>
      </c>
      <c r="G265" s="39"/>
      <c r="H265" s="39"/>
      <c r="I265" s="143"/>
      <c r="J265" s="39"/>
      <c r="K265" s="39"/>
      <c r="L265" s="43"/>
      <c r="M265" s="249"/>
      <c r="N265" s="250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139</v>
      </c>
      <c r="AU265" s="16" t="s">
        <v>83</v>
      </c>
    </row>
    <row r="266" spans="1:51" s="13" customFormat="1" ht="12">
      <c r="A266" s="13"/>
      <c r="B266" s="251"/>
      <c r="C266" s="252"/>
      <c r="D266" s="247" t="s">
        <v>141</v>
      </c>
      <c r="E266" s="253" t="s">
        <v>1</v>
      </c>
      <c r="F266" s="254" t="s">
        <v>349</v>
      </c>
      <c r="G266" s="252"/>
      <c r="H266" s="255">
        <v>5.15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141</v>
      </c>
      <c r="AU266" s="261" t="s">
        <v>83</v>
      </c>
      <c r="AV266" s="13" t="s">
        <v>83</v>
      </c>
      <c r="AW266" s="13" t="s">
        <v>30</v>
      </c>
      <c r="AX266" s="13" t="s">
        <v>73</v>
      </c>
      <c r="AY266" s="261" t="s">
        <v>130</v>
      </c>
    </row>
    <row r="267" spans="1:51" s="14" customFormat="1" ht="12">
      <c r="A267" s="14"/>
      <c r="B267" s="262"/>
      <c r="C267" s="263"/>
      <c r="D267" s="247" t="s">
        <v>141</v>
      </c>
      <c r="E267" s="264" t="s">
        <v>1</v>
      </c>
      <c r="F267" s="265" t="s">
        <v>143</v>
      </c>
      <c r="G267" s="263"/>
      <c r="H267" s="266">
        <v>5.15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2" t="s">
        <v>141</v>
      </c>
      <c r="AU267" s="272" t="s">
        <v>83</v>
      </c>
      <c r="AV267" s="14" t="s">
        <v>137</v>
      </c>
      <c r="AW267" s="14" t="s">
        <v>30</v>
      </c>
      <c r="AX267" s="14" t="s">
        <v>81</v>
      </c>
      <c r="AY267" s="272" t="s">
        <v>130</v>
      </c>
    </row>
    <row r="268" spans="1:65" s="2" customFormat="1" ht="16.5" customHeight="1">
      <c r="A268" s="37"/>
      <c r="B268" s="38"/>
      <c r="C268" s="234" t="s">
        <v>350</v>
      </c>
      <c r="D268" s="234" t="s">
        <v>132</v>
      </c>
      <c r="E268" s="235" t="s">
        <v>351</v>
      </c>
      <c r="F268" s="236" t="s">
        <v>352</v>
      </c>
      <c r="G268" s="237" t="s">
        <v>353</v>
      </c>
      <c r="H268" s="238">
        <v>2</v>
      </c>
      <c r="I268" s="239"/>
      <c r="J268" s="240">
        <f>ROUND(I268*H268,2)</f>
        <v>0</v>
      </c>
      <c r="K268" s="236" t="s">
        <v>136</v>
      </c>
      <c r="L268" s="43"/>
      <c r="M268" s="241" t="s">
        <v>1</v>
      </c>
      <c r="N268" s="242" t="s">
        <v>38</v>
      </c>
      <c r="O268" s="90"/>
      <c r="P268" s="243">
        <f>O268*H268</f>
        <v>0</v>
      </c>
      <c r="Q268" s="243">
        <v>0.3409</v>
      </c>
      <c r="R268" s="243">
        <f>Q268*H268</f>
        <v>0.6818</v>
      </c>
      <c r="S268" s="243">
        <v>0</v>
      </c>
      <c r="T268" s="24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45" t="s">
        <v>137</v>
      </c>
      <c r="AT268" s="245" t="s">
        <v>132</v>
      </c>
      <c r="AU268" s="245" t="s">
        <v>83</v>
      </c>
      <c r="AY268" s="16" t="s">
        <v>130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16" t="s">
        <v>81</v>
      </c>
      <c r="BK268" s="246">
        <f>ROUND(I268*H268,2)</f>
        <v>0</v>
      </c>
      <c r="BL268" s="16" t="s">
        <v>137</v>
      </c>
      <c r="BM268" s="245" t="s">
        <v>354</v>
      </c>
    </row>
    <row r="269" spans="1:47" s="2" customFormat="1" ht="12">
      <c r="A269" s="37"/>
      <c r="B269" s="38"/>
      <c r="C269" s="39"/>
      <c r="D269" s="247" t="s">
        <v>139</v>
      </c>
      <c r="E269" s="39"/>
      <c r="F269" s="248" t="s">
        <v>352</v>
      </c>
      <c r="G269" s="39"/>
      <c r="H269" s="39"/>
      <c r="I269" s="143"/>
      <c r="J269" s="39"/>
      <c r="K269" s="39"/>
      <c r="L269" s="43"/>
      <c r="M269" s="249"/>
      <c r="N269" s="250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139</v>
      </c>
      <c r="AU269" s="16" t="s">
        <v>83</v>
      </c>
    </row>
    <row r="270" spans="1:65" s="2" customFormat="1" ht="16.5" customHeight="1">
      <c r="A270" s="37"/>
      <c r="B270" s="38"/>
      <c r="C270" s="273" t="s">
        <v>355</v>
      </c>
      <c r="D270" s="273" t="s">
        <v>221</v>
      </c>
      <c r="E270" s="274" t="s">
        <v>356</v>
      </c>
      <c r="F270" s="275" t="s">
        <v>357</v>
      </c>
      <c r="G270" s="276" t="s">
        <v>353</v>
      </c>
      <c r="H270" s="277">
        <v>2</v>
      </c>
      <c r="I270" s="278"/>
      <c r="J270" s="279">
        <f>ROUND(I270*H270,2)</f>
        <v>0</v>
      </c>
      <c r="K270" s="275" t="s">
        <v>136</v>
      </c>
      <c r="L270" s="280"/>
      <c r="M270" s="281" t="s">
        <v>1</v>
      </c>
      <c r="N270" s="282" t="s">
        <v>38</v>
      </c>
      <c r="O270" s="90"/>
      <c r="P270" s="243">
        <f>O270*H270</f>
        <v>0</v>
      </c>
      <c r="Q270" s="243">
        <v>0.175</v>
      </c>
      <c r="R270" s="243">
        <f>Q270*H270</f>
        <v>0.35</v>
      </c>
      <c r="S270" s="243">
        <v>0</v>
      </c>
      <c r="T270" s="24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5" t="s">
        <v>182</v>
      </c>
      <c r="AT270" s="245" t="s">
        <v>221</v>
      </c>
      <c r="AU270" s="245" t="s">
        <v>83</v>
      </c>
      <c r="AY270" s="16" t="s">
        <v>130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6" t="s">
        <v>81</v>
      </c>
      <c r="BK270" s="246">
        <f>ROUND(I270*H270,2)</f>
        <v>0</v>
      </c>
      <c r="BL270" s="16" t="s">
        <v>137</v>
      </c>
      <c r="BM270" s="245" t="s">
        <v>358</v>
      </c>
    </row>
    <row r="271" spans="1:47" s="2" customFormat="1" ht="12">
      <c r="A271" s="37"/>
      <c r="B271" s="38"/>
      <c r="C271" s="39"/>
      <c r="D271" s="247" t="s">
        <v>139</v>
      </c>
      <c r="E271" s="39"/>
      <c r="F271" s="248" t="s">
        <v>359</v>
      </c>
      <c r="G271" s="39"/>
      <c r="H271" s="39"/>
      <c r="I271" s="143"/>
      <c r="J271" s="39"/>
      <c r="K271" s="39"/>
      <c r="L271" s="43"/>
      <c r="M271" s="249"/>
      <c r="N271" s="250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139</v>
      </c>
      <c r="AU271" s="16" t="s">
        <v>83</v>
      </c>
    </row>
    <row r="272" spans="1:65" s="2" customFormat="1" ht="16.5" customHeight="1">
      <c r="A272" s="37"/>
      <c r="B272" s="38"/>
      <c r="C272" s="273" t="s">
        <v>360</v>
      </c>
      <c r="D272" s="273" t="s">
        <v>221</v>
      </c>
      <c r="E272" s="274" t="s">
        <v>361</v>
      </c>
      <c r="F272" s="275" t="s">
        <v>362</v>
      </c>
      <c r="G272" s="276" t="s">
        <v>353</v>
      </c>
      <c r="H272" s="277">
        <v>2</v>
      </c>
      <c r="I272" s="278"/>
      <c r="J272" s="279">
        <f>ROUND(I272*H272,2)</f>
        <v>0</v>
      </c>
      <c r="K272" s="275" t="s">
        <v>152</v>
      </c>
      <c r="L272" s="280"/>
      <c r="M272" s="281" t="s">
        <v>1</v>
      </c>
      <c r="N272" s="282" t="s">
        <v>38</v>
      </c>
      <c r="O272" s="90"/>
      <c r="P272" s="243">
        <f>O272*H272</f>
        <v>0</v>
      </c>
      <c r="Q272" s="243">
        <v>0.08</v>
      </c>
      <c r="R272" s="243">
        <f>Q272*H272</f>
        <v>0.16</v>
      </c>
      <c r="S272" s="243">
        <v>0</v>
      </c>
      <c r="T272" s="24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5" t="s">
        <v>182</v>
      </c>
      <c r="AT272" s="245" t="s">
        <v>221</v>
      </c>
      <c r="AU272" s="245" t="s">
        <v>83</v>
      </c>
      <c r="AY272" s="16" t="s">
        <v>130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6" t="s">
        <v>81</v>
      </c>
      <c r="BK272" s="246">
        <f>ROUND(I272*H272,2)</f>
        <v>0</v>
      </c>
      <c r="BL272" s="16" t="s">
        <v>137</v>
      </c>
      <c r="BM272" s="245" t="s">
        <v>363</v>
      </c>
    </row>
    <row r="273" spans="1:47" s="2" customFormat="1" ht="12">
      <c r="A273" s="37"/>
      <c r="B273" s="38"/>
      <c r="C273" s="39"/>
      <c r="D273" s="247" t="s">
        <v>139</v>
      </c>
      <c r="E273" s="39"/>
      <c r="F273" s="248" t="s">
        <v>362</v>
      </c>
      <c r="G273" s="39"/>
      <c r="H273" s="39"/>
      <c r="I273" s="143"/>
      <c r="J273" s="39"/>
      <c r="K273" s="39"/>
      <c r="L273" s="43"/>
      <c r="M273" s="249"/>
      <c r="N273" s="250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139</v>
      </c>
      <c r="AU273" s="16" t="s">
        <v>83</v>
      </c>
    </row>
    <row r="274" spans="1:65" s="2" customFormat="1" ht="16.5" customHeight="1">
      <c r="A274" s="37"/>
      <c r="B274" s="38"/>
      <c r="C274" s="273" t="s">
        <v>364</v>
      </c>
      <c r="D274" s="273" t="s">
        <v>221</v>
      </c>
      <c r="E274" s="274" t="s">
        <v>365</v>
      </c>
      <c r="F274" s="275" t="s">
        <v>366</v>
      </c>
      <c r="G274" s="276" t="s">
        <v>353</v>
      </c>
      <c r="H274" s="277">
        <v>2</v>
      </c>
      <c r="I274" s="278"/>
      <c r="J274" s="279">
        <f>ROUND(I274*H274,2)</f>
        <v>0</v>
      </c>
      <c r="K274" s="275" t="s">
        <v>152</v>
      </c>
      <c r="L274" s="280"/>
      <c r="M274" s="281" t="s">
        <v>1</v>
      </c>
      <c r="N274" s="282" t="s">
        <v>38</v>
      </c>
      <c r="O274" s="90"/>
      <c r="P274" s="243">
        <f>O274*H274</f>
        <v>0</v>
      </c>
      <c r="Q274" s="243">
        <v>0.103</v>
      </c>
      <c r="R274" s="243">
        <f>Q274*H274</f>
        <v>0.206</v>
      </c>
      <c r="S274" s="243">
        <v>0</v>
      </c>
      <c r="T274" s="244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45" t="s">
        <v>182</v>
      </c>
      <c r="AT274" s="245" t="s">
        <v>221</v>
      </c>
      <c r="AU274" s="245" t="s">
        <v>83</v>
      </c>
      <c r="AY274" s="16" t="s">
        <v>130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16" t="s">
        <v>81</v>
      </c>
      <c r="BK274" s="246">
        <f>ROUND(I274*H274,2)</f>
        <v>0</v>
      </c>
      <c r="BL274" s="16" t="s">
        <v>137</v>
      </c>
      <c r="BM274" s="245" t="s">
        <v>367</v>
      </c>
    </row>
    <row r="275" spans="1:47" s="2" customFormat="1" ht="12">
      <c r="A275" s="37"/>
      <c r="B275" s="38"/>
      <c r="C275" s="39"/>
      <c r="D275" s="247" t="s">
        <v>139</v>
      </c>
      <c r="E275" s="39"/>
      <c r="F275" s="248" t="s">
        <v>366</v>
      </c>
      <c r="G275" s="39"/>
      <c r="H275" s="39"/>
      <c r="I275" s="143"/>
      <c r="J275" s="39"/>
      <c r="K275" s="39"/>
      <c r="L275" s="43"/>
      <c r="M275" s="249"/>
      <c r="N275" s="250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139</v>
      </c>
      <c r="AU275" s="16" t="s">
        <v>83</v>
      </c>
    </row>
    <row r="276" spans="1:65" s="2" customFormat="1" ht="16.5" customHeight="1">
      <c r="A276" s="37"/>
      <c r="B276" s="38"/>
      <c r="C276" s="273" t="s">
        <v>368</v>
      </c>
      <c r="D276" s="273" t="s">
        <v>221</v>
      </c>
      <c r="E276" s="274" t="s">
        <v>369</v>
      </c>
      <c r="F276" s="275" t="s">
        <v>370</v>
      </c>
      <c r="G276" s="276" t="s">
        <v>353</v>
      </c>
      <c r="H276" s="277">
        <v>2</v>
      </c>
      <c r="I276" s="278"/>
      <c r="J276" s="279">
        <f>ROUND(I276*H276,2)</f>
        <v>0</v>
      </c>
      <c r="K276" s="275" t="s">
        <v>136</v>
      </c>
      <c r="L276" s="280"/>
      <c r="M276" s="281" t="s">
        <v>1</v>
      </c>
      <c r="N276" s="282" t="s">
        <v>38</v>
      </c>
      <c r="O276" s="90"/>
      <c r="P276" s="243">
        <f>O276*H276</f>
        <v>0</v>
      </c>
      <c r="Q276" s="243">
        <v>0.17</v>
      </c>
      <c r="R276" s="243">
        <f>Q276*H276</f>
        <v>0.34</v>
      </c>
      <c r="S276" s="243">
        <v>0</v>
      </c>
      <c r="T276" s="244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45" t="s">
        <v>182</v>
      </c>
      <c r="AT276" s="245" t="s">
        <v>221</v>
      </c>
      <c r="AU276" s="245" t="s">
        <v>83</v>
      </c>
      <c r="AY276" s="16" t="s">
        <v>130</v>
      </c>
      <c r="BE276" s="246">
        <f>IF(N276="základní",J276,0)</f>
        <v>0</v>
      </c>
      <c r="BF276" s="246">
        <f>IF(N276="snížená",J276,0)</f>
        <v>0</v>
      </c>
      <c r="BG276" s="246">
        <f>IF(N276="zákl. přenesená",J276,0)</f>
        <v>0</v>
      </c>
      <c r="BH276" s="246">
        <f>IF(N276="sníž. přenesená",J276,0)</f>
        <v>0</v>
      </c>
      <c r="BI276" s="246">
        <f>IF(N276="nulová",J276,0)</f>
        <v>0</v>
      </c>
      <c r="BJ276" s="16" t="s">
        <v>81</v>
      </c>
      <c r="BK276" s="246">
        <f>ROUND(I276*H276,2)</f>
        <v>0</v>
      </c>
      <c r="BL276" s="16" t="s">
        <v>137</v>
      </c>
      <c r="BM276" s="245" t="s">
        <v>371</v>
      </c>
    </row>
    <row r="277" spans="1:47" s="2" customFormat="1" ht="12">
      <c r="A277" s="37"/>
      <c r="B277" s="38"/>
      <c r="C277" s="39"/>
      <c r="D277" s="247" t="s">
        <v>139</v>
      </c>
      <c r="E277" s="39"/>
      <c r="F277" s="248" t="s">
        <v>372</v>
      </c>
      <c r="G277" s="39"/>
      <c r="H277" s="39"/>
      <c r="I277" s="143"/>
      <c r="J277" s="39"/>
      <c r="K277" s="39"/>
      <c r="L277" s="43"/>
      <c r="M277" s="249"/>
      <c r="N277" s="250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139</v>
      </c>
      <c r="AU277" s="16" t="s">
        <v>83</v>
      </c>
    </row>
    <row r="278" spans="1:65" s="2" customFormat="1" ht="16.5" customHeight="1">
      <c r="A278" s="37"/>
      <c r="B278" s="38"/>
      <c r="C278" s="273" t="s">
        <v>373</v>
      </c>
      <c r="D278" s="273" t="s">
        <v>221</v>
      </c>
      <c r="E278" s="274" t="s">
        <v>374</v>
      </c>
      <c r="F278" s="275" t="s">
        <v>375</v>
      </c>
      <c r="G278" s="276" t="s">
        <v>353</v>
      </c>
      <c r="H278" s="277">
        <v>2</v>
      </c>
      <c r="I278" s="278"/>
      <c r="J278" s="279">
        <f>ROUND(I278*H278,2)</f>
        <v>0</v>
      </c>
      <c r="K278" s="275" t="s">
        <v>136</v>
      </c>
      <c r="L278" s="280"/>
      <c r="M278" s="281" t="s">
        <v>1</v>
      </c>
      <c r="N278" s="282" t="s">
        <v>38</v>
      </c>
      <c r="O278" s="90"/>
      <c r="P278" s="243">
        <f>O278*H278</f>
        <v>0</v>
      </c>
      <c r="Q278" s="243">
        <v>0.043</v>
      </c>
      <c r="R278" s="243">
        <f>Q278*H278</f>
        <v>0.086</v>
      </c>
      <c r="S278" s="243">
        <v>0</v>
      </c>
      <c r="T278" s="24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45" t="s">
        <v>182</v>
      </c>
      <c r="AT278" s="245" t="s">
        <v>221</v>
      </c>
      <c r="AU278" s="245" t="s">
        <v>83</v>
      </c>
      <c r="AY278" s="16" t="s">
        <v>130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16" t="s">
        <v>81</v>
      </c>
      <c r="BK278" s="246">
        <f>ROUND(I278*H278,2)</f>
        <v>0</v>
      </c>
      <c r="BL278" s="16" t="s">
        <v>137</v>
      </c>
      <c r="BM278" s="245" t="s">
        <v>376</v>
      </c>
    </row>
    <row r="279" spans="1:47" s="2" customFormat="1" ht="12">
      <c r="A279" s="37"/>
      <c r="B279" s="38"/>
      <c r="C279" s="39"/>
      <c r="D279" s="247" t="s">
        <v>139</v>
      </c>
      <c r="E279" s="39"/>
      <c r="F279" s="248" t="s">
        <v>377</v>
      </c>
      <c r="G279" s="39"/>
      <c r="H279" s="39"/>
      <c r="I279" s="143"/>
      <c r="J279" s="39"/>
      <c r="K279" s="39"/>
      <c r="L279" s="43"/>
      <c r="M279" s="249"/>
      <c r="N279" s="250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139</v>
      </c>
      <c r="AU279" s="16" t="s">
        <v>83</v>
      </c>
    </row>
    <row r="280" spans="1:65" s="2" customFormat="1" ht="16.5" customHeight="1">
      <c r="A280" s="37"/>
      <c r="B280" s="38"/>
      <c r="C280" s="234" t="s">
        <v>378</v>
      </c>
      <c r="D280" s="234" t="s">
        <v>132</v>
      </c>
      <c r="E280" s="235" t="s">
        <v>379</v>
      </c>
      <c r="F280" s="236" t="s">
        <v>380</v>
      </c>
      <c r="G280" s="237" t="s">
        <v>353</v>
      </c>
      <c r="H280" s="238">
        <v>3</v>
      </c>
      <c r="I280" s="239"/>
      <c r="J280" s="240">
        <f>ROUND(I280*H280,2)</f>
        <v>0</v>
      </c>
      <c r="K280" s="236" t="s">
        <v>136</v>
      </c>
      <c r="L280" s="43"/>
      <c r="M280" s="241" t="s">
        <v>1</v>
      </c>
      <c r="N280" s="242" t="s">
        <v>38</v>
      </c>
      <c r="O280" s="90"/>
      <c r="P280" s="243">
        <f>O280*H280</f>
        <v>0</v>
      </c>
      <c r="Q280" s="243">
        <v>0.4208</v>
      </c>
      <c r="R280" s="243">
        <f>Q280*H280</f>
        <v>1.2624</v>
      </c>
      <c r="S280" s="243">
        <v>0</v>
      </c>
      <c r="T280" s="24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45" t="s">
        <v>137</v>
      </c>
      <c r="AT280" s="245" t="s">
        <v>132</v>
      </c>
      <c r="AU280" s="245" t="s">
        <v>83</v>
      </c>
      <c r="AY280" s="16" t="s">
        <v>130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16" t="s">
        <v>81</v>
      </c>
      <c r="BK280" s="246">
        <f>ROUND(I280*H280,2)</f>
        <v>0</v>
      </c>
      <c r="BL280" s="16" t="s">
        <v>137</v>
      </c>
      <c r="BM280" s="245" t="s">
        <v>381</v>
      </c>
    </row>
    <row r="281" spans="1:47" s="2" customFormat="1" ht="12">
      <c r="A281" s="37"/>
      <c r="B281" s="38"/>
      <c r="C281" s="39"/>
      <c r="D281" s="247" t="s">
        <v>139</v>
      </c>
      <c r="E281" s="39"/>
      <c r="F281" s="248" t="s">
        <v>380</v>
      </c>
      <c r="G281" s="39"/>
      <c r="H281" s="39"/>
      <c r="I281" s="143"/>
      <c r="J281" s="39"/>
      <c r="K281" s="39"/>
      <c r="L281" s="43"/>
      <c r="M281" s="249"/>
      <c r="N281" s="250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139</v>
      </c>
      <c r="AU281" s="16" t="s">
        <v>83</v>
      </c>
    </row>
    <row r="282" spans="1:65" s="2" customFormat="1" ht="16.5" customHeight="1">
      <c r="A282" s="37"/>
      <c r="B282" s="38"/>
      <c r="C282" s="234" t="s">
        <v>382</v>
      </c>
      <c r="D282" s="234" t="s">
        <v>132</v>
      </c>
      <c r="E282" s="235" t="s">
        <v>383</v>
      </c>
      <c r="F282" s="236" t="s">
        <v>384</v>
      </c>
      <c r="G282" s="237" t="s">
        <v>353</v>
      </c>
      <c r="H282" s="238">
        <v>3</v>
      </c>
      <c r="I282" s="239"/>
      <c r="J282" s="240">
        <f>ROUND(I282*H282,2)</f>
        <v>0</v>
      </c>
      <c r="K282" s="236" t="s">
        <v>136</v>
      </c>
      <c r="L282" s="43"/>
      <c r="M282" s="241" t="s">
        <v>1</v>
      </c>
      <c r="N282" s="242" t="s">
        <v>38</v>
      </c>
      <c r="O282" s="90"/>
      <c r="P282" s="243">
        <f>O282*H282</f>
        <v>0</v>
      </c>
      <c r="Q282" s="243">
        <v>0.32974</v>
      </c>
      <c r="R282" s="243">
        <f>Q282*H282</f>
        <v>0.98922</v>
      </c>
      <c r="S282" s="243">
        <v>0</v>
      </c>
      <c r="T282" s="24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45" t="s">
        <v>137</v>
      </c>
      <c r="AT282" s="245" t="s">
        <v>132</v>
      </c>
      <c r="AU282" s="245" t="s">
        <v>83</v>
      </c>
      <c r="AY282" s="16" t="s">
        <v>130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16" t="s">
        <v>81</v>
      </c>
      <c r="BK282" s="246">
        <f>ROUND(I282*H282,2)</f>
        <v>0</v>
      </c>
      <c r="BL282" s="16" t="s">
        <v>137</v>
      </c>
      <c r="BM282" s="245" t="s">
        <v>385</v>
      </c>
    </row>
    <row r="283" spans="1:47" s="2" customFormat="1" ht="12">
      <c r="A283" s="37"/>
      <c r="B283" s="38"/>
      <c r="C283" s="39"/>
      <c r="D283" s="247" t="s">
        <v>139</v>
      </c>
      <c r="E283" s="39"/>
      <c r="F283" s="248" t="s">
        <v>384</v>
      </c>
      <c r="G283" s="39"/>
      <c r="H283" s="39"/>
      <c r="I283" s="143"/>
      <c r="J283" s="39"/>
      <c r="K283" s="39"/>
      <c r="L283" s="43"/>
      <c r="M283" s="249"/>
      <c r="N283" s="250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139</v>
      </c>
      <c r="AU283" s="16" t="s">
        <v>83</v>
      </c>
    </row>
    <row r="284" spans="1:65" s="2" customFormat="1" ht="16.5" customHeight="1">
      <c r="A284" s="37"/>
      <c r="B284" s="38"/>
      <c r="C284" s="234" t="s">
        <v>386</v>
      </c>
      <c r="D284" s="234" t="s">
        <v>132</v>
      </c>
      <c r="E284" s="235" t="s">
        <v>387</v>
      </c>
      <c r="F284" s="236" t="s">
        <v>388</v>
      </c>
      <c r="G284" s="237" t="s">
        <v>353</v>
      </c>
      <c r="H284" s="238">
        <v>13</v>
      </c>
      <c r="I284" s="239"/>
      <c r="J284" s="240">
        <f>ROUND(I284*H284,2)</f>
        <v>0</v>
      </c>
      <c r="K284" s="236" t="s">
        <v>136</v>
      </c>
      <c r="L284" s="43"/>
      <c r="M284" s="241" t="s">
        <v>1</v>
      </c>
      <c r="N284" s="242" t="s">
        <v>38</v>
      </c>
      <c r="O284" s="90"/>
      <c r="P284" s="243">
        <f>O284*H284</f>
        <v>0</v>
      </c>
      <c r="Q284" s="243">
        <v>0.31108</v>
      </c>
      <c r="R284" s="243">
        <f>Q284*H284</f>
        <v>4.044040000000001</v>
      </c>
      <c r="S284" s="243">
        <v>0</v>
      </c>
      <c r="T284" s="24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5" t="s">
        <v>137</v>
      </c>
      <c r="AT284" s="245" t="s">
        <v>132</v>
      </c>
      <c r="AU284" s="245" t="s">
        <v>83</v>
      </c>
      <c r="AY284" s="16" t="s">
        <v>130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6" t="s">
        <v>81</v>
      </c>
      <c r="BK284" s="246">
        <f>ROUND(I284*H284,2)</f>
        <v>0</v>
      </c>
      <c r="BL284" s="16" t="s">
        <v>137</v>
      </c>
      <c r="BM284" s="245" t="s">
        <v>389</v>
      </c>
    </row>
    <row r="285" spans="1:47" s="2" customFormat="1" ht="12">
      <c r="A285" s="37"/>
      <c r="B285" s="38"/>
      <c r="C285" s="39"/>
      <c r="D285" s="247" t="s">
        <v>139</v>
      </c>
      <c r="E285" s="39"/>
      <c r="F285" s="248" t="s">
        <v>390</v>
      </c>
      <c r="G285" s="39"/>
      <c r="H285" s="39"/>
      <c r="I285" s="143"/>
      <c r="J285" s="39"/>
      <c r="K285" s="39"/>
      <c r="L285" s="43"/>
      <c r="M285" s="249"/>
      <c r="N285" s="250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139</v>
      </c>
      <c r="AU285" s="16" t="s">
        <v>83</v>
      </c>
    </row>
    <row r="286" spans="1:65" s="2" customFormat="1" ht="16.5" customHeight="1">
      <c r="A286" s="37"/>
      <c r="B286" s="38"/>
      <c r="C286" s="234" t="s">
        <v>391</v>
      </c>
      <c r="D286" s="234" t="s">
        <v>132</v>
      </c>
      <c r="E286" s="235" t="s">
        <v>392</v>
      </c>
      <c r="F286" s="236" t="s">
        <v>393</v>
      </c>
      <c r="G286" s="237" t="s">
        <v>353</v>
      </c>
      <c r="H286" s="238">
        <v>12</v>
      </c>
      <c r="I286" s="239"/>
      <c r="J286" s="240">
        <f>ROUND(I286*H286,2)</f>
        <v>0</v>
      </c>
      <c r="K286" s="236" t="s">
        <v>136</v>
      </c>
      <c r="L286" s="43"/>
      <c r="M286" s="241" t="s">
        <v>1</v>
      </c>
      <c r="N286" s="242" t="s">
        <v>38</v>
      </c>
      <c r="O286" s="90"/>
      <c r="P286" s="243">
        <f>O286*H286</f>
        <v>0</v>
      </c>
      <c r="Q286" s="243">
        <v>0.2647</v>
      </c>
      <c r="R286" s="243">
        <f>Q286*H286</f>
        <v>3.1764</v>
      </c>
      <c r="S286" s="243">
        <v>0</v>
      </c>
      <c r="T286" s="244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45" t="s">
        <v>137</v>
      </c>
      <c r="AT286" s="245" t="s">
        <v>132</v>
      </c>
      <c r="AU286" s="245" t="s">
        <v>83</v>
      </c>
      <c r="AY286" s="16" t="s">
        <v>130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16" t="s">
        <v>81</v>
      </c>
      <c r="BK286" s="246">
        <f>ROUND(I286*H286,2)</f>
        <v>0</v>
      </c>
      <c r="BL286" s="16" t="s">
        <v>137</v>
      </c>
      <c r="BM286" s="245" t="s">
        <v>394</v>
      </c>
    </row>
    <row r="287" spans="1:47" s="2" customFormat="1" ht="12">
      <c r="A287" s="37"/>
      <c r="B287" s="38"/>
      <c r="C287" s="39"/>
      <c r="D287" s="247" t="s">
        <v>139</v>
      </c>
      <c r="E287" s="39"/>
      <c r="F287" s="248" t="s">
        <v>395</v>
      </c>
      <c r="G287" s="39"/>
      <c r="H287" s="39"/>
      <c r="I287" s="143"/>
      <c r="J287" s="39"/>
      <c r="K287" s="39"/>
      <c r="L287" s="43"/>
      <c r="M287" s="249"/>
      <c r="N287" s="250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139</v>
      </c>
      <c r="AU287" s="16" t="s">
        <v>83</v>
      </c>
    </row>
    <row r="288" spans="1:63" s="12" customFormat="1" ht="22.8" customHeight="1">
      <c r="A288" s="12"/>
      <c r="B288" s="218"/>
      <c r="C288" s="219"/>
      <c r="D288" s="220" t="s">
        <v>72</v>
      </c>
      <c r="E288" s="232" t="s">
        <v>200</v>
      </c>
      <c r="F288" s="232" t="s">
        <v>396</v>
      </c>
      <c r="G288" s="219"/>
      <c r="H288" s="219"/>
      <c r="I288" s="222"/>
      <c r="J288" s="233">
        <f>BK288</f>
        <v>0</v>
      </c>
      <c r="K288" s="219"/>
      <c r="L288" s="224"/>
      <c r="M288" s="225"/>
      <c r="N288" s="226"/>
      <c r="O288" s="226"/>
      <c r="P288" s="227">
        <f>SUM(P289:P375)</f>
        <v>0</v>
      </c>
      <c r="Q288" s="226"/>
      <c r="R288" s="227">
        <f>SUM(R289:R375)</f>
        <v>251.8930383</v>
      </c>
      <c r="S288" s="226"/>
      <c r="T288" s="228">
        <f>SUM(T289:T375)</f>
        <v>0.016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9" t="s">
        <v>81</v>
      </c>
      <c r="AT288" s="230" t="s">
        <v>72</v>
      </c>
      <c r="AU288" s="230" t="s">
        <v>81</v>
      </c>
      <c r="AY288" s="229" t="s">
        <v>130</v>
      </c>
      <c r="BK288" s="231">
        <f>SUM(BK289:BK375)</f>
        <v>0</v>
      </c>
    </row>
    <row r="289" spans="1:65" s="2" customFormat="1" ht="16.5" customHeight="1">
      <c r="A289" s="37"/>
      <c r="B289" s="38"/>
      <c r="C289" s="234" t="s">
        <v>397</v>
      </c>
      <c r="D289" s="234" t="s">
        <v>132</v>
      </c>
      <c r="E289" s="235" t="s">
        <v>398</v>
      </c>
      <c r="F289" s="236" t="s">
        <v>399</v>
      </c>
      <c r="G289" s="237" t="s">
        <v>353</v>
      </c>
      <c r="H289" s="238">
        <v>15</v>
      </c>
      <c r="I289" s="239"/>
      <c r="J289" s="240">
        <f>ROUND(I289*H289,2)</f>
        <v>0</v>
      </c>
      <c r="K289" s="236" t="s">
        <v>136</v>
      </c>
      <c r="L289" s="43"/>
      <c r="M289" s="241" t="s">
        <v>1</v>
      </c>
      <c r="N289" s="242" t="s">
        <v>38</v>
      </c>
      <c r="O289" s="90"/>
      <c r="P289" s="243">
        <f>O289*H289</f>
        <v>0</v>
      </c>
      <c r="Q289" s="243">
        <v>0.0007</v>
      </c>
      <c r="R289" s="243">
        <f>Q289*H289</f>
        <v>0.0105</v>
      </c>
      <c r="S289" s="243">
        <v>0</v>
      </c>
      <c r="T289" s="24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45" t="s">
        <v>137</v>
      </c>
      <c r="AT289" s="245" t="s">
        <v>132</v>
      </c>
      <c r="AU289" s="245" t="s">
        <v>83</v>
      </c>
      <c r="AY289" s="16" t="s">
        <v>130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16" t="s">
        <v>81</v>
      </c>
      <c r="BK289" s="246">
        <f>ROUND(I289*H289,2)</f>
        <v>0</v>
      </c>
      <c r="BL289" s="16" t="s">
        <v>137</v>
      </c>
      <c r="BM289" s="245" t="s">
        <v>400</v>
      </c>
    </row>
    <row r="290" spans="1:47" s="2" customFormat="1" ht="12">
      <c r="A290" s="37"/>
      <c r="B290" s="38"/>
      <c r="C290" s="39"/>
      <c r="D290" s="247" t="s">
        <v>139</v>
      </c>
      <c r="E290" s="39"/>
      <c r="F290" s="248" t="s">
        <v>401</v>
      </c>
      <c r="G290" s="39"/>
      <c r="H290" s="39"/>
      <c r="I290" s="143"/>
      <c r="J290" s="39"/>
      <c r="K290" s="39"/>
      <c r="L290" s="43"/>
      <c r="M290" s="249"/>
      <c r="N290" s="250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139</v>
      </c>
      <c r="AU290" s="16" t="s">
        <v>83</v>
      </c>
    </row>
    <row r="291" spans="1:51" s="13" customFormat="1" ht="12">
      <c r="A291" s="13"/>
      <c r="B291" s="251"/>
      <c r="C291" s="252"/>
      <c r="D291" s="247" t="s">
        <v>141</v>
      </c>
      <c r="E291" s="253" t="s">
        <v>1</v>
      </c>
      <c r="F291" s="254" t="s">
        <v>402</v>
      </c>
      <c r="G291" s="252"/>
      <c r="H291" s="255">
        <v>3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1" t="s">
        <v>141</v>
      </c>
      <c r="AU291" s="261" t="s">
        <v>83</v>
      </c>
      <c r="AV291" s="13" t="s">
        <v>83</v>
      </c>
      <c r="AW291" s="13" t="s">
        <v>30</v>
      </c>
      <c r="AX291" s="13" t="s">
        <v>73</v>
      </c>
      <c r="AY291" s="261" t="s">
        <v>130</v>
      </c>
    </row>
    <row r="292" spans="1:51" s="13" customFormat="1" ht="12">
      <c r="A292" s="13"/>
      <c r="B292" s="251"/>
      <c r="C292" s="252"/>
      <c r="D292" s="247" t="s">
        <v>141</v>
      </c>
      <c r="E292" s="253" t="s">
        <v>1</v>
      </c>
      <c r="F292" s="254" t="s">
        <v>403</v>
      </c>
      <c r="G292" s="252"/>
      <c r="H292" s="255">
        <v>12</v>
      </c>
      <c r="I292" s="256"/>
      <c r="J292" s="252"/>
      <c r="K292" s="252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141</v>
      </c>
      <c r="AU292" s="261" t="s">
        <v>83</v>
      </c>
      <c r="AV292" s="13" t="s">
        <v>83</v>
      </c>
      <c r="AW292" s="13" t="s">
        <v>30</v>
      </c>
      <c r="AX292" s="13" t="s">
        <v>73</v>
      </c>
      <c r="AY292" s="261" t="s">
        <v>130</v>
      </c>
    </row>
    <row r="293" spans="1:51" s="14" customFormat="1" ht="12">
      <c r="A293" s="14"/>
      <c r="B293" s="262"/>
      <c r="C293" s="263"/>
      <c r="D293" s="247" t="s">
        <v>141</v>
      </c>
      <c r="E293" s="264" t="s">
        <v>1</v>
      </c>
      <c r="F293" s="265" t="s">
        <v>143</v>
      </c>
      <c r="G293" s="263"/>
      <c r="H293" s="266">
        <v>15</v>
      </c>
      <c r="I293" s="267"/>
      <c r="J293" s="263"/>
      <c r="K293" s="263"/>
      <c r="L293" s="268"/>
      <c r="M293" s="269"/>
      <c r="N293" s="270"/>
      <c r="O293" s="270"/>
      <c r="P293" s="270"/>
      <c r="Q293" s="270"/>
      <c r="R293" s="270"/>
      <c r="S293" s="270"/>
      <c r="T293" s="27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2" t="s">
        <v>141</v>
      </c>
      <c r="AU293" s="272" t="s">
        <v>83</v>
      </c>
      <c r="AV293" s="14" t="s">
        <v>137</v>
      </c>
      <c r="AW293" s="14" t="s">
        <v>30</v>
      </c>
      <c r="AX293" s="14" t="s">
        <v>81</v>
      </c>
      <c r="AY293" s="272" t="s">
        <v>130</v>
      </c>
    </row>
    <row r="294" spans="1:65" s="2" customFormat="1" ht="16.5" customHeight="1">
      <c r="A294" s="37"/>
      <c r="B294" s="38"/>
      <c r="C294" s="273" t="s">
        <v>404</v>
      </c>
      <c r="D294" s="273" t="s">
        <v>221</v>
      </c>
      <c r="E294" s="274" t="s">
        <v>405</v>
      </c>
      <c r="F294" s="275" t="s">
        <v>406</v>
      </c>
      <c r="G294" s="276" t="s">
        <v>353</v>
      </c>
      <c r="H294" s="277">
        <v>15</v>
      </c>
      <c r="I294" s="278"/>
      <c r="J294" s="279">
        <f>ROUND(I294*H294,2)</f>
        <v>0</v>
      </c>
      <c r="K294" s="275" t="s">
        <v>136</v>
      </c>
      <c r="L294" s="280"/>
      <c r="M294" s="281" t="s">
        <v>1</v>
      </c>
      <c r="N294" s="282" t="s">
        <v>38</v>
      </c>
      <c r="O294" s="90"/>
      <c r="P294" s="243">
        <f>O294*H294</f>
        <v>0</v>
      </c>
      <c r="Q294" s="243">
        <v>0.0025</v>
      </c>
      <c r="R294" s="243">
        <f>Q294*H294</f>
        <v>0.0375</v>
      </c>
      <c r="S294" s="243">
        <v>0</v>
      </c>
      <c r="T294" s="24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45" t="s">
        <v>182</v>
      </c>
      <c r="AT294" s="245" t="s">
        <v>221</v>
      </c>
      <c r="AU294" s="245" t="s">
        <v>83</v>
      </c>
      <c r="AY294" s="16" t="s">
        <v>130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16" t="s">
        <v>81</v>
      </c>
      <c r="BK294" s="246">
        <f>ROUND(I294*H294,2)</f>
        <v>0</v>
      </c>
      <c r="BL294" s="16" t="s">
        <v>137</v>
      </c>
      <c r="BM294" s="245" t="s">
        <v>407</v>
      </c>
    </row>
    <row r="295" spans="1:47" s="2" customFormat="1" ht="12">
      <c r="A295" s="37"/>
      <c r="B295" s="38"/>
      <c r="C295" s="39"/>
      <c r="D295" s="247" t="s">
        <v>139</v>
      </c>
      <c r="E295" s="39"/>
      <c r="F295" s="248" t="s">
        <v>408</v>
      </c>
      <c r="G295" s="39"/>
      <c r="H295" s="39"/>
      <c r="I295" s="143"/>
      <c r="J295" s="39"/>
      <c r="K295" s="39"/>
      <c r="L295" s="43"/>
      <c r="M295" s="249"/>
      <c r="N295" s="250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139</v>
      </c>
      <c r="AU295" s="16" t="s">
        <v>83</v>
      </c>
    </row>
    <row r="296" spans="1:65" s="2" customFormat="1" ht="16.5" customHeight="1">
      <c r="A296" s="37"/>
      <c r="B296" s="38"/>
      <c r="C296" s="234" t="s">
        <v>409</v>
      </c>
      <c r="D296" s="234" t="s">
        <v>132</v>
      </c>
      <c r="E296" s="235" t="s">
        <v>410</v>
      </c>
      <c r="F296" s="236" t="s">
        <v>411</v>
      </c>
      <c r="G296" s="237" t="s">
        <v>353</v>
      </c>
      <c r="H296" s="238">
        <v>15</v>
      </c>
      <c r="I296" s="239"/>
      <c r="J296" s="240">
        <f>ROUND(I296*H296,2)</f>
        <v>0</v>
      </c>
      <c r="K296" s="236" t="s">
        <v>136</v>
      </c>
      <c r="L296" s="43"/>
      <c r="M296" s="241" t="s">
        <v>1</v>
      </c>
      <c r="N296" s="242" t="s">
        <v>38</v>
      </c>
      <c r="O296" s="90"/>
      <c r="P296" s="243">
        <f>O296*H296</f>
        <v>0</v>
      </c>
      <c r="Q296" s="243">
        <v>0.10941</v>
      </c>
      <c r="R296" s="243">
        <f>Q296*H296</f>
        <v>1.6411499999999999</v>
      </c>
      <c r="S296" s="243">
        <v>0</v>
      </c>
      <c r="T296" s="24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5" t="s">
        <v>137</v>
      </c>
      <c r="AT296" s="245" t="s">
        <v>132</v>
      </c>
      <c r="AU296" s="245" t="s">
        <v>83</v>
      </c>
      <c r="AY296" s="16" t="s">
        <v>130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6" t="s">
        <v>81</v>
      </c>
      <c r="BK296" s="246">
        <f>ROUND(I296*H296,2)</f>
        <v>0</v>
      </c>
      <c r="BL296" s="16" t="s">
        <v>137</v>
      </c>
      <c r="BM296" s="245" t="s">
        <v>412</v>
      </c>
    </row>
    <row r="297" spans="1:47" s="2" customFormat="1" ht="12">
      <c r="A297" s="37"/>
      <c r="B297" s="38"/>
      <c r="C297" s="39"/>
      <c r="D297" s="247" t="s">
        <v>139</v>
      </c>
      <c r="E297" s="39"/>
      <c r="F297" s="248" t="s">
        <v>413</v>
      </c>
      <c r="G297" s="39"/>
      <c r="H297" s="39"/>
      <c r="I297" s="143"/>
      <c r="J297" s="39"/>
      <c r="K297" s="39"/>
      <c r="L297" s="43"/>
      <c r="M297" s="249"/>
      <c r="N297" s="250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139</v>
      </c>
      <c r="AU297" s="16" t="s">
        <v>83</v>
      </c>
    </row>
    <row r="298" spans="1:51" s="13" customFormat="1" ht="12">
      <c r="A298" s="13"/>
      <c r="B298" s="251"/>
      <c r="C298" s="252"/>
      <c r="D298" s="247" t="s">
        <v>141</v>
      </c>
      <c r="E298" s="253" t="s">
        <v>1</v>
      </c>
      <c r="F298" s="254" t="s">
        <v>8</v>
      </c>
      <c r="G298" s="252"/>
      <c r="H298" s="255">
        <v>15</v>
      </c>
      <c r="I298" s="256"/>
      <c r="J298" s="252"/>
      <c r="K298" s="252"/>
      <c r="L298" s="257"/>
      <c r="M298" s="258"/>
      <c r="N298" s="259"/>
      <c r="O298" s="259"/>
      <c r="P298" s="259"/>
      <c r="Q298" s="259"/>
      <c r="R298" s="259"/>
      <c r="S298" s="259"/>
      <c r="T298" s="26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1" t="s">
        <v>141</v>
      </c>
      <c r="AU298" s="261" t="s">
        <v>83</v>
      </c>
      <c r="AV298" s="13" t="s">
        <v>83</v>
      </c>
      <c r="AW298" s="13" t="s">
        <v>30</v>
      </c>
      <c r="AX298" s="13" t="s">
        <v>73</v>
      </c>
      <c r="AY298" s="261" t="s">
        <v>130</v>
      </c>
    </row>
    <row r="299" spans="1:51" s="14" customFormat="1" ht="12">
      <c r="A299" s="14"/>
      <c r="B299" s="262"/>
      <c r="C299" s="263"/>
      <c r="D299" s="247" t="s">
        <v>141</v>
      </c>
      <c r="E299" s="264" t="s">
        <v>1</v>
      </c>
      <c r="F299" s="265" t="s">
        <v>143</v>
      </c>
      <c r="G299" s="263"/>
      <c r="H299" s="266">
        <v>15</v>
      </c>
      <c r="I299" s="267"/>
      <c r="J299" s="263"/>
      <c r="K299" s="263"/>
      <c r="L299" s="268"/>
      <c r="M299" s="269"/>
      <c r="N299" s="270"/>
      <c r="O299" s="270"/>
      <c r="P299" s="270"/>
      <c r="Q299" s="270"/>
      <c r="R299" s="270"/>
      <c r="S299" s="270"/>
      <c r="T299" s="27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2" t="s">
        <v>141</v>
      </c>
      <c r="AU299" s="272" t="s">
        <v>83</v>
      </c>
      <c r="AV299" s="14" t="s">
        <v>137</v>
      </c>
      <c r="AW299" s="14" t="s">
        <v>30</v>
      </c>
      <c r="AX299" s="14" t="s">
        <v>81</v>
      </c>
      <c r="AY299" s="272" t="s">
        <v>130</v>
      </c>
    </row>
    <row r="300" spans="1:65" s="2" customFormat="1" ht="16.5" customHeight="1">
      <c r="A300" s="37"/>
      <c r="B300" s="38"/>
      <c r="C300" s="273" t="s">
        <v>414</v>
      </c>
      <c r="D300" s="273" t="s">
        <v>221</v>
      </c>
      <c r="E300" s="274" t="s">
        <v>415</v>
      </c>
      <c r="F300" s="275" t="s">
        <v>416</v>
      </c>
      <c r="G300" s="276" t="s">
        <v>353</v>
      </c>
      <c r="H300" s="277">
        <v>15</v>
      </c>
      <c r="I300" s="278"/>
      <c r="J300" s="279">
        <f>ROUND(I300*H300,2)</f>
        <v>0</v>
      </c>
      <c r="K300" s="275" t="s">
        <v>136</v>
      </c>
      <c r="L300" s="280"/>
      <c r="M300" s="281" t="s">
        <v>1</v>
      </c>
      <c r="N300" s="282" t="s">
        <v>38</v>
      </c>
      <c r="O300" s="90"/>
      <c r="P300" s="243">
        <f>O300*H300</f>
        <v>0</v>
      </c>
      <c r="Q300" s="243">
        <v>0.0065</v>
      </c>
      <c r="R300" s="243">
        <f>Q300*H300</f>
        <v>0.09749999999999999</v>
      </c>
      <c r="S300" s="243">
        <v>0</v>
      </c>
      <c r="T300" s="244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45" t="s">
        <v>182</v>
      </c>
      <c r="AT300" s="245" t="s">
        <v>221</v>
      </c>
      <c r="AU300" s="245" t="s">
        <v>83</v>
      </c>
      <c r="AY300" s="16" t="s">
        <v>130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16" t="s">
        <v>81</v>
      </c>
      <c r="BK300" s="246">
        <f>ROUND(I300*H300,2)</f>
        <v>0</v>
      </c>
      <c r="BL300" s="16" t="s">
        <v>137</v>
      </c>
      <c r="BM300" s="245" t="s">
        <v>417</v>
      </c>
    </row>
    <row r="301" spans="1:47" s="2" customFormat="1" ht="12">
      <c r="A301" s="37"/>
      <c r="B301" s="38"/>
      <c r="C301" s="39"/>
      <c r="D301" s="247" t="s">
        <v>139</v>
      </c>
      <c r="E301" s="39"/>
      <c r="F301" s="248" t="s">
        <v>418</v>
      </c>
      <c r="G301" s="39"/>
      <c r="H301" s="39"/>
      <c r="I301" s="143"/>
      <c r="J301" s="39"/>
      <c r="K301" s="39"/>
      <c r="L301" s="43"/>
      <c r="M301" s="249"/>
      <c r="N301" s="250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139</v>
      </c>
      <c r="AU301" s="16" t="s">
        <v>83</v>
      </c>
    </row>
    <row r="302" spans="1:65" s="2" customFormat="1" ht="16.5" customHeight="1">
      <c r="A302" s="37"/>
      <c r="B302" s="38"/>
      <c r="C302" s="234" t="s">
        <v>419</v>
      </c>
      <c r="D302" s="234" t="s">
        <v>132</v>
      </c>
      <c r="E302" s="235" t="s">
        <v>420</v>
      </c>
      <c r="F302" s="236" t="s">
        <v>421</v>
      </c>
      <c r="G302" s="237" t="s">
        <v>135</v>
      </c>
      <c r="H302" s="238">
        <v>10.12</v>
      </c>
      <c r="I302" s="239"/>
      <c r="J302" s="240">
        <f>ROUND(I302*H302,2)</f>
        <v>0</v>
      </c>
      <c r="K302" s="236" t="s">
        <v>136</v>
      </c>
      <c r="L302" s="43"/>
      <c r="M302" s="241" t="s">
        <v>1</v>
      </c>
      <c r="N302" s="242" t="s">
        <v>38</v>
      </c>
      <c r="O302" s="90"/>
      <c r="P302" s="243">
        <f>O302*H302</f>
        <v>0</v>
      </c>
      <c r="Q302" s="243">
        <v>0.00085</v>
      </c>
      <c r="R302" s="243">
        <f>Q302*H302</f>
        <v>0.008601999999999999</v>
      </c>
      <c r="S302" s="243">
        <v>0</v>
      </c>
      <c r="T302" s="244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45" t="s">
        <v>137</v>
      </c>
      <c r="AT302" s="245" t="s">
        <v>132</v>
      </c>
      <c r="AU302" s="245" t="s">
        <v>83</v>
      </c>
      <c r="AY302" s="16" t="s">
        <v>130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16" t="s">
        <v>81</v>
      </c>
      <c r="BK302" s="246">
        <f>ROUND(I302*H302,2)</f>
        <v>0</v>
      </c>
      <c r="BL302" s="16" t="s">
        <v>137</v>
      </c>
      <c r="BM302" s="245" t="s">
        <v>422</v>
      </c>
    </row>
    <row r="303" spans="1:47" s="2" customFormat="1" ht="12">
      <c r="A303" s="37"/>
      <c r="B303" s="38"/>
      <c r="C303" s="39"/>
      <c r="D303" s="247" t="s">
        <v>139</v>
      </c>
      <c r="E303" s="39"/>
      <c r="F303" s="248" t="s">
        <v>423</v>
      </c>
      <c r="G303" s="39"/>
      <c r="H303" s="39"/>
      <c r="I303" s="143"/>
      <c r="J303" s="39"/>
      <c r="K303" s="39"/>
      <c r="L303" s="43"/>
      <c r="M303" s="249"/>
      <c r="N303" s="250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139</v>
      </c>
      <c r="AU303" s="16" t="s">
        <v>83</v>
      </c>
    </row>
    <row r="304" spans="1:51" s="13" customFormat="1" ht="12">
      <c r="A304" s="13"/>
      <c r="B304" s="251"/>
      <c r="C304" s="252"/>
      <c r="D304" s="247" t="s">
        <v>141</v>
      </c>
      <c r="E304" s="253" t="s">
        <v>1</v>
      </c>
      <c r="F304" s="254" t="s">
        <v>424</v>
      </c>
      <c r="G304" s="252"/>
      <c r="H304" s="255">
        <v>10.12</v>
      </c>
      <c r="I304" s="256"/>
      <c r="J304" s="252"/>
      <c r="K304" s="252"/>
      <c r="L304" s="257"/>
      <c r="M304" s="258"/>
      <c r="N304" s="259"/>
      <c r="O304" s="259"/>
      <c r="P304" s="259"/>
      <c r="Q304" s="259"/>
      <c r="R304" s="259"/>
      <c r="S304" s="259"/>
      <c r="T304" s="26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1" t="s">
        <v>141</v>
      </c>
      <c r="AU304" s="261" t="s">
        <v>83</v>
      </c>
      <c r="AV304" s="13" t="s">
        <v>83</v>
      </c>
      <c r="AW304" s="13" t="s">
        <v>30</v>
      </c>
      <c r="AX304" s="13" t="s">
        <v>73</v>
      </c>
      <c r="AY304" s="261" t="s">
        <v>130</v>
      </c>
    </row>
    <row r="305" spans="1:51" s="14" customFormat="1" ht="12">
      <c r="A305" s="14"/>
      <c r="B305" s="262"/>
      <c r="C305" s="263"/>
      <c r="D305" s="247" t="s">
        <v>141</v>
      </c>
      <c r="E305" s="264" t="s">
        <v>1</v>
      </c>
      <c r="F305" s="265" t="s">
        <v>143</v>
      </c>
      <c r="G305" s="263"/>
      <c r="H305" s="266">
        <v>10.12</v>
      </c>
      <c r="I305" s="267"/>
      <c r="J305" s="263"/>
      <c r="K305" s="263"/>
      <c r="L305" s="268"/>
      <c r="M305" s="269"/>
      <c r="N305" s="270"/>
      <c r="O305" s="270"/>
      <c r="P305" s="270"/>
      <c r="Q305" s="270"/>
      <c r="R305" s="270"/>
      <c r="S305" s="270"/>
      <c r="T305" s="27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2" t="s">
        <v>141</v>
      </c>
      <c r="AU305" s="272" t="s">
        <v>83</v>
      </c>
      <c r="AV305" s="14" t="s">
        <v>137</v>
      </c>
      <c r="AW305" s="14" t="s">
        <v>30</v>
      </c>
      <c r="AX305" s="14" t="s">
        <v>81</v>
      </c>
      <c r="AY305" s="272" t="s">
        <v>130</v>
      </c>
    </row>
    <row r="306" spans="1:65" s="2" customFormat="1" ht="16.5" customHeight="1">
      <c r="A306" s="37"/>
      <c r="B306" s="38"/>
      <c r="C306" s="234" t="s">
        <v>425</v>
      </c>
      <c r="D306" s="234" t="s">
        <v>132</v>
      </c>
      <c r="E306" s="235" t="s">
        <v>426</v>
      </c>
      <c r="F306" s="236" t="s">
        <v>427</v>
      </c>
      <c r="G306" s="237" t="s">
        <v>164</v>
      </c>
      <c r="H306" s="238">
        <v>449.14</v>
      </c>
      <c r="I306" s="239"/>
      <c r="J306" s="240">
        <f>ROUND(I306*H306,2)</f>
        <v>0</v>
      </c>
      <c r="K306" s="236" t="s">
        <v>136</v>
      </c>
      <c r="L306" s="43"/>
      <c r="M306" s="241" t="s">
        <v>1</v>
      </c>
      <c r="N306" s="242" t="s">
        <v>38</v>
      </c>
      <c r="O306" s="90"/>
      <c r="P306" s="243">
        <f>O306*H306</f>
        <v>0</v>
      </c>
      <c r="Q306" s="243">
        <v>0.08088</v>
      </c>
      <c r="R306" s="243">
        <f>Q306*H306</f>
        <v>36.32644319999999</v>
      </c>
      <c r="S306" s="243">
        <v>0</v>
      </c>
      <c r="T306" s="244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45" t="s">
        <v>137</v>
      </c>
      <c r="AT306" s="245" t="s">
        <v>132</v>
      </c>
      <c r="AU306" s="245" t="s">
        <v>83</v>
      </c>
      <c r="AY306" s="16" t="s">
        <v>130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16" t="s">
        <v>81</v>
      </c>
      <c r="BK306" s="246">
        <f>ROUND(I306*H306,2)</f>
        <v>0</v>
      </c>
      <c r="BL306" s="16" t="s">
        <v>137</v>
      </c>
      <c r="BM306" s="245" t="s">
        <v>428</v>
      </c>
    </row>
    <row r="307" spans="1:47" s="2" customFormat="1" ht="12">
      <c r="A307" s="37"/>
      <c r="B307" s="38"/>
      <c r="C307" s="39"/>
      <c r="D307" s="247" t="s">
        <v>139</v>
      </c>
      <c r="E307" s="39"/>
      <c r="F307" s="248" t="s">
        <v>429</v>
      </c>
      <c r="G307" s="39"/>
      <c r="H307" s="39"/>
      <c r="I307" s="143"/>
      <c r="J307" s="39"/>
      <c r="K307" s="39"/>
      <c r="L307" s="43"/>
      <c r="M307" s="249"/>
      <c r="N307" s="250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139</v>
      </c>
      <c r="AU307" s="16" t="s">
        <v>83</v>
      </c>
    </row>
    <row r="308" spans="1:51" s="13" customFormat="1" ht="12">
      <c r="A308" s="13"/>
      <c r="B308" s="251"/>
      <c r="C308" s="252"/>
      <c r="D308" s="247" t="s">
        <v>141</v>
      </c>
      <c r="E308" s="253" t="s">
        <v>1</v>
      </c>
      <c r="F308" s="254" t="s">
        <v>430</v>
      </c>
      <c r="G308" s="252"/>
      <c r="H308" s="255">
        <v>449.14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1" t="s">
        <v>141</v>
      </c>
      <c r="AU308" s="261" t="s">
        <v>83</v>
      </c>
      <c r="AV308" s="13" t="s">
        <v>83</v>
      </c>
      <c r="AW308" s="13" t="s">
        <v>30</v>
      </c>
      <c r="AX308" s="13" t="s">
        <v>73</v>
      </c>
      <c r="AY308" s="261" t="s">
        <v>130</v>
      </c>
    </row>
    <row r="309" spans="1:51" s="14" customFormat="1" ht="12">
      <c r="A309" s="14"/>
      <c r="B309" s="262"/>
      <c r="C309" s="263"/>
      <c r="D309" s="247" t="s">
        <v>141</v>
      </c>
      <c r="E309" s="264" t="s">
        <v>1</v>
      </c>
      <c r="F309" s="265" t="s">
        <v>143</v>
      </c>
      <c r="G309" s="263"/>
      <c r="H309" s="266">
        <v>449.14</v>
      </c>
      <c r="I309" s="267"/>
      <c r="J309" s="263"/>
      <c r="K309" s="263"/>
      <c r="L309" s="268"/>
      <c r="M309" s="269"/>
      <c r="N309" s="270"/>
      <c r="O309" s="270"/>
      <c r="P309" s="270"/>
      <c r="Q309" s="270"/>
      <c r="R309" s="270"/>
      <c r="S309" s="270"/>
      <c r="T309" s="27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2" t="s">
        <v>141</v>
      </c>
      <c r="AU309" s="272" t="s">
        <v>83</v>
      </c>
      <c r="AV309" s="14" t="s">
        <v>137</v>
      </c>
      <c r="AW309" s="14" t="s">
        <v>30</v>
      </c>
      <c r="AX309" s="14" t="s">
        <v>81</v>
      </c>
      <c r="AY309" s="272" t="s">
        <v>130</v>
      </c>
    </row>
    <row r="310" spans="1:65" s="2" customFormat="1" ht="16.5" customHeight="1">
      <c r="A310" s="37"/>
      <c r="B310" s="38"/>
      <c r="C310" s="273" t="s">
        <v>431</v>
      </c>
      <c r="D310" s="273" t="s">
        <v>221</v>
      </c>
      <c r="E310" s="274" t="s">
        <v>432</v>
      </c>
      <c r="F310" s="275" t="s">
        <v>433</v>
      </c>
      <c r="G310" s="276" t="s">
        <v>353</v>
      </c>
      <c r="H310" s="277">
        <v>898.28</v>
      </c>
      <c r="I310" s="278"/>
      <c r="J310" s="279">
        <f>ROUND(I310*H310,2)</f>
        <v>0</v>
      </c>
      <c r="K310" s="275" t="s">
        <v>136</v>
      </c>
      <c r="L310" s="280"/>
      <c r="M310" s="281" t="s">
        <v>1</v>
      </c>
      <c r="N310" s="282" t="s">
        <v>38</v>
      </c>
      <c r="O310" s="90"/>
      <c r="P310" s="243">
        <f>O310*H310</f>
        <v>0</v>
      </c>
      <c r="Q310" s="243">
        <v>0.022</v>
      </c>
      <c r="R310" s="243">
        <f>Q310*H310</f>
        <v>19.762159999999998</v>
      </c>
      <c r="S310" s="243">
        <v>0</v>
      </c>
      <c r="T310" s="24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45" t="s">
        <v>182</v>
      </c>
      <c r="AT310" s="245" t="s">
        <v>221</v>
      </c>
      <c r="AU310" s="245" t="s">
        <v>83</v>
      </c>
      <c r="AY310" s="16" t="s">
        <v>130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6" t="s">
        <v>81</v>
      </c>
      <c r="BK310" s="246">
        <f>ROUND(I310*H310,2)</f>
        <v>0</v>
      </c>
      <c r="BL310" s="16" t="s">
        <v>137</v>
      </c>
      <c r="BM310" s="245" t="s">
        <v>434</v>
      </c>
    </row>
    <row r="311" spans="1:47" s="2" customFormat="1" ht="12">
      <c r="A311" s="37"/>
      <c r="B311" s="38"/>
      <c r="C311" s="39"/>
      <c r="D311" s="247" t="s">
        <v>139</v>
      </c>
      <c r="E311" s="39"/>
      <c r="F311" s="248" t="s">
        <v>433</v>
      </c>
      <c r="G311" s="39"/>
      <c r="H311" s="39"/>
      <c r="I311" s="143"/>
      <c r="J311" s="39"/>
      <c r="K311" s="39"/>
      <c r="L311" s="43"/>
      <c r="M311" s="249"/>
      <c r="N311" s="250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139</v>
      </c>
      <c r="AU311" s="16" t="s">
        <v>83</v>
      </c>
    </row>
    <row r="312" spans="1:47" s="2" customFormat="1" ht="12">
      <c r="A312" s="37"/>
      <c r="B312" s="38"/>
      <c r="C312" s="39"/>
      <c r="D312" s="247" t="s">
        <v>301</v>
      </c>
      <c r="E312" s="39"/>
      <c r="F312" s="283" t="s">
        <v>435</v>
      </c>
      <c r="G312" s="39"/>
      <c r="H312" s="39"/>
      <c r="I312" s="143"/>
      <c r="J312" s="39"/>
      <c r="K312" s="39"/>
      <c r="L312" s="43"/>
      <c r="M312" s="249"/>
      <c r="N312" s="250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301</v>
      </c>
      <c r="AU312" s="16" t="s">
        <v>83</v>
      </c>
    </row>
    <row r="313" spans="1:51" s="13" customFormat="1" ht="12">
      <c r="A313" s="13"/>
      <c r="B313" s="251"/>
      <c r="C313" s="252"/>
      <c r="D313" s="247" t="s">
        <v>141</v>
      </c>
      <c r="E313" s="253" t="s">
        <v>1</v>
      </c>
      <c r="F313" s="254" t="s">
        <v>436</v>
      </c>
      <c r="G313" s="252"/>
      <c r="H313" s="255">
        <v>898.28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141</v>
      </c>
      <c r="AU313" s="261" t="s">
        <v>83</v>
      </c>
      <c r="AV313" s="13" t="s">
        <v>83</v>
      </c>
      <c r="AW313" s="13" t="s">
        <v>30</v>
      </c>
      <c r="AX313" s="13" t="s">
        <v>73</v>
      </c>
      <c r="AY313" s="261" t="s">
        <v>130</v>
      </c>
    </row>
    <row r="314" spans="1:51" s="14" customFormat="1" ht="12">
      <c r="A314" s="14"/>
      <c r="B314" s="262"/>
      <c r="C314" s="263"/>
      <c r="D314" s="247" t="s">
        <v>141</v>
      </c>
      <c r="E314" s="264" t="s">
        <v>1</v>
      </c>
      <c r="F314" s="265" t="s">
        <v>143</v>
      </c>
      <c r="G314" s="263"/>
      <c r="H314" s="266">
        <v>898.28</v>
      </c>
      <c r="I314" s="267"/>
      <c r="J314" s="263"/>
      <c r="K314" s="263"/>
      <c r="L314" s="268"/>
      <c r="M314" s="269"/>
      <c r="N314" s="270"/>
      <c r="O314" s="270"/>
      <c r="P314" s="270"/>
      <c r="Q314" s="270"/>
      <c r="R314" s="270"/>
      <c r="S314" s="270"/>
      <c r="T314" s="27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2" t="s">
        <v>141</v>
      </c>
      <c r="AU314" s="272" t="s">
        <v>83</v>
      </c>
      <c r="AV314" s="14" t="s">
        <v>137</v>
      </c>
      <c r="AW314" s="14" t="s">
        <v>30</v>
      </c>
      <c r="AX314" s="14" t="s">
        <v>81</v>
      </c>
      <c r="AY314" s="272" t="s">
        <v>130</v>
      </c>
    </row>
    <row r="315" spans="1:65" s="2" customFormat="1" ht="16.5" customHeight="1">
      <c r="A315" s="37"/>
      <c r="B315" s="38"/>
      <c r="C315" s="234" t="s">
        <v>437</v>
      </c>
      <c r="D315" s="234" t="s">
        <v>132</v>
      </c>
      <c r="E315" s="235" t="s">
        <v>438</v>
      </c>
      <c r="F315" s="236" t="s">
        <v>439</v>
      </c>
      <c r="G315" s="237" t="s">
        <v>164</v>
      </c>
      <c r="H315" s="238">
        <v>132.46</v>
      </c>
      <c r="I315" s="239"/>
      <c r="J315" s="240">
        <f>ROUND(I315*H315,2)</f>
        <v>0</v>
      </c>
      <c r="K315" s="236" t="s">
        <v>136</v>
      </c>
      <c r="L315" s="43"/>
      <c r="M315" s="241" t="s">
        <v>1</v>
      </c>
      <c r="N315" s="242" t="s">
        <v>38</v>
      </c>
      <c r="O315" s="90"/>
      <c r="P315" s="243">
        <f>O315*H315</f>
        <v>0</v>
      </c>
      <c r="Q315" s="243">
        <v>0.1554</v>
      </c>
      <c r="R315" s="243">
        <f>Q315*H315</f>
        <v>20.584284000000004</v>
      </c>
      <c r="S315" s="243">
        <v>0</v>
      </c>
      <c r="T315" s="244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45" t="s">
        <v>137</v>
      </c>
      <c r="AT315" s="245" t="s">
        <v>132</v>
      </c>
      <c r="AU315" s="245" t="s">
        <v>83</v>
      </c>
      <c r="AY315" s="16" t="s">
        <v>130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16" t="s">
        <v>81</v>
      </c>
      <c r="BK315" s="246">
        <f>ROUND(I315*H315,2)</f>
        <v>0</v>
      </c>
      <c r="BL315" s="16" t="s">
        <v>137</v>
      </c>
      <c r="BM315" s="245" t="s">
        <v>440</v>
      </c>
    </row>
    <row r="316" spans="1:47" s="2" customFormat="1" ht="12">
      <c r="A316" s="37"/>
      <c r="B316" s="38"/>
      <c r="C316" s="39"/>
      <c r="D316" s="247" t="s">
        <v>139</v>
      </c>
      <c r="E316" s="39"/>
      <c r="F316" s="248" t="s">
        <v>441</v>
      </c>
      <c r="G316" s="39"/>
      <c r="H316" s="39"/>
      <c r="I316" s="143"/>
      <c r="J316" s="39"/>
      <c r="K316" s="39"/>
      <c r="L316" s="43"/>
      <c r="M316" s="249"/>
      <c r="N316" s="250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139</v>
      </c>
      <c r="AU316" s="16" t="s">
        <v>83</v>
      </c>
    </row>
    <row r="317" spans="1:51" s="13" customFormat="1" ht="12">
      <c r="A317" s="13"/>
      <c r="B317" s="251"/>
      <c r="C317" s="252"/>
      <c r="D317" s="247" t="s">
        <v>141</v>
      </c>
      <c r="E317" s="253" t="s">
        <v>1</v>
      </c>
      <c r="F317" s="254" t="s">
        <v>442</v>
      </c>
      <c r="G317" s="252"/>
      <c r="H317" s="255">
        <v>97.94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1" t="s">
        <v>141</v>
      </c>
      <c r="AU317" s="261" t="s">
        <v>83</v>
      </c>
      <c r="AV317" s="13" t="s">
        <v>83</v>
      </c>
      <c r="AW317" s="13" t="s">
        <v>30</v>
      </c>
      <c r="AX317" s="13" t="s">
        <v>73</v>
      </c>
      <c r="AY317" s="261" t="s">
        <v>130</v>
      </c>
    </row>
    <row r="318" spans="1:51" s="13" customFormat="1" ht="12">
      <c r="A318" s="13"/>
      <c r="B318" s="251"/>
      <c r="C318" s="252"/>
      <c r="D318" s="247" t="s">
        <v>141</v>
      </c>
      <c r="E318" s="253" t="s">
        <v>1</v>
      </c>
      <c r="F318" s="254" t="s">
        <v>443</v>
      </c>
      <c r="G318" s="252"/>
      <c r="H318" s="255">
        <v>29.52</v>
      </c>
      <c r="I318" s="256"/>
      <c r="J318" s="252"/>
      <c r="K318" s="252"/>
      <c r="L318" s="257"/>
      <c r="M318" s="258"/>
      <c r="N318" s="259"/>
      <c r="O318" s="259"/>
      <c r="P318" s="259"/>
      <c r="Q318" s="259"/>
      <c r="R318" s="259"/>
      <c r="S318" s="259"/>
      <c r="T318" s="26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1" t="s">
        <v>141</v>
      </c>
      <c r="AU318" s="261" t="s">
        <v>83</v>
      </c>
      <c r="AV318" s="13" t="s">
        <v>83</v>
      </c>
      <c r="AW318" s="13" t="s">
        <v>30</v>
      </c>
      <c r="AX318" s="13" t="s">
        <v>73</v>
      </c>
      <c r="AY318" s="261" t="s">
        <v>130</v>
      </c>
    </row>
    <row r="319" spans="1:51" s="13" customFormat="1" ht="12">
      <c r="A319" s="13"/>
      <c r="B319" s="251"/>
      <c r="C319" s="252"/>
      <c r="D319" s="247" t="s">
        <v>141</v>
      </c>
      <c r="E319" s="253" t="s">
        <v>1</v>
      </c>
      <c r="F319" s="254" t="s">
        <v>161</v>
      </c>
      <c r="G319" s="252"/>
      <c r="H319" s="255">
        <v>5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1" t="s">
        <v>141</v>
      </c>
      <c r="AU319" s="261" t="s">
        <v>83</v>
      </c>
      <c r="AV319" s="13" t="s">
        <v>83</v>
      </c>
      <c r="AW319" s="13" t="s">
        <v>30</v>
      </c>
      <c r="AX319" s="13" t="s">
        <v>73</v>
      </c>
      <c r="AY319" s="261" t="s">
        <v>130</v>
      </c>
    </row>
    <row r="320" spans="1:51" s="14" customFormat="1" ht="12">
      <c r="A320" s="14"/>
      <c r="B320" s="262"/>
      <c r="C320" s="263"/>
      <c r="D320" s="247" t="s">
        <v>141</v>
      </c>
      <c r="E320" s="264" t="s">
        <v>1</v>
      </c>
      <c r="F320" s="265" t="s">
        <v>143</v>
      </c>
      <c r="G320" s="263"/>
      <c r="H320" s="266">
        <v>132.46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2" t="s">
        <v>141</v>
      </c>
      <c r="AU320" s="272" t="s">
        <v>83</v>
      </c>
      <c r="AV320" s="14" t="s">
        <v>137</v>
      </c>
      <c r="AW320" s="14" t="s">
        <v>30</v>
      </c>
      <c r="AX320" s="14" t="s">
        <v>81</v>
      </c>
      <c r="AY320" s="272" t="s">
        <v>130</v>
      </c>
    </row>
    <row r="321" spans="1:65" s="2" customFormat="1" ht="16.5" customHeight="1">
      <c r="A321" s="37"/>
      <c r="B321" s="38"/>
      <c r="C321" s="273" t="s">
        <v>444</v>
      </c>
      <c r="D321" s="273" t="s">
        <v>221</v>
      </c>
      <c r="E321" s="274" t="s">
        <v>445</v>
      </c>
      <c r="F321" s="275" t="s">
        <v>446</v>
      </c>
      <c r="G321" s="276" t="s">
        <v>353</v>
      </c>
      <c r="H321" s="277">
        <v>97.94</v>
      </c>
      <c r="I321" s="278"/>
      <c r="J321" s="279">
        <f>ROUND(I321*H321,2)</f>
        <v>0</v>
      </c>
      <c r="K321" s="275" t="s">
        <v>136</v>
      </c>
      <c r="L321" s="280"/>
      <c r="M321" s="281" t="s">
        <v>1</v>
      </c>
      <c r="N321" s="282" t="s">
        <v>38</v>
      </c>
      <c r="O321" s="90"/>
      <c r="P321" s="243">
        <f>O321*H321</f>
        <v>0</v>
      </c>
      <c r="Q321" s="243">
        <v>0.0821</v>
      </c>
      <c r="R321" s="243">
        <f>Q321*H321</f>
        <v>8.040874</v>
      </c>
      <c r="S321" s="243">
        <v>0</v>
      </c>
      <c r="T321" s="244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45" t="s">
        <v>182</v>
      </c>
      <c r="AT321" s="245" t="s">
        <v>221</v>
      </c>
      <c r="AU321" s="245" t="s">
        <v>83</v>
      </c>
      <c r="AY321" s="16" t="s">
        <v>130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16" t="s">
        <v>81</v>
      </c>
      <c r="BK321" s="246">
        <f>ROUND(I321*H321,2)</f>
        <v>0</v>
      </c>
      <c r="BL321" s="16" t="s">
        <v>137</v>
      </c>
      <c r="BM321" s="245" t="s">
        <v>447</v>
      </c>
    </row>
    <row r="322" spans="1:47" s="2" customFormat="1" ht="12">
      <c r="A322" s="37"/>
      <c r="B322" s="38"/>
      <c r="C322" s="39"/>
      <c r="D322" s="247" t="s">
        <v>139</v>
      </c>
      <c r="E322" s="39"/>
      <c r="F322" s="248" t="s">
        <v>448</v>
      </c>
      <c r="G322" s="39"/>
      <c r="H322" s="39"/>
      <c r="I322" s="143"/>
      <c r="J322" s="39"/>
      <c r="K322" s="39"/>
      <c r="L322" s="43"/>
      <c r="M322" s="249"/>
      <c r="N322" s="250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139</v>
      </c>
      <c r="AU322" s="16" t="s">
        <v>83</v>
      </c>
    </row>
    <row r="323" spans="1:51" s="13" customFormat="1" ht="12">
      <c r="A323" s="13"/>
      <c r="B323" s="251"/>
      <c r="C323" s="252"/>
      <c r="D323" s="247" t="s">
        <v>141</v>
      </c>
      <c r="E323" s="253" t="s">
        <v>1</v>
      </c>
      <c r="F323" s="254" t="s">
        <v>449</v>
      </c>
      <c r="G323" s="252"/>
      <c r="H323" s="255">
        <v>97.94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141</v>
      </c>
      <c r="AU323" s="261" t="s">
        <v>83</v>
      </c>
      <c r="AV323" s="13" t="s">
        <v>83</v>
      </c>
      <c r="AW323" s="13" t="s">
        <v>30</v>
      </c>
      <c r="AX323" s="13" t="s">
        <v>73</v>
      </c>
      <c r="AY323" s="261" t="s">
        <v>130</v>
      </c>
    </row>
    <row r="324" spans="1:51" s="14" customFormat="1" ht="12">
      <c r="A324" s="14"/>
      <c r="B324" s="262"/>
      <c r="C324" s="263"/>
      <c r="D324" s="247" t="s">
        <v>141</v>
      </c>
      <c r="E324" s="264" t="s">
        <v>1</v>
      </c>
      <c r="F324" s="265" t="s">
        <v>143</v>
      </c>
      <c r="G324" s="263"/>
      <c r="H324" s="266">
        <v>97.94</v>
      </c>
      <c r="I324" s="267"/>
      <c r="J324" s="263"/>
      <c r="K324" s="263"/>
      <c r="L324" s="268"/>
      <c r="M324" s="269"/>
      <c r="N324" s="270"/>
      <c r="O324" s="270"/>
      <c r="P324" s="270"/>
      <c r="Q324" s="270"/>
      <c r="R324" s="270"/>
      <c r="S324" s="270"/>
      <c r="T324" s="27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2" t="s">
        <v>141</v>
      </c>
      <c r="AU324" s="272" t="s">
        <v>83</v>
      </c>
      <c r="AV324" s="14" t="s">
        <v>137</v>
      </c>
      <c r="AW324" s="14" t="s">
        <v>30</v>
      </c>
      <c r="AX324" s="14" t="s">
        <v>81</v>
      </c>
      <c r="AY324" s="272" t="s">
        <v>130</v>
      </c>
    </row>
    <row r="325" spans="1:65" s="2" customFormat="1" ht="16.5" customHeight="1">
      <c r="A325" s="37"/>
      <c r="B325" s="38"/>
      <c r="C325" s="273" t="s">
        <v>450</v>
      </c>
      <c r="D325" s="273" t="s">
        <v>221</v>
      </c>
      <c r="E325" s="274" t="s">
        <v>451</v>
      </c>
      <c r="F325" s="275" t="s">
        <v>452</v>
      </c>
      <c r="G325" s="276" t="s">
        <v>353</v>
      </c>
      <c r="H325" s="277">
        <v>29.52</v>
      </c>
      <c r="I325" s="278"/>
      <c r="J325" s="279">
        <f>ROUND(I325*H325,2)</f>
        <v>0</v>
      </c>
      <c r="K325" s="275" t="s">
        <v>136</v>
      </c>
      <c r="L325" s="280"/>
      <c r="M325" s="281" t="s">
        <v>1</v>
      </c>
      <c r="N325" s="282" t="s">
        <v>38</v>
      </c>
      <c r="O325" s="90"/>
      <c r="P325" s="243">
        <f>O325*H325</f>
        <v>0</v>
      </c>
      <c r="Q325" s="243">
        <v>0.0483</v>
      </c>
      <c r="R325" s="243">
        <f>Q325*H325</f>
        <v>1.425816</v>
      </c>
      <c r="S325" s="243">
        <v>0</v>
      </c>
      <c r="T325" s="244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45" t="s">
        <v>182</v>
      </c>
      <c r="AT325" s="245" t="s">
        <v>221</v>
      </c>
      <c r="AU325" s="245" t="s">
        <v>83</v>
      </c>
      <c r="AY325" s="16" t="s">
        <v>130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16" t="s">
        <v>81</v>
      </c>
      <c r="BK325" s="246">
        <f>ROUND(I325*H325,2)</f>
        <v>0</v>
      </c>
      <c r="BL325" s="16" t="s">
        <v>137</v>
      </c>
      <c r="BM325" s="245" t="s">
        <v>453</v>
      </c>
    </row>
    <row r="326" spans="1:47" s="2" customFormat="1" ht="12">
      <c r="A326" s="37"/>
      <c r="B326" s="38"/>
      <c r="C326" s="39"/>
      <c r="D326" s="247" t="s">
        <v>139</v>
      </c>
      <c r="E326" s="39"/>
      <c r="F326" s="248" t="s">
        <v>454</v>
      </c>
      <c r="G326" s="39"/>
      <c r="H326" s="39"/>
      <c r="I326" s="143"/>
      <c r="J326" s="39"/>
      <c r="K326" s="39"/>
      <c r="L326" s="43"/>
      <c r="M326" s="249"/>
      <c r="N326" s="250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139</v>
      </c>
      <c r="AU326" s="16" t="s">
        <v>83</v>
      </c>
    </row>
    <row r="327" spans="1:51" s="13" customFormat="1" ht="12">
      <c r="A327" s="13"/>
      <c r="B327" s="251"/>
      <c r="C327" s="252"/>
      <c r="D327" s="247" t="s">
        <v>141</v>
      </c>
      <c r="E327" s="253" t="s">
        <v>1</v>
      </c>
      <c r="F327" s="254" t="s">
        <v>455</v>
      </c>
      <c r="G327" s="252"/>
      <c r="H327" s="255">
        <v>29.52</v>
      </c>
      <c r="I327" s="256"/>
      <c r="J327" s="252"/>
      <c r="K327" s="252"/>
      <c r="L327" s="257"/>
      <c r="M327" s="258"/>
      <c r="N327" s="259"/>
      <c r="O327" s="259"/>
      <c r="P327" s="259"/>
      <c r="Q327" s="259"/>
      <c r="R327" s="259"/>
      <c r="S327" s="259"/>
      <c r="T327" s="26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1" t="s">
        <v>141</v>
      </c>
      <c r="AU327" s="261" t="s">
        <v>83</v>
      </c>
      <c r="AV327" s="13" t="s">
        <v>83</v>
      </c>
      <c r="AW327" s="13" t="s">
        <v>30</v>
      </c>
      <c r="AX327" s="13" t="s">
        <v>73</v>
      </c>
      <c r="AY327" s="261" t="s">
        <v>130</v>
      </c>
    </row>
    <row r="328" spans="1:51" s="14" customFormat="1" ht="12">
      <c r="A328" s="14"/>
      <c r="B328" s="262"/>
      <c r="C328" s="263"/>
      <c r="D328" s="247" t="s">
        <v>141</v>
      </c>
      <c r="E328" s="264" t="s">
        <v>1</v>
      </c>
      <c r="F328" s="265" t="s">
        <v>143</v>
      </c>
      <c r="G328" s="263"/>
      <c r="H328" s="266">
        <v>29.52</v>
      </c>
      <c r="I328" s="267"/>
      <c r="J328" s="263"/>
      <c r="K328" s="263"/>
      <c r="L328" s="268"/>
      <c r="M328" s="269"/>
      <c r="N328" s="270"/>
      <c r="O328" s="270"/>
      <c r="P328" s="270"/>
      <c r="Q328" s="270"/>
      <c r="R328" s="270"/>
      <c r="S328" s="270"/>
      <c r="T328" s="27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2" t="s">
        <v>141</v>
      </c>
      <c r="AU328" s="272" t="s">
        <v>83</v>
      </c>
      <c r="AV328" s="14" t="s">
        <v>137</v>
      </c>
      <c r="AW328" s="14" t="s">
        <v>30</v>
      </c>
      <c r="AX328" s="14" t="s">
        <v>81</v>
      </c>
      <c r="AY328" s="272" t="s">
        <v>130</v>
      </c>
    </row>
    <row r="329" spans="1:65" s="2" customFormat="1" ht="16.5" customHeight="1">
      <c r="A329" s="37"/>
      <c r="B329" s="38"/>
      <c r="C329" s="273" t="s">
        <v>456</v>
      </c>
      <c r="D329" s="273" t="s">
        <v>221</v>
      </c>
      <c r="E329" s="274" t="s">
        <v>457</v>
      </c>
      <c r="F329" s="275" t="s">
        <v>458</v>
      </c>
      <c r="G329" s="276" t="s">
        <v>353</v>
      </c>
      <c r="H329" s="277">
        <v>5</v>
      </c>
      <c r="I329" s="278"/>
      <c r="J329" s="279">
        <f>ROUND(I329*H329,2)</f>
        <v>0</v>
      </c>
      <c r="K329" s="275" t="s">
        <v>136</v>
      </c>
      <c r="L329" s="280"/>
      <c r="M329" s="281" t="s">
        <v>1</v>
      </c>
      <c r="N329" s="282" t="s">
        <v>38</v>
      </c>
      <c r="O329" s="90"/>
      <c r="P329" s="243">
        <f>O329*H329</f>
        <v>0</v>
      </c>
      <c r="Q329" s="243">
        <v>0.064</v>
      </c>
      <c r="R329" s="243">
        <f>Q329*H329</f>
        <v>0.32</v>
      </c>
      <c r="S329" s="243">
        <v>0</v>
      </c>
      <c r="T329" s="244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45" t="s">
        <v>182</v>
      </c>
      <c r="AT329" s="245" t="s">
        <v>221</v>
      </c>
      <c r="AU329" s="245" t="s">
        <v>83</v>
      </c>
      <c r="AY329" s="16" t="s">
        <v>130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16" t="s">
        <v>81</v>
      </c>
      <c r="BK329" s="246">
        <f>ROUND(I329*H329,2)</f>
        <v>0</v>
      </c>
      <c r="BL329" s="16" t="s">
        <v>137</v>
      </c>
      <c r="BM329" s="245" t="s">
        <v>459</v>
      </c>
    </row>
    <row r="330" spans="1:47" s="2" customFormat="1" ht="12">
      <c r="A330" s="37"/>
      <c r="B330" s="38"/>
      <c r="C330" s="39"/>
      <c r="D330" s="247" t="s">
        <v>139</v>
      </c>
      <c r="E330" s="39"/>
      <c r="F330" s="248" t="s">
        <v>460</v>
      </c>
      <c r="G330" s="39"/>
      <c r="H330" s="39"/>
      <c r="I330" s="143"/>
      <c r="J330" s="39"/>
      <c r="K330" s="39"/>
      <c r="L330" s="43"/>
      <c r="M330" s="249"/>
      <c r="N330" s="250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139</v>
      </c>
      <c r="AU330" s="16" t="s">
        <v>83</v>
      </c>
    </row>
    <row r="331" spans="1:65" s="2" customFormat="1" ht="16.5" customHeight="1">
      <c r="A331" s="37"/>
      <c r="B331" s="38"/>
      <c r="C331" s="234" t="s">
        <v>461</v>
      </c>
      <c r="D331" s="234" t="s">
        <v>132</v>
      </c>
      <c r="E331" s="235" t="s">
        <v>438</v>
      </c>
      <c r="F331" s="236" t="s">
        <v>439</v>
      </c>
      <c r="G331" s="237" t="s">
        <v>164</v>
      </c>
      <c r="H331" s="238">
        <v>14</v>
      </c>
      <c r="I331" s="239"/>
      <c r="J331" s="240">
        <f>ROUND(I331*H331,2)</f>
        <v>0</v>
      </c>
      <c r="K331" s="236" t="s">
        <v>136</v>
      </c>
      <c r="L331" s="43"/>
      <c r="M331" s="241" t="s">
        <v>1</v>
      </c>
      <c r="N331" s="242" t="s">
        <v>38</v>
      </c>
      <c r="O331" s="90"/>
      <c r="P331" s="243">
        <f>O331*H331</f>
        <v>0</v>
      </c>
      <c r="Q331" s="243">
        <v>0.1554</v>
      </c>
      <c r="R331" s="243">
        <f>Q331*H331</f>
        <v>2.1756</v>
      </c>
      <c r="S331" s="243">
        <v>0</v>
      </c>
      <c r="T331" s="244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45" t="s">
        <v>137</v>
      </c>
      <c r="AT331" s="245" t="s">
        <v>132</v>
      </c>
      <c r="AU331" s="245" t="s">
        <v>83</v>
      </c>
      <c r="AY331" s="16" t="s">
        <v>130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16" t="s">
        <v>81</v>
      </c>
      <c r="BK331" s="246">
        <f>ROUND(I331*H331,2)</f>
        <v>0</v>
      </c>
      <c r="BL331" s="16" t="s">
        <v>137</v>
      </c>
      <c r="BM331" s="245" t="s">
        <v>462</v>
      </c>
    </row>
    <row r="332" spans="1:47" s="2" customFormat="1" ht="12">
      <c r="A332" s="37"/>
      <c r="B332" s="38"/>
      <c r="C332" s="39"/>
      <c r="D332" s="247" t="s">
        <v>139</v>
      </c>
      <c r="E332" s="39"/>
      <c r="F332" s="248" t="s">
        <v>441</v>
      </c>
      <c r="G332" s="39"/>
      <c r="H332" s="39"/>
      <c r="I332" s="143"/>
      <c r="J332" s="39"/>
      <c r="K332" s="39"/>
      <c r="L332" s="43"/>
      <c r="M332" s="249"/>
      <c r="N332" s="250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139</v>
      </c>
      <c r="AU332" s="16" t="s">
        <v>83</v>
      </c>
    </row>
    <row r="333" spans="1:65" s="2" customFormat="1" ht="16.5" customHeight="1">
      <c r="A333" s="37"/>
      <c r="B333" s="38"/>
      <c r="C333" s="273" t="s">
        <v>463</v>
      </c>
      <c r="D333" s="273" t="s">
        <v>221</v>
      </c>
      <c r="E333" s="274" t="s">
        <v>464</v>
      </c>
      <c r="F333" s="275" t="s">
        <v>465</v>
      </c>
      <c r="G333" s="276" t="s">
        <v>353</v>
      </c>
      <c r="H333" s="277">
        <v>13</v>
      </c>
      <c r="I333" s="278"/>
      <c r="J333" s="279">
        <f>ROUND(I333*H333,2)</f>
        <v>0</v>
      </c>
      <c r="K333" s="275" t="s">
        <v>136</v>
      </c>
      <c r="L333" s="280"/>
      <c r="M333" s="281" t="s">
        <v>1</v>
      </c>
      <c r="N333" s="282" t="s">
        <v>38</v>
      </c>
      <c r="O333" s="90"/>
      <c r="P333" s="243">
        <f>O333*H333</f>
        <v>0</v>
      </c>
      <c r="Q333" s="243">
        <v>0.259</v>
      </c>
      <c r="R333" s="243">
        <f>Q333*H333</f>
        <v>3.367</v>
      </c>
      <c r="S333" s="243">
        <v>0</v>
      </c>
      <c r="T333" s="244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45" t="s">
        <v>182</v>
      </c>
      <c r="AT333" s="245" t="s">
        <v>221</v>
      </c>
      <c r="AU333" s="245" t="s">
        <v>83</v>
      </c>
      <c r="AY333" s="16" t="s">
        <v>130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16" t="s">
        <v>81</v>
      </c>
      <c r="BK333" s="246">
        <f>ROUND(I333*H333,2)</f>
        <v>0</v>
      </c>
      <c r="BL333" s="16" t="s">
        <v>137</v>
      </c>
      <c r="BM333" s="245" t="s">
        <v>466</v>
      </c>
    </row>
    <row r="334" spans="1:47" s="2" customFormat="1" ht="12">
      <c r="A334" s="37"/>
      <c r="B334" s="38"/>
      <c r="C334" s="39"/>
      <c r="D334" s="247" t="s">
        <v>139</v>
      </c>
      <c r="E334" s="39"/>
      <c r="F334" s="248" t="s">
        <v>467</v>
      </c>
      <c r="G334" s="39"/>
      <c r="H334" s="39"/>
      <c r="I334" s="143"/>
      <c r="J334" s="39"/>
      <c r="K334" s="39"/>
      <c r="L334" s="43"/>
      <c r="M334" s="249"/>
      <c r="N334" s="250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139</v>
      </c>
      <c r="AU334" s="16" t="s">
        <v>83</v>
      </c>
    </row>
    <row r="335" spans="1:65" s="2" customFormat="1" ht="16.5" customHeight="1">
      <c r="A335" s="37"/>
      <c r="B335" s="38"/>
      <c r="C335" s="273" t="s">
        <v>468</v>
      </c>
      <c r="D335" s="273" t="s">
        <v>221</v>
      </c>
      <c r="E335" s="274" t="s">
        <v>469</v>
      </c>
      <c r="F335" s="275" t="s">
        <v>470</v>
      </c>
      <c r="G335" s="276" t="s">
        <v>353</v>
      </c>
      <c r="H335" s="277">
        <v>1</v>
      </c>
      <c r="I335" s="278"/>
      <c r="J335" s="279">
        <f>ROUND(I335*H335,2)</f>
        <v>0</v>
      </c>
      <c r="K335" s="275" t="s">
        <v>136</v>
      </c>
      <c r="L335" s="280"/>
      <c r="M335" s="281" t="s">
        <v>1</v>
      </c>
      <c r="N335" s="282" t="s">
        <v>38</v>
      </c>
      <c r="O335" s="90"/>
      <c r="P335" s="243">
        <f>O335*H335</f>
        <v>0</v>
      </c>
      <c r="Q335" s="243">
        <v>0.245</v>
      </c>
      <c r="R335" s="243">
        <f>Q335*H335</f>
        <v>0.245</v>
      </c>
      <c r="S335" s="243">
        <v>0</v>
      </c>
      <c r="T335" s="244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45" t="s">
        <v>182</v>
      </c>
      <c r="AT335" s="245" t="s">
        <v>221</v>
      </c>
      <c r="AU335" s="245" t="s">
        <v>83</v>
      </c>
      <c r="AY335" s="16" t="s">
        <v>130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16" t="s">
        <v>81</v>
      </c>
      <c r="BK335" s="246">
        <f>ROUND(I335*H335,2)</f>
        <v>0</v>
      </c>
      <c r="BL335" s="16" t="s">
        <v>137</v>
      </c>
      <c r="BM335" s="245" t="s">
        <v>471</v>
      </c>
    </row>
    <row r="336" spans="1:47" s="2" customFormat="1" ht="12">
      <c r="A336" s="37"/>
      <c r="B336" s="38"/>
      <c r="C336" s="39"/>
      <c r="D336" s="247" t="s">
        <v>139</v>
      </c>
      <c r="E336" s="39"/>
      <c r="F336" s="248" t="s">
        <v>472</v>
      </c>
      <c r="G336" s="39"/>
      <c r="H336" s="39"/>
      <c r="I336" s="143"/>
      <c r="J336" s="39"/>
      <c r="K336" s="39"/>
      <c r="L336" s="43"/>
      <c r="M336" s="249"/>
      <c r="N336" s="250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139</v>
      </c>
      <c r="AU336" s="16" t="s">
        <v>83</v>
      </c>
    </row>
    <row r="337" spans="1:65" s="2" customFormat="1" ht="16.5" customHeight="1">
      <c r="A337" s="37"/>
      <c r="B337" s="38"/>
      <c r="C337" s="234" t="s">
        <v>473</v>
      </c>
      <c r="D337" s="234" t="s">
        <v>132</v>
      </c>
      <c r="E337" s="235" t="s">
        <v>474</v>
      </c>
      <c r="F337" s="236" t="s">
        <v>475</v>
      </c>
      <c r="G337" s="237" t="s">
        <v>164</v>
      </c>
      <c r="H337" s="238">
        <v>340.35</v>
      </c>
      <c r="I337" s="239"/>
      <c r="J337" s="240">
        <f>ROUND(I337*H337,2)</f>
        <v>0</v>
      </c>
      <c r="K337" s="236" t="s">
        <v>136</v>
      </c>
      <c r="L337" s="43"/>
      <c r="M337" s="241" t="s">
        <v>1</v>
      </c>
      <c r="N337" s="242" t="s">
        <v>38</v>
      </c>
      <c r="O337" s="90"/>
      <c r="P337" s="243">
        <f>O337*H337</f>
        <v>0</v>
      </c>
      <c r="Q337" s="243">
        <v>0.16849</v>
      </c>
      <c r="R337" s="243">
        <f>Q337*H337</f>
        <v>57.345571500000005</v>
      </c>
      <c r="S337" s="243">
        <v>0</v>
      </c>
      <c r="T337" s="244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45" t="s">
        <v>137</v>
      </c>
      <c r="AT337" s="245" t="s">
        <v>132</v>
      </c>
      <c r="AU337" s="245" t="s">
        <v>83</v>
      </c>
      <c r="AY337" s="16" t="s">
        <v>130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16" t="s">
        <v>81</v>
      </c>
      <c r="BK337" s="246">
        <f>ROUND(I337*H337,2)</f>
        <v>0</v>
      </c>
      <c r="BL337" s="16" t="s">
        <v>137</v>
      </c>
      <c r="BM337" s="245" t="s">
        <v>476</v>
      </c>
    </row>
    <row r="338" spans="1:47" s="2" customFormat="1" ht="12">
      <c r="A338" s="37"/>
      <c r="B338" s="38"/>
      <c r="C338" s="39"/>
      <c r="D338" s="247" t="s">
        <v>139</v>
      </c>
      <c r="E338" s="39"/>
      <c r="F338" s="248" t="s">
        <v>477</v>
      </c>
      <c r="G338" s="39"/>
      <c r="H338" s="39"/>
      <c r="I338" s="143"/>
      <c r="J338" s="39"/>
      <c r="K338" s="39"/>
      <c r="L338" s="43"/>
      <c r="M338" s="249"/>
      <c r="N338" s="250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139</v>
      </c>
      <c r="AU338" s="16" t="s">
        <v>83</v>
      </c>
    </row>
    <row r="339" spans="1:51" s="13" customFormat="1" ht="12">
      <c r="A339" s="13"/>
      <c r="B339" s="251"/>
      <c r="C339" s="252"/>
      <c r="D339" s="247" t="s">
        <v>141</v>
      </c>
      <c r="E339" s="253" t="s">
        <v>1</v>
      </c>
      <c r="F339" s="254" t="s">
        <v>478</v>
      </c>
      <c r="G339" s="252"/>
      <c r="H339" s="255">
        <v>227.65</v>
      </c>
      <c r="I339" s="256"/>
      <c r="J339" s="252"/>
      <c r="K339" s="252"/>
      <c r="L339" s="257"/>
      <c r="M339" s="258"/>
      <c r="N339" s="259"/>
      <c r="O339" s="259"/>
      <c r="P339" s="259"/>
      <c r="Q339" s="259"/>
      <c r="R339" s="259"/>
      <c r="S339" s="259"/>
      <c r="T339" s="26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1" t="s">
        <v>141</v>
      </c>
      <c r="AU339" s="261" t="s">
        <v>83</v>
      </c>
      <c r="AV339" s="13" t="s">
        <v>83</v>
      </c>
      <c r="AW339" s="13" t="s">
        <v>30</v>
      </c>
      <c r="AX339" s="13" t="s">
        <v>73</v>
      </c>
      <c r="AY339" s="261" t="s">
        <v>130</v>
      </c>
    </row>
    <row r="340" spans="1:51" s="13" customFormat="1" ht="12">
      <c r="A340" s="13"/>
      <c r="B340" s="251"/>
      <c r="C340" s="252"/>
      <c r="D340" s="247" t="s">
        <v>141</v>
      </c>
      <c r="E340" s="253" t="s">
        <v>1</v>
      </c>
      <c r="F340" s="254" t="s">
        <v>479</v>
      </c>
      <c r="G340" s="252"/>
      <c r="H340" s="255">
        <v>112.7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1" t="s">
        <v>141</v>
      </c>
      <c r="AU340" s="261" t="s">
        <v>83</v>
      </c>
      <c r="AV340" s="13" t="s">
        <v>83</v>
      </c>
      <c r="AW340" s="13" t="s">
        <v>30</v>
      </c>
      <c r="AX340" s="13" t="s">
        <v>73</v>
      </c>
      <c r="AY340" s="261" t="s">
        <v>130</v>
      </c>
    </row>
    <row r="341" spans="1:51" s="14" customFormat="1" ht="12">
      <c r="A341" s="14"/>
      <c r="B341" s="262"/>
      <c r="C341" s="263"/>
      <c r="D341" s="247" t="s">
        <v>141</v>
      </c>
      <c r="E341" s="264" t="s">
        <v>1</v>
      </c>
      <c r="F341" s="265" t="s">
        <v>143</v>
      </c>
      <c r="G341" s="263"/>
      <c r="H341" s="266">
        <v>340.35</v>
      </c>
      <c r="I341" s="267"/>
      <c r="J341" s="263"/>
      <c r="K341" s="263"/>
      <c r="L341" s="268"/>
      <c r="M341" s="269"/>
      <c r="N341" s="270"/>
      <c r="O341" s="270"/>
      <c r="P341" s="270"/>
      <c r="Q341" s="270"/>
      <c r="R341" s="270"/>
      <c r="S341" s="270"/>
      <c r="T341" s="27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2" t="s">
        <v>141</v>
      </c>
      <c r="AU341" s="272" t="s">
        <v>83</v>
      </c>
      <c r="AV341" s="14" t="s">
        <v>137</v>
      </c>
      <c r="AW341" s="14" t="s">
        <v>30</v>
      </c>
      <c r="AX341" s="14" t="s">
        <v>81</v>
      </c>
      <c r="AY341" s="272" t="s">
        <v>130</v>
      </c>
    </row>
    <row r="342" spans="1:65" s="2" customFormat="1" ht="16.5" customHeight="1">
      <c r="A342" s="37"/>
      <c r="B342" s="38"/>
      <c r="C342" s="273" t="s">
        <v>480</v>
      </c>
      <c r="D342" s="273" t="s">
        <v>221</v>
      </c>
      <c r="E342" s="274" t="s">
        <v>481</v>
      </c>
      <c r="F342" s="275" t="s">
        <v>482</v>
      </c>
      <c r="G342" s="276" t="s">
        <v>164</v>
      </c>
      <c r="H342" s="277">
        <v>227.65</v>
      </c>
      <c r="I342" s="278"/>
      <c r="J342" s="279">
        <f>ROUND(I342*H342,2)</f>
        <v>0</v>
      </c>
      <c r="K342" s="275" t="s">
        <v>136</v>
      </c>
      <c r="L342" s="280"/>
      <c r="M342" s="281" t="s">
        <v>1</v>
      </c>
      <c r="N342" s="282" t="s">
        <v>38</v>
      </c>
      <c r="O342" s="90"/>
      <c r="P342" s="243">
        <f>O342*H342</f>
        <v>0</v>
      </c>
      <c r="Q342" s="243">
        <v>0.135</v>
      </c>
      <c r="R342" s="243">
        <f>Q342*H342</f>
        <v>30.732750000000003</v>
      </c>
      <c r="S342" s="243">
        <v>0</v>
      </c>
      <c r="T342" s="244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45" t="s">
        <v>182</v>
      </c>
      <c r="AT342" s="245" t="s">
        <v>221</v>
      </c>
      <c r="AU342" s="245" t="s">
        <v>83</v>
      </c>
      <c r="AY342" s="16" t="s">
        <v>130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16" t="s">
        <v>81</v>
      </c>
      <c r="BK342" s="246">
        <f>ROUND(I342*H342,2)</f>
        <v>0</v>
      </c>
      <c r="BL342" s="16" t="s">
        <v>137</v>
      </c>
      <c r="BM342" s="245" t="s">
        <v>483</v>
      </c>
    </row>
    <row r="343" spans="1:47" s="2" customFormat="1" ht="12">
      <c r="A343" s="37"/>
      <c r="B343" s="38"/>
      <c r="C343" s="39"/>
      <c r="D343" s="247" t="s">
        <v>139</v>
      </c>
      <c r="E343" s="39"/>
      <c r="F343" s="248" t="s">
        <v>484</v>
      </c>
      <c r="G343" s="39"/>
      <c r="H343" s="39"/>
      <c r="I343" s="143"/>
      <c r="J343" s="39"/>
      <c r="K343" s="39"/>
      <c r="L343" s="43"/>
      <c r="M343" s="249"/>
      <c r="N343" s="250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139</v>
      </c>
      <c r="AU343" s="16" t="s">
        <v>83</v>
      </c>
    </row>
    <row r="344" spans="1:51" s="13" customFormat="1" ht="12">
      <c r="A344" s="13"/>
      <c r="B344" s="251"/>
      <c r="C344" s="252"/>
      <c r="D344" s="247" t="s">
        <v>141</v>
      </c>
      <c r="E344" s="253" t="s">
        <v>1</v>
      </c>
      <c r="F344" s="254" t="s">
        <v>485</v>
      </c>
      <c r="G344" s="252"/>
      <c r="H344" s="255">
        <v>203.65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1" t="s">
        <v>141</v>
      </c>
      <c r="AU344" s="261" t="s">
        <v>83</v>
      </c>
      <c r="AV344" s="13" t="s">
        <v>83</v>
      </c>
      <c r="AW344" s="13" t="s">
        <v>30</v>
      </c>
      <c r="AX344" s="13" t="s">
        <v>73</v>
      </c>
      <c r="AY344" s="261" t="s">
        <v>130</v>
      </c>
    </row>
    <row r="345" spans="1:51" s="13" customFormat="1" ht="12">
      <c r="A345" s="13"/>
      <c r="B345" s="251"/>
      <c r="C345" s="252"/>
      <c r="D345" s="247" t="s">
        <v>141</v>
      </c>
      <c r="E345" s="253" t="s">
        <v>1</v>
      </c>
      <c r="F345" s="254" t="s">
        <v>486</v>
      </c>
      <c r="G345" s="252"/>
      <c r="H345" s="255">
        <v>24</v>
      </c>
      <c r="I345" s="256"/>
      <c r="J345" s="252"/>
      <c r="K345" s="252"/>
      <c r="L345" s="257"/>
      <c r="M345" s="258"/>
      <c r="N345" s="259"/>
      <c r="O345" s="259"/>
      <c r="P345" s="259"/>
      <c r="Q345" s="259"/>
      <c r="R345" s="259"/>
      <c r="S345" s="259"/>
      <c r="T345" s="26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1" t="s">
        <v>141</v>
      </c>
      <c r="AU345" s="261" t="s">
        <v>83</v>
      </c>
      <c r="AV345" s="13" t="s">
        <v>83</v>
      </c>
      <c r="AW345" s="13" t="s">
        <v>30</v>
      </c>
      <c r="AX345" s="13" t="s">
        <v>73</v>
      </c>
      <c r="AY345" s="261" t="s">
        <v>130</v>
      </c>
    </row>
    <row r="346" spans="1:51" s="14" customFormat="1" ht="12">
      <c r="A346" s="14"/>
      <c r="B346" s="262"/>
      <c r="C346" s="263"/>
      <c r="D346" s="247" t="s">
        <v>141</v>
      </c>
      <c r="E346" s="264" t="s">
        <v>1</v>
      </c>
      <c r="F346" s="265" t="s">
        <v>143</v>
      </c>
      <c r="G346" s="263"/>
      <c r="H346" s="266">
        <v>227.65</v>
      </c>
      <c r="I346" s="267"/>
      <c r="J346" s="263"/>
      <c r="K346" s="263"/>
      <c r="L346" s="268"/>
      <c r="M346" s="269"/>
      <c r="N346" s="270"/>
      <c r="O346" s="270"/>
      <c r="P346" s="270"/>
      <c r="Q346" s="270"/>
      <c r="R346" s="270"/>
      <c r="S346" s="270"/>
      <c r="T346" s="27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2" t="s">
        <v>141</v>
      </c>
      <c r="AU346" s="272" t="s">
        <v>83</v>
      </c>
      <c r="AV346" s="14" t="s">
        <v>137</v>
      </c>
      <c r="AW346" s="14" t="s">
        <v>30</v>
      </c>
      <c r="AX346" s="14" t="s">
        <v>81</v>
      </c>
      <c r="AY346" s="272" t="s">
        <v>130</v>
      </c>
    </row>
    <row r="347" spans="1:65" s="2" customFormat="1" ht="16.5" customHeight="1">
      <c r="A347" s="37"/>
      <c r="B347" s="38"/>
      <c r="C347" s="273" t="s">
        <v>487</v>
      </c>
      <c r="D347" s="273" t="s">
        <v>221</v>
      </c>
      <c r="E347" s="274" t="s">
        <v>488</v>
      </c>
      <c r="F347" s="275" t="s">
        <v>489</v>
      </c>
      <c r="G347" s="276" t="s">
        <v>164</v>
      </c>
      <c r="H347" s="277">
        <v>112.7</v>
      </c>
      <c r="I347" s="278"/>
      <c r="J347" s="279">
        <f>ROUND(I347*H347,2)</f>
        <v>0</v>
      </c>
      <c r="K347" s="275" t="s">
        <v>136</v>
      </c>
      <c r="L347" s="280"/>
      <c r="M347" s="281" t="s">
        <v>1</v>
      </c>
      <c r="N347" s="282" t="s">
        <v>38</v>
      </c>
      <c r="O347" s="90"/>
      <c r="P347" s="243">
        <f>O347*H347</f>
        <v>0</v>
      </c>
      <c r="Q347" s="243">
        <v>0.105</v>
      </c>
      <c r="R347" s="243">
        <f>Q347*H347</f>
        <v>11.833499999999999</v>
      </c>
      <c r="S347" s="243">
        <v>0</v>
      </c>
      <c r="T347" s="244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45" t="s">
        <v>182</v>
      </c>
      <c r="AT347" s="245" t="s">
        <v>221</v>
      </c>
      <c r="AU347" s="245" t="s">
        <v>83</v>
      </c>
      <c r="AY347" s="16" t="s">
        <v>130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16" t="s">
        <v>81</v>
      </c>
      <c r="BK347" s="246">
        <f>ROUND(I347*H347,2)</f>
        <v>0</v>
      </c>
      <c r="BL347" s="16" t="s">
        <v>137</v>
      </c>
      <c r="BM347" s="245" t="s">
        <v>490</v>
      </c>
    </row>
    <row r="348" spans="1:47" s="2" customFormat="1" ht="12">
      <c r="A348" s="37"/>
      <c r="B348" s="38"/>
      <c r="C348" s="39"/>
      <c r="D348" s="247" t="s">
        <v>139</v>
      </c>
      <c r="E348" s="39"/>
      <c r="F348" s="248" t="s">
        <v>491</v>
      </c>
      <c r="G348" s="39"/>
      <c r="H348" s="39"/>
      <c r="I348" s="143"/>
      <c r="J348" s="39"/>
      <c r="K348" s="39"/>
      <c r="L348" s="43"/>
      <c r="M348" s="249"/>
      <c r="N348" s="250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139</v>
      </c>
      <c r="AU348" s="16" t="s">
        <v>83</v>
      </c>
    </row>
    <row r="349" spans="1:47" s="2" customFormat="1" ht="12">
      <c r="A349" s="37"/>
      <c r="B349" s="38"/>
      <c r="C349" s="39"/>
      <c r="D349" s="247" t="s">
        <v>301</v>
      </c>
      <c r="E349" s="39"/>
      <c r="F349" s="283" t="s">
        <v>492</v>
      </c>
      <c r="G349" s="39"/>
      <c r="H349" s="39"/>
      <c r="I349" s="143"/>
      <c r="J349" s="39"/>
      <c r="K349" s="39"/>
      <c r="L349" s="43"/>
      <c r="M349" s="249"/>
      <c r="N349" s="250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301</v>
      </c>
      <c r="AU349" s="16" t="s">
        <v>83</v>
      </c>
    </row>
    <row r="350" spans="1:51" s="13" customFormat="1" ht="12">
      <c r="A350" s="13"/>
      <c r="B350" s="251"/>
      <c r="C350" s="252"/>
      <c r="D350" s="247" t="s">
        <v>141</v>
      </c>
      <c r="E350" s="253" t="s">
        <v>1</v>
      </c>
      <c r="F350" s="254" t="s">
        <v>493</v>
      </c>
      <c r="G350" s="252"/>
      <c r="H350" s="255">
        <v>112.7</v>
      </c>
      <c r="I350" s="256"/>
      <c r="J350" s="252"/>
      <c r="K350" s="252"/>
      <c r="L350" s="257"/>
      <c r="M350" s="258"/>
      <c r="N350" s="259"/>
      <c r="O350" s="259"/>
      <c r="P350" s="259"/>
      <c r="Q350" s="259"/>
      <c r="R350" s="259"/>
      <c r="S350" s="259"/>
      <c r="T350" s="26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1" t="s">
        <v>141</v>
      </c>
      <c r="AU350" s="261" t="s">
        <v>83</v>
      </c>
      <c r="AV350" s="13" t="s">
        <v>83</v>
      </c>
      <c r="AW350" s="13" t="s">
        <v>30</v>
      </c>
      <c r="AX350" s="13" t="s">
        <v>81</v>
      </c>
      <c r="AY350" s="261" t="s">
        <v>130</v>
      </c>
    </row>
    <row r="351" spans="1:65" s="2" customFormat="1" ht="16.5" customHeight="1">
      <c r="A351" s="37"/>
      <c r="B351" s="38"/>
      <c r="C351" s="234" t="s">
        <v>494</v>
      </c>
      <c r="D351" s="234" t="s">
        <v>132</v>
      </c>
      <c r="E351" s="235" t="s">
        <v>495</v>
      </c>
      <c r="F351" s="236" t="s">
        <v>496</v>
      </c>
      <c r="G351" s="237" t="s">
        <v>164</v>
      </c>
      <c r="H351" s="238">
        <v>210.78</v>
      </c>
      <c r="I351" s="239"/>
      <c r="J351" s="240">
        <f>ROUND(I351*H351,2)</f>
        <v>0</v>
      </c>
      <c r="K351" s="236" t="s">
        <v>136</v>
      </c>
      <c r="L351" s="43"/>
      <c r="M351" s="241" t="s">
        <v>1</v>
      </c>
      <c r="N351" s="242" t="s">
        <v>38</v>
      </c>
      <c r="O351" s="90"/>
      <c r="P351" s="243">
        <f>O351*H351</f>
        <v>0</v>
      </c>
      <c r="Q351" s="243">
        <v>0.14067</v>
      </c>
      <c r="R351" s="243">
        <f>Q351*H351</f>
        <v>29.6504226</v>
      </c>
      <c r="S351" s="243">
        <v>0</v>
      </c>
      <c r="T351" s="244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45" t="s">
        <v>137</v>
      </c>
      <c r="AT351" s="245" t="s">
        <v>132</v>
      </c>
      <c r="AU351" s="245" t="s">
        <v>83</v>
      </c>
      <c r="AY351" s="16" t="s">
        <v>130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16" t="s">
        <v>81</v>
      </c>
      <c r="BK351" s="246">
        <f>ROUND(I351*H351,2)</f>
        <v>0</v>
      </c>
      <c r="BL351" s="16" t="s">
        <v>137</v>
      </c>
      <c r="BM351" s="245" t="s">
        <v>497</v>
      </c>
    </row>
    <row r="352" spans="1:47" s="2" customFormat="1" ht="12">
      <c r="A352" s="37"/>
      <c r="B352" s="38"/>
      <c r="C352" s="39"/>
      <c r="D352" s="247" t="s">
        <v>139</v>
      </c>
      <c r="E352" s="39"/>
      <c r="F352" s="248" t="s">
        <v>498</v>
      </c>
      <c r="G352" s="39"/>
      <c r="H352" s="39"/>
      <c r="I352" s="143"/>
      <c r="J352" s="39"/>
      <c r="K352" s="39"/>
      <c r="L352" s="43"/>
      <c r="M352" s="249"/>
      <c r="N352" s="250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139</v>
      </c>
      <c r="AU352" s="16" t="s">
        <v>83</v>
      </c>
    </row>
    <row r="353" spans="1:65" s="2" customFormat="1" ht="16.5" customHeight="1">
      <c r="A353" s="37"/>
      <c r="B353" s="38"/>
      <c r="C353" s="273" t="s">
        <v>499</v>
      </c>
      <c r="D353" s="273" t="s">
        <v>221</v>
      </c>
      <c r="E353" s="274" t="s">
        <v>500</v>
      </c>
      <c r="F353" s="275" t="s">
        <v>501</v>
      </c>
      <c r="G353" s="276" t="s">
        <v>164</v>
      </c>
      <c r="H353" s="277">
        <v>210.78</v>
      </c>
      <c r="I353" s="278"/>
      <c r="J353" s="279">
        <f>ROUND(I353*H353,2)</f>
        <v>0</v>
      </c>
      <c r="K353" s="275" t="s">
        <v>136</v>
      </c>
      <c r="L353" s="280"/>
      <c r="M353" s="281" t="s">
        <v>1</v>
      </c>
      <c r="N353" s="282" t="s">
        <v>38</v>
      </c>
      <c r="O353" s="90"/>
      <c r="P353" s="243">
        <f>O353*H353</f>
        <v>0</v>
      </c>
      <c r="Q353" s="243">
        <v>0.065</v>
      </c>
      <c r="R353" s="243">
        <f>Q353*H353</f>
        <v>13.700700000000001</v>
      </c>
      <c r="S353" s="243">
        <v>0</v>
      </c>
      <c r="T353" s="244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45" t="s">
        <v>182</v>
      </c>
      <c r="AT353" s="245" t="s">
        <v>221</v>
      </c>
      <c r="AU353" s="245" t="s">
        <v>83</v>
      </c>
      <c r="AY353" s="16" t="s">
        <v>130</v>
      </c>
      <c r="BE353" s="246">
        <f>IF(N353="základní",J353,0)</f>
        <v>0</v>
      </c>
      <c r="BF353" s="246">
        <f>IF(N353="snížená",J353,0)</f>
        <v>0</v>
      </c>
      <c r="BG353" s="246">
        <f>IF(N353="zákl. přenesená",J353,0)</f>
        <v>0</v>
      </c>
      <c r="BH353" s="246">
        <f>IF(N353="sníž. přenesená",J353,0)</f>
        <v>0</v>
      </c>
      <c r="BI353" s="246">
        <f>IF(N353="nulová",J353,0)</f>
        <v>0</v>
      </c>
      <c r="BJ353" s="16" t="s">
        <v>81</v>
      </c>
      <c r="BK353" s="246">
        <f>ROUND(I353*H353,2)</f>
        <v>0</v>
      </c>
      <c r="BL353" s="16" t="s">
        <v>137</v>
      </c>
      <c r="BM353" s="245" t="s">
        <v>502</v>
      </c>
    </row>
    <row r="354" spans="1:47" s="2" customFormat="1" ht="12">
      <c r="A354" s="37"/>
      <c r="B354" s="38"/>
      <c r="C354" s="39"/>
      <c r="D354" s="247" t="s">
        <v>139</v>
      </c>
      <c r="E354" s="39"/>
      <c r="F354" s="248" t="s">
        <v>503</v>
      </c>
      <c r="G354" s="39"/>
      <c r="H354" s="39"/>
      <c r="I354" s="143"/>
      <c r="J354" s="39"/>
      <c r="K354" s="39"/>
      <c r="L354" s="43"/>
      <c r="M354" s="249"/>
      <c r="N354" s="250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139</v>
      </c>
      <c r="AU354" s="16" t="s">
        <v>83</v>
      </c>
    </row>
    <row r="355" spans="1:51" s="13" customFormat="1" ht="12">
      <c r="A355" s="13"/>
      <c r="B355" s="251"/>
      <c r="C355" s="252"/>
      <c r="D355" s="247" t="s">
        <v>141</v>
      </c>
      <c r="E355" s="253" t="s">
        <v>1</v>
      </c>
      <c r="F355" s="254" t="s">
        <v>504</v>
      </c>
      <c r="G355" s="252"/>
      <c r="H355" s="255">
        <v>210.78</v>
      </c>
      <c r="I355" s="256"/>
      <c r="J355" s="252"/>
      <c r="K355" s="252"/>
      <c r="L355" s="257"/>
      <c r="M355" s="258"/>
      <c r="N355" s="259"/>
      <c r="O355" s="259"/>
      <c r="P355" s="259"/>
      <c r="Q355" s="259"/>
      <c r="R355" s="259"/>
      <c r="S355" s="259"/>
      <c r="T355" s="26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1" t="s">
        <v>141</v>
      </c>
      <c r="AU355" s="261" t="s">
        <v>83</v>
      </c>
      <c r="AV355" s="13" t="s">
        <v>83</v>
      </c>
      <c r="AW355" s="13" t="s">
        <v>30</v>
      </c>
      <c r="AX355" s="13" t="s">
        <v>81</v>
      </c>
      <c r="AY355" s="261" t="s">
        <v>130</v>
      </c>
    </row>
    <row r="356" spans="1:65" s="2" customFormat="1" ht="16.5" customHeight="1">
      <c r="A356" s="37"/>
      <c r="B356" s="38"/>
      <c r="C356" s="234" t="s">
        <v>505</v>
      </c>
      <c r="D356" s="234" t="s">
        <v>132</v>
      </c>
      <c r="E356" s="235" t="s">
        <v>506</v>
      </c>
      <c r="F356" s="236" t="s">
        <v>507</v>
      </c>
      <c r="G356" s="237" t="s">
        <v>164</v>
      </c>
      <c r="H356" s="238">
        <v>126.42</v>
      </c>
      <c r="I356" s="239"/>
      <c r="J356" s="240">
        <f>ROUND(I356*H356,2)</f>
        <v>0</v>
      </c>
      <c r="K356" s="236" t="s">
        <v>136</v>
      </c>
      <c r="L356" s="43"/>
      <c r="M356" s="241" t="s">
        <v>1</v>
      </c>
      <c r="N356" s="242" t="s">
        <v>38</v>
      </c>
      <c r="O356" s="90"/>
      <c r="P356" s="243">
        <f>O356*H356</f>
        <v>0</v>
      </c>
      <c r="Q356" s="243">
        <v>0.10095</v>
      </c>
      <c r="R356" s="243">
        <f>Q356*H356</f>
        <v>12.762099</v>
      </c>
      <c r="S356" s="243">
        <v>0</v>
      </c>
      <c r="T356" s="244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45" t="s">
        <v>137</v>
      </c>
      <c r="AT356" s="245" t="s">
        <v>132</v>
      </c>
      <c r="AU356" s="245" t="s">
        <v>83</v>
      </c>
      <c r="AY356" s="16" t="s">
        <v>130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16" t="s">
        <v>81</v>
      </c>
      <c r="BK356" s="246">
        <f>ROUND(I356*H356,2)</f>
        <v>0</v>
      </c>
      <c r="BL356" s="16" t="s">
        <v>137</v>
      </c>
      <c r="BM356" s="245" t="s">
        <v>508</v>
      </c>
    </row>
    <row r="357" spans="1:47" s="2" customFormat="1" ht="12">
      <c r="A357" s="37"/>
      <c r="B357" s="38"/>
      <c r="C357" s="39"/>
      <c r="D357" s="247" t="s">
        <v>139</v>
      </c>
      <c r="E357" s="39"/>
      <c r="F357" s="248" t="s">
        <v>509</v>
      </c>
      <c r="G357" s="39"/>
      <c r="H357" s="39"/>
      <c r="I357" s="143"/>
      <c r="J357" s="39"/>
      <c r="K357" s="39"/>
      <c r="L357" s="43"/>
      <c r="M357" s="249"/>
      <c r="N357" s="250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139</v>
      </c>
      <c r="AU357" s="16" t="s">
        <v>83</v>
      </c>
    </row>
    <row r="358" spans="1:51" s="13" customFormat="1" ht="12">
      <c r="A358" s="13"/>
      <c r="B358" s="251"/>
      <c r="C358" s="252"/>
      <c r="D358" s="247" t="s">
        <v>141</v>
      </c>
      <c r="E358" s="253" t="s">
        <v>1</v>
      </c>
      <c r="F358" s="254" t="s">
        <v>510</v>
      </c>
      <c r="G358" s="252"/>
      <c r="H358" s="255">
        <v>126.42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1" t="s">
        <v>141</v>
      </c>
      <c r="AU358" s="261" t="s">
        <v>83</v>
      </c>
      <c r="AV358" s="13" t="s">
        <v>83</v>
      </c>
      <c r="AW358" s="13" t="s">
        <v>30</v>
      </c>
      <c r="AX358" s="13" t="s">
        <v>73</v>
      </c>
      <c r="AY358" s="261" t="s">
        <v>130</v>
      </c>
    </row>
    <row r="359" spans="1:51" s="14" customFormat="1" ht="12">
      <c r="A359" s="14"/>
      <c r="B359" s="262"/>
      <c r="C359" s="263"/>
      <c r="D359" s="247" t="s">
        <v>141</v>
      </c>
      <c r="E359" s="264" t="s">
        <v>1</v>
      </c>
      <c r="F359" s="265" t="s">
        <v>143</v>
      </c>
      <c r="G359" s="263"/>
      <c r="H359" s="266">
        <v>126.42</v>
      </c>
      <c r="I359" s="267"/>
      <c r="J359" s="263"/>
      <c r="K359" s="263"/>
      <c r="L359" s="268"/>
      <c r="M359" s="269"/>
      <c r="N359" s="270"/>
      <c r="O359" s="270"/>
      <c r="P359" s="270"/>
      <c r="Q359" s="270"/>
      <c r="R359" s="270"/>
      <c r="S359" s="270"/>
      <c r="T359" s="27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2" t="s">
        <v>141</v>
      </c>
      <c r="AU359" s="272" t="s">
        <v>83</v>
      </c>
      <c r="AV359" s="14" t="s">
        <v>137</v>
      </c>
      <c r="AW359" s="14" t="s">
        <v>30</v>
      </c>
      <c r="AX359" s="14" t="s">
        <v>81</v>
      </c>
      <c r="AY359" s="272" t="s">
        <v>130</v>
      </c>
    </row>
    <row r="360" spans="1:65" s="2" customFormat="1" ht="16.5" customHeight="1">
      <c r="A360" s="37"/>
      <c r="B360" s="38"/>
      <c r="C360" s="273" t="s">
        <v>511</v>
      </c>
      <c r="D360" s="273" t="s">
        <v>221</v>
      </c>
      <c r="E360" s="274" t="s">
        <v>512</v>
      </c>
      <c r="F360" s="275" t="s">
        <v>513</v>
      </c>
      <c r="G360" s="276" t="s">
        <v>353</v>
      </c>
      <c r="H360" s="277">
        <v>126.42</v>
      </c>
      <c r="I360" s="278"/>
      <c r="J360" s="279">
        <f>ROUND(I360*H360,2)</f>
        <v>0</v>
      </c>
      <c r="K360" s="275" t="s">
        <v>136</v>
      </c>
      <c r="L360" s="280"/>
      <c r="M360" s="281" t="s">
        <v>1</v>
      </c>
      <c r="N360" s="282" t="s">
        <v>38</v>
      </c>
      <c r="O360" s="90"/>
      <c r="P360" s="243">
        <f>O360*H360</f>
        <v>0</v>
      </c>
      <c r="Q360" s="243">
        <v>0.01</v>
      </c>
      <c r="R360" s="243">
        <f>Q360*H360</f>
        <v>1.2642</v>
      </c>
      <c r="S360" s="243">
        <v>0</v>
      </c>
      <c r="T360" s="244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45" t="s">
        <v>182</v>
      </c>
      <c r="AT360" s="245" t="s">
        <v>221</v>
      </c>
      <c r="AU360" s="245" t="s">
        <v>83</v>
      </c>
      <c r="AY360" s="16" t="s">
        <v>130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16" t="s">
        <v>81</v>
      </c>
      <c r="BK360" s="246">
        <f>ROUND(I360*H360,2)</f>
        <v>0</v>
      </c>
      <c r="BL360" s="16" t="s">
        <v>137</v>
      </c>
      <c r="BM360" s="245" t="s">
        <v>514</v>
      </c>
    </row>
    <row r="361" spans="1:47" s="2" customFormat="1" ht="12">
      <c r="A361" s="37"/>
      <c r="B361" s="38"/>
      <c r="C361" s="39"/>
      <c r="D361" s="247" t="s">
        <v>139</v>
      </c>
      <c r="E361" s="39"/>
      <c r="F361" s="248" t="s">
        <v>513</v>
      </c>
      <c r="G361" s="39"/>
      <c r="H361" s="39"/>
      <c r="I361" s="143"/>
      <c r="J361" s="39"/>
      <c r="K361" s="39"/>
      <c r="L361" s="43"/>
      <c r="M361" s="249"/>
      <c r="N361" s="250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139</v>
      </c>
      <c r="AU361" s="16" t="s">
        <v>83</v>
      </c>
    </row>
    <row r="362" spans="1:65" s="2" customFormat="1" ht="16.5" customHeight="1">
      <c r="A362" s="37"/>
      <c r="B362" s="38"/>
      <c r="C362" s="234" t="s">
        <v>515</v>
      </c>
      <c r="D362" s="234" t="s">
        <v>132</v>
      </c>
      <c r="E362" s="235" t="s">
        <v>516</v>
      </c>
      <c r="F362" s="236" t="s">
        <v>517</v>
      </c>
      <c r="G362" s="237" t="s">
        <v>164</v>
      </c>
      <c r="H362" s="238">
        <v>206.91</v>
      </c>
      <c r="I362" s="239"/>
      <c r="J362" s="240">
        <f>ROUND(I362*H362,2)</f>
        <v>0</v>
      </c>
      <c r="K362" s="236" t="s">
        <v>136</v>
      </c>
      <c r="L362" s="43"/>
      <c r="M362" s="241" t="s">
        <v>1</v>
      </c>
      <c r="N362" s="242" t="s">
        <v>38</v>
      </c>
      <c r="O362" s="90"/>
      <c r="P362" s="243">
        <f>O362*H362</f>
        <v>0</v>
      </c>
      <c r="Q362" s="243">
        <v>0.0006</v>
      </c>
      <c r="R362" s="243">
        <f>Q362*H362</f>
        <v>0.12414599999999999</v>
      </c>
      <c r="S362" s="243">
        <v>0</v>
      </c>
      <c r="T362" s="244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45" t="s">
        <v>137</v>
      </c>
      <c r="AT362" s="245" t="s">
        <v>132</v>
      </c>
      <c r="AU362" s="245" t="s">
        <v>83</v>
      </c>
      <c r="AY362" s="16" t="s">
        <v>130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16" t="s">
        <v>81</v>
      </c>
      <c r="BK362" s="246">
        <f>ROUND(I362*H362,2)</f>
        <v>0</v>
      </c>
      <c r="BL362" s="16" t="s">
        <v>137</v>
      </c>
      <c r="BM362" s="245" t="s">
        <v>518</v>
      </c>
    </row>
    <row r="363" spans="1:47" s="2" customFormat="1" ht="12">
      <c r="A363" s="37"/>
      <c r="B363" s="38"/>
      <c r="C363" s="39"/>
      <c r="D363" s="247" t="s">
        <v>139</v>
      </c>
      <c r="E363" s="39"/>
      <c r="F363" s="248" t="s">
        <v>519</v>
      </c>
      <c r="G363" s="39"/>
      <c r="H363" s="39"/>
      <c r="I363" s="143"/>
      <c r="J363" s="39"/>
      <c r="K363" s="39"/>
      <c r="L363" s="43"/>
      <c r="M363" s="249"/>
      <c r="N363" s="250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139</v>
      </c>
      <c r="AU363" s="16" t="s">
        <v>83</v>
      </c>
    </row>
    <row r="364" spans="1:51" s="13" customFormat="1" ht="12">
      <c r="A364" s="13"/>
      <c r="B364" s="251"/>
      <c r="C364" s="252"/>
      <c r="D364" s="247" t="s">
        <v>141</v>
      </c>
      <c r="E364" s="253" t="s">
        <v>1</v>
      </c>
      <c r="F364" s="254" t="s">
        <v>520</v>
      </c>
      <c r="G364" s="252"/>
      <c r="H364" s="255">
        <v>206.91</v>
      </c>
      <c r="I364" s="256"/>
      <c r="J364" s="252"/>
      <c r="K364" s="252"/>
      <c r="L364" s="257"/>
      <c r="M364" s="258"/>
      <c r="N364" s="259"/>
      <c r="O364" s="259"/>
      <c r="P364" s="259"/>
      <c r="Q364" s="259"/>
      <c r="R364" s="259"/>
      <c r="S364" s="259"/>
      <c r="T364" s="26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1" t="s">
        <v>141</v>
      </c>
      <c r="AU364" s="261" t="s">
        <v>83</v>
      </c>
      <c r="AV364" s="13" t="s">
        <v>83</v>
      </c>
      <c r="AW364" s="13" t="s">
        <v>30</v>
      </c>
      <c r="AX364" s="13" t="s">
        <v>73</v>
      </c>
      <c r="AY364" s="261" t="s">
        <v>130</v>
      </c>
    </row>
    <row r="365" spans="1:51" s="14" customFormat="1" ht="12">
      <c r="A365" s="14"/>
      <c r="B365" s="262"/>
      <c r="C365" s="263"/>
      <c r="D365" s="247" t="s">
        <v>141</v>
      </c>
      <c r="E365" s="264" t="s">
        <v>1</v>
      </c>
      <c r="F365" s="265" t="s">
        <v>143</v>
      </c>
      <c r="G365" s="263"/>
      <c r="H365" s="266">
        <v>206.91</v>
      </c>
      <c r="I365" s="267"/>
      <c r="J365" s="263"/>
      <c r="K365" s="263"/>
      <c r="L365" s="268"/>
      <c r="M365" s="269"/>
      <c r="N365" s="270"/>
      <c r="O365" s="270"/>
      <c r="P365" s="270"/>
      <c r="Q365" s="270"/>
      <c r="R365" s="270"/>
      <c r="S365" s="270"/>
      <c r="T365" s="27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2" t="s">
        <v>141</v>
      </c>
      <c r="AU365" s="272" t="s">
        <v>83</v>
      </c>
      <c r="AV365" s="14" t="s">
        <v>137</v>
      </c>
      <c r="AW365" s="14" t="s">
        <v>30</v>
      </c>
      <c r="AX365" s="14" t="s">
        <v>81</v>
      </c>
      <c r="AY365" s="272" t="s">
        <v>130</v>
      </c>
    </row>
    <row r="366" spans="1:65" s="2" customFormat="1" ht="16.5" customHeight="1">
      <c r="A366" s="37"/>
      <c r="B366" s="38"/>
      <c r="C366" s="234" t="s">
        <v>521</v>
      </c>
      <c r="D366" s="234" t="s">
        <v>132</v>
      </c>
      <c r="E366" s="235" t="s">
        <v>522</v>
      </c>
      <c r="F366" s="236" t="s">
        <v>523</v>
      </c>
      <c r="G366" s="237" t="s">
        <v>164</v>
      </c>
      <c r="H366" s="238">
        <v>206.91</v>
      </c>
      <c r="I366" s="239"/>
      <c r="J366" s="240">
        <f>ROUND(I366*H366,2)</f>
        <v>0</v>
      </c>
      <c r="K366" s="236" t="s">
        <v>136</v>
      </c>
      <c r="L366" s="43"/>
      <c r="M366" s="241" t="s">
        <v>1</v>
      </c>
      <c r="N366" s="242" t="s">
        <v>38</v>
      </c>
      <c r="O366" s="90"/>
      <c r="P366" s="243">
        <f>O366*H366</f>
        <v>0</v>
      </c>
      <c r="Q366" s="243">
        <v>0</v>
      </c>
      <c r="R366" s="243">
        <f>Q366*H366</f>
        <v>0</v>
      </c>
      <c r="S366" s="243">
        <v>0</v>
      </c>
      <c r="T366" s="244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45" t="s">
        <v>137</v>
      </c>
      <c r="AT366" s="245" t="s">
        <v>132</v>
      </c>
      <c r="AU366" s="245" t="s">
        <v>83</v>
      </c>
      <c r="AY366" s="16" t="s">
        <v>130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16" t="s">
        <v>81</v>
      </c>
      <c r="BK366" s="246">
        <f>ROUND(I366*H366,2)</f>
        <v>0</v>
      </c>
      <c r="BL366" s="16" t="s">
        <v>137</v>
      </c>
      <c r="BM366" s="245" t="s">
        <v>524</v>
      </c>
    </row>
    <row r="367" spans="1:47" s="2" customFormat="1" ht="12">
      <c r="A367" s="37"/>
      <c r="B367" s="38"/>
      <c r="C367" s="39"/>
      <c r="D367" s="247" t="s">
        <v>139</v>
      </c>
      <c r="E367" s="39"/>
      <c r="F367" s="248" t="s">
        <v>525</v>
      </c>
      <c r="G367" s="39"/>
      <c r="H367" s="39"/>
      <c r="I367" s="143"/>
      <c r="J367" s="39"/>
      <c r="K367" s="39"/>
      <c r="L367" s="43"/>
      <c r="M367" s="249"/>
      <c r="N367" s="250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139</v>
      </c>
      <c r="AU367" s="16" t="s">
        <v>83</v>
      </c>
    </row>
    <row r="368" spans="1:51" s="13" customFormat="1" ht="12">
      <c r="A368" s="13"/>
      <c r="B368" s="251"/>
      <c r="C368" s="252"/>
      <c r="D368" s="247" t="s">
        <v>141</v>
      </c>
      <c r="E368" s="253" t="s">
        <v>1</v>
      </c>
      <c r="F368" s="254" t="s">
        <v>520</v>
      </c>
      <c r="G368" s="252"/>
      <c r="H368" s="255">
        <v>206.91</v>
      </c>
      <c r="I368" s="256"/>
      <c r="J368" s="252"/>
      <c r="K368" s="252"/>
      <c r="L368" s="257"/>
      <c r="M368" s="258"/>
      <c r="N368" s="259"/>
      <c r="O368" s="259"/>
      <c r="P368" s="259"/>
      <c r="Q368" s="259"/>
      <c r="R368" s="259"/>
      <c r="S368" s="259"/>
      <c r="T368" s="26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1" t="s">
        <v>141</v>
      </c>
      <c r="AU368" s="261" t="s">
        <v>83</v>
      </c>
      <c r="AV368" s="13" t="s">
        <v>83</v>
      </c>
      <c r="AW368" s="13" t="s">
        <v>30</v>
      </c>
      <c r="AX368" s="13" t="s">
        <v>73</v>
      </c>
      <c r="AY368" s="261" t="s">
        <v>130</v>
      </c>
    </row>
    <row r="369" spans="1:51" s="14" customFormat="1" ht="12">
      <c r="A369" s="14"/>
      <c r="B369" s="262"/>
      <c r="C369" s="263"/>
      <c r="D369" s="247" t="s">
        <v>141</v>
      </c>
      <c r="E369" s="264" t="s">
        <v>1</v>
      </c>
      <c r="F369" s="265" t="s">
        <v>143</v>
      </c>
      <c r="G369" s="263"/>
      <c r="H369" s="266">
        <v>206.91</v>
      </c>
      <c r="I369" s="267"/>
      <c r="J369" s="263"/>
      <c r="K369" s="263"/>
      <c r="L369" s="268"/>
      <c r="M369" s="269"/>
      <c r="N369" s="270"/>
      <c r="O369" s="270"/>
      <c r="P369" s="270"/>
      <c r="Q369" s="270"/>
      <c r="R369" s="270"/>
      <c r="S369" s="270"/>
      <c r="T369" s="27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2" t="s">
        <v>141</v>
      </c>
      <c r="AU369" s="272" t="s">
        <v>83</v>
      </c>
      <c r="AV369" s="14" t="s">
        <v>137</v>
      </c>
      <c r="AW369" s="14" t="s">
        <v>30</v>
      </c>
      <c r="AX369" s="14" t="s">
        <v>81</v>
      </c>
      <c r="AY369" s="272" t="s">
        <v>130</v>
      </c>
    </row>
    <row r="370" spans="1:65" s="2" customFormat="1" ht="16.5" customHeight="1">
      <c r="A370" s="37"/>
      <c r="B370" s="38"/>
      <c r="C370" s="234" t="s">
        <v>526</v>
      </c>
      <c r="D370" s="234" t="s">
        <v>132</v>
      </c>
      <c r="E370" s="235" t="s">
        <v>527</v>
      </c>
      <c r="F370" s="236" t="s">
        <v>528</v>
      </c>
      <c r="G370" s="237" t="s">
        <v>353</v>
      </c>
      <c r="H370" s="238">
        <v>6</v>
      </c>
      <c r="I370" s="239"/>
      <c r="J370" s="240">
        <f>ROUND(I370*H370,2)</f>
        <v>0</v>
      </c>
      <c r="K370" s="236" t="s">
        <v>136</v>
      </c>
      <c r="L370" s="43"/>
      <c r="M370" s="241" t="s">
        <v>1</v>
      </c>
      <c r="N370" s="242" t="s">
        <v>38</v>
      </c>
      <c r="O370" s="90"/>
      <c r="P370" s="243">
        <f>O370*H370</f>
        <v>0</v>
      </c>
      <c r="Q370" s="243">
        <v>0.07287</v>
      </c>
      <c r="R370" s="243">
        <f>Q370*H370</f>
        <v>0.43722000000000005</v>
      </c>
      <c r="S370" s="243">
        <v>0</v>
      </c>
      <c r="T370" s="244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45" t="s">
        <v>137</v>
      </c>
      <c r="AT370" s="245" t="s">
        <v>132</v>
      </c>
      <c r="AU370" s="245" t="s">
        <v>83</v>
      </c>
      <c r="AY370" s="16" t="s">
        <v>130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16" t="s">
        <v>81</v>
      </c>
      <c r="BK370" s="246">
        <f>ROUND(I370*H370,2)</f>
        <v>0</v>
      </c>
      <c r="BL370" s="16" t="s">
        <v>137</v>
      </c>
      <c r="BM370" s="245" t="s">
        <v>529</v>
      </c>
    </row>
    <row r="371" spans="1:47" s="2" customFormat="1" ht="12">
      <c r="A371" s="37"/>
      <c r="B371" s="38"/>
      <c r="C371" s="39"/>
      <c r="D371" s="247" t="s">
        <v>139</v>
      </c>
      <c r="E371" s="39"/>
      <c r="F371" s="248" t="s">
        <v>528</v>
      </c>
      <c r="G371" s="39"/>
      <c r="H371" s="39"/>
      <c r="I371" s="143"/>
      <c r="J371" s="39"/>
      <c r="K371" s="39"/>
      <c r="L371" s="43"/>
      <c r="M371" s="249"/>
      <c r="N371" s="250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139</v>
      </c>
      <c r="AU371" s="16" t="s">
        <v>83</v>
      </c>
    </row>
    <row r="372" spans="1:65" s="2" customFormat="1" ht="16.5" customHeight="1">
      <c r="A372" s="37"/>
      <c r="B372" s="38"/>
      <c r="C372" s="273" t="s">
        <v>530</v>
      </c>
      <c r="D372" s="273" t="s">
        <v>221</v>
      </c>
      <c r="E372" s="274" t="s">
        <v>531</v>
      </c>
      <c r="F372" s="275" t="s">
        <v>532</v>
      </c>
      <c r="G372" s="276" t="s">
        <v>353</v>
      </c>
      <c r="H372" s="277">
        <v>6</v>
      </c>
      <c r="I372" s="278"/>
      <c r="J372" s="279">
        <f>ROUND(I372*H372,2)</f>
        <v>0</v>
      </c>
      <c r="K372" s="275" t="s">
        <v>1</v>
      </c>
      <c r="L372" s="280"/>
      <c r="M372" s="281" t="s">
        <v>1</v>
      </c>
      <c r="N372" s="282" t="s">
        <v>38</v>
      </c>
      <c r="O372" s="90"/>
      <c r="P372" s="243">
        <f>O372*H372</f>
        <v>0</v>
      </c>
      <c r="Q372" s="243">
        <v>0</v>
      </c>
      <c r="R372" s="243">
        <f>Q372*H372</f>
        <v>0</v>
      </c>
      <c r="S372" s="243">
        <v>0</v>
      </c>
      <c r="T372" s="244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45" t="s">
        <v>182</v>
      </c>
      <c r="AT372" s="245" t="s">
        <v>221</v>
      </c>
      <c r="AU372" s="245" t="s">
        <v>83</v>
      </c>
      <c r="AY372" s="16" t="s">
        <v>130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16" t="s">
        <v>81</v>
      </c>
      <c r="BK372" s="246">
        <f>ROUND(I372*H372,2)</f>
        <v>0</v>
      </c>
      <c r="BL372" s="16" t="s">
        <v>137</v>
      </c>
      <c r="BM372" s="245" t="s">
        <v>533</v>
      </c>
    </row>
    <row r="373" spans="1:47" s="2" customFormat="1" ht="12">
      <c r="A373" s="37"/>
      <c r="B373" s="38"/>
      <c r="C373" s="39"/>
      <c r="D373" s="247" t="s">
        <v>139</v>
      </c>
      <c r="E373" s="39"/>
      <c r="F373" s="248" t="s">
        <v>532</v>
      </c>
      <c r="G373" s="39"/>
      <c r="H373" s="39"/>
      <c r="I373" s="143"/>
      <c r="J373" s="39"/>
      <c r="K373" s="39"/>
      <c r="L373" s="43"/>
      <c r="M373" s="249"/>
      <c r="N373" s="250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139</v>
      </c>
      <c r="AU373" s="16" t="s">
        <v>83</v>
      </c>
    </row>
    <row r="374" spans="1:65" s="2" customFormat="1" ht="16.5" customHeight="1">
      <c r="A374" s="37"/>
      <c r="B374" s="38"/>
      <c r="C374" s="234" t="s">
        <v>534</v>
      </c>
      <c r="D374" s="234" t="s">
        <v>132</v>
      </c>
      <c r="E374" s="235" t="s">
        <v>535</v>
      </c>
      <c r="F374" s="236" t="s">
        <v>536</v>
      </c>
      <c r="G374" s="237" t="s">
        <v>353</v>
      </c>
      <c r="H374" s="238">
        <v>4</v>
      </c>
      <c r="I374" s="239"/>
      <c r="J374" s="240">
        <f>ROUND(I374*H374,2)</f>
        <v>0</v>
      </c>
      <c r="K374" s="236" t="s">
        <v>136</v>
      </c>
      <c r="L374" s="43"/>
      <c r="M374" s="241" t="s">
        <v>1</v>
      </c>
      <c r="N374" s="242" t="s">
        <v>38</v>
      </c>
      <c r="O374" s="90"/>
      <c r="P374" s="243">
        <f>O374*H374</f>
        <v>0</v>
      </c>
      <c r="Q374" s="243">
        <v>0</v>
      </c>
      <c r="R374" s="243">
        <f>Q374*H374</f>
        <v>0</v>
      </c>
      <c r="S374" s="243">
        <v>0.004</v>
      </c>
      <c r="T374" s="244">
        <f>S374*H374</f>
        <v>0.016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45" t="s">
        <v>137</v>
      </c>
      <c r="AT374" s="245" t="s">
        <v>132</v>
      </c>
      <c r="AU374" s="245" t="s">
        <v>83</v>
      </c>
      <c r="AY374" s="16" t="s">
        <v>130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16" t="s">
        <v>81</v>
      </c>
      <c r="BK374" s="246">
        <f>ROUND(I374*H374,2)</f>
        <v>0</v>
      </c>
      <c r="BL374" s="16" t="s">
        <v>137</v>
      </c>
      <c r="BM374" s="245" t="s">
        <v>537</v>
      </c>
    </row>
    <row r="375" spans="1:47" s="2" customFormat="1" ht="12">
      <c r="A375" s="37"/>
      <c r="B375" s="38"/>
      <c r="C375" s="39"/>
      <c r="D375" s="247" t="s">
        <v>139</v>
      </c>
      <c r="E375" s="39"/>
      <c r="F375" s="248" t="s">
        <v>538</v>
      </c>
      <c r="G375" s="39"/>
      <c r="H375" s="39"/>
      <c r="I375" s="143"/>
      <c r="J375" s="39"/>
      <c r="K375" s="39"/>
      <c r="L375" s="43"/>
      <c r="M375" s="249"/>
      <c r="N375" s="250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139</v>
      </c>
      <c r="AU375" s="16" t="s">
        <v>83</v>
      </c>
    </row>
    <row r="376" spans="1:63" s="12" customFormat="1" ht="22.8" customHeight="1">
      <c r="A376" s="12"/>
      <c r="B376" s="218"/>
      <c r="C376" s="219"/>
      <c r="D376" s="220" t="s">
        <v>72</v>
      </c>
      <c r="E376" s="232" t="s">
        <v>539</v>
      </c>
      <c r="F376" s="232" t="s">
        <v>540</v>
      </c>
      <c r="G376" s="219"/>
      <c r="H376" s="219"/>
      <c r="I376" s="222"/>
      <c r="J376" s="233">
        <f>BK376</f>
        <v>0</v>
      </c>
      <c r="K376" s="219"/>
      <c r="L376" s="224"/>
      <c r="M376" s="225"/>
      <c r="N376" s="226"/>
      <c r="O376" s="226"/>
      <c r="P376" s="227">
        <f>SUM(P377:P399)</f>
        <v>0</v>
      </c>
      <c r="Q376" s="226"/>
      <c r="R376" s="227">
        <f>SUM(R377:R399)</f>
        <v>0</v>
      </c>
      <c r="S376" s="226"/>
      <c r="T376" s="228">
        <f>SUM(T377:T399)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29" t="s">
        <v>81</v>
      </c>
      <c r="AT376" s="230" t="s">
        <v>72</v>
      </c>
      <c r="AU376" s="230" t="s">
        <v>81</v>
      </c>
      <c r="AY376" s="229" t="s">
        <v>130</v>
      </c>
      <c r="BK376" s="231">
        <f>SUM(BK377:BK399)</f>
        <v>0</v>
      </c>
    </row>
    <row r="377" spans="1:65" s="2" customFormat="1" ht="16.5" customHeight="1">
      <c r="A377" s="37"/>
      <c r="B377" s="38"/>
      <c r="C377" s="234" t="s">
        <v>541</v>
      </c>
      <c r="D377" s="234" t="s">
        <v>132</v>
      </c>
      <c r="E377" s="235" t="s">
        <v>542</v>
      </c>
      <c r="F377" s="236" t="s">
        <v>543</v>
      </c>
      <c r="G377" s="237" t="s">
        <v>224</v>
      </c>
      <c r="H377" s="238">
        <v>523.692</v>
      </c>
      <c r="I377" s="239"/>
      <c r="J377" s="240">
        <f>ROUND(I377*H377,2)</f>
        <v>0</v>
      </c>
      <c r="K377" s="236" t="s">
        <v>136</v>
      </c>
      <c r="L377" s="43"/>
      <c r="M377" s="241" t="s">
        <v>1</v>
      </c>
      <c r="N377" s="242" t="s">
        <v>38</v>
      </c>
      <c r="O377" s="90"/>
      <c r="P377" s="243">
        <f>O377*H377</f>
        <v>0</v>
      </c>
      <c r="Q377" s="243">
        <v>0</v>
      </c>
      <c r="R377" s="243">
        <f>Q377*H377</f>
        <v>0</v>
      </c>
      <c r="S377" s="243">
        <v>0</v>
      </c>
      <c r="T377" s="244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45" t="s">
        <v>137</v>
      </c>
      <c r="AT377" s="245" t="s">
        <v>132</v>
      </c>
      <c r="AU377" s="245" t="s">
        <v>83</v>
      </c>
      <c r="AY377" s="16" t="s">
        <v>130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16" t="s">
        <v>81</v>
      </c>
      <c r="BK377" s="246">
        <f>ROUND(I377*H377,2)</f>
        <v>0</v>
      </c>
      <c r="BL377" s="16" t="s">
        <v>137</v>
      </c>
      <c r="BM377" s="245" t="s">
        <v>544</v>
      </c>
    </row>
    <row r="378" spans="1:47" s="2" customFormat="1" ht="12">
      <c r="A378" s="37"/>
      <c r="B378" s="38"/>
      <c r="C378" s="39"/>
      <c r="D378" s="247" t="s">
        <v>139</v>
      </c>
      <c r="E378" s="39"/>
      <c r="F378" s="248" t="s">
        <v>545</v>
      </c>
      <c r="G378" s="39"/>
      <c r="H378" s="39"/>
      <c r="I378" s="143"/>
      <c r="J378" s="39"/>
      <c r="K378" s="39"/>
      <c r="L378" s="43"/>
      <c r="M378" s="249"/>
      <c r="N378" s="250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139</v>
      </c>
      <c r="AU378" s="16" t="s">
        <v>83</v>
      </c>
    </row>
    <row r="379" spans="1:51" s="13" customFormat="1" ht="12">
      <c r="A379" s="13"/>
      <c r="B379" s="251"/>
      <c r="C379" s="252"/>
      <c r="D379" s="247" t="s">
        <v>141</v>
      </c>
      <c r="E379" s="253" t="s">
        <v>1</v>
      </c>
      <c r="F379" s="254" t="s">
        <v>546</v>
      </c>
      <c r="G379" s="252"/>
      <c r="H379" s="255">
        <v>246.32</v>
      </c>
      <c r="I379" s="256"/>
      <c r="J379" s="252"/>
      <c r="K379" s="252"/>
      <c r="L379" s="257"/>
      <c r="M379" s="258"/>
      <c r="N379" s="259"/>
      <c r="O379" s="259"/>
      <c r="P379" s="259"/>
      <c r="Q379" s="259"/>
      <c r="R379" s="259"/>
      <c r="S379" s="259"/>
      <c r="T379" s="26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1" t="s">
        <v>141</v>
      </c>
      <c r="AU379" s="261" t="s">
        <v>83</v>
      </c>
      <c r="AV379" s="13" t="s">
        <v>83</v>
      </c>
      <c r="AW379" s="13" t="s">
        <v>30</v>
      </c>
      <c r="AX379" s="13" t="s">
        <v>73</v>
      </c>
      <c r="AY379" s="261" t="s">
        <v>130</v>
      </c>
    </row>
    <row r="380" spans="1:51" s="13" customFormat="1" ht="12">
      <c r="A380" s="13"/>
      <c r="B380" s="251"/>
      <c r="C380" s="252"/>
      <c r="D380" s="247" t="s">
        <v>141</v>
      </c>
      <c r="E380" s="253" t="s">
        <v>1</v>
      </c>
      <c r="F380" s="254" t="s">
        <v>547</v>
      </c>
      <c r="G380" s="252"/>
      <c r="H380" s="255">
        <v>277.372</v>
      </c>
      <c r="I380" s="256"/>
      <c r="J380" s="252"/>
      <c r="K380" s="252"/>
      <c r="L380" s="257"/>
      <c r="M380" s="258"/>
      <c r="N380" s="259"/>
      <c r="O380" s="259"/>
      <c r="P380" s="259"/>
      <c r="Q380" s="259"/>
      <c r="R380" s="259"/>
      <c r="S380" s="259"/>
      <c r="T380" s="26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1" t="s">
        <v>141</v>
      </c>
      <c r="AU380" s="261" t="s">
        <v>83</v>
      </c>
      <c r="AV380" s="13" t="s">
        <v>83</v>
      </c>
      <c r="AW380" s="13" t="s">
        <v>30</v>
      </c>
      <c r="AX380" s="13" t="s">
        <v>73</v>
      </c>
      <c r="AY380" s="261" t="s">
        <v>130</v>
      </c>
    </row>
    <row r="381" spans="1:51" s="14" customFormat="1" ht="12">
      <c r="A381" s="14"/>
      <c r="B381" s="262"/>
      <c r="C381" s="263"/>
      <c r="D381" s="247" t="s">
        <v>141</v>
      </c>
      <c r="E381" s="264" t="s">
        <v>1</v>
      </c>
      <c r="F381" s="265" t="s">
        <v>143</v>
      </c>
      <c r="G381" s="263"/>
      <c r="H381" s="266">
        <v>523.692</v>
      </c>
      <c r="I381" s="267"/>
      <c r="J381" s="263"/>
      <c r="K381" s="263"/>
      <c r="L381" s="268"/>
      <c r="M381" s="269"/>
      <c r="N381" s="270"/>
      <c r="O381" s="270"/>
      <c r="P381" s="270"/>
      <c r="Q381" s="270"/>
      <c r="R381" s="270"/>
      <c r="S381" s="270"/>
      <c r="T381" s="27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2" t="s">
        <v>141</v>
      </c>
      <c r="AU381" s="272" t="s">
        <v>83</v>
      </c>
      <c r="AV381" s="14" t="s">
        <v>137</v>
      </c>
      <c r="AW381" s="14" t="s">
        <v>30</v>
      </c>
      <c r="AX381" s="14" t="s">
        <v>81</v>
      </c>
      <c r="AY381" s="272" t="s">
        <v>130</v>
      </c>
    </row>
    <row r="382" spans="1:65" s="2" customFormat="1" ht="16.5" customHeight="1">
      <c r="A382" s="37"/>
      <c r="B382" s="38"/>
      <c r="C382" s="234" t="s">
        <v>548</v>
      </c>
      <c r="D382" s="234" t="s">
        <v>132</v>
      </c>
      <c r="E382" s="235" t="s">
        <v>549</v>
      </c>
      <c r="F382" s="236" t="s">
        <v>550</v>
      </c>
      <c r="G382" s="237" t="s">
        <v>224</v>
      </c>
      <c r="H382" s="238">
        <v>8379.072</v>
      </c>
      <c r="I382" s="239"/>
      <c r="J382" s="240">
        <f>ROUND(I382*H382,2)</f>
        <v>0</v>
      </c>
      <c r="K382" s="236" t="s">
        <v>136</v>
      </c>
      <c r="L382" s="43"/>
      <c r="M382" s="241" t="s">
        <v>1</v>
      </c>
      <c r="N382" s="242" t="s">
        <v>38</v>
      </c>
      <c r="O382" s="90"/>
      <c r="P382" s="243">
        <f>O382*H382</f>
        <v>0</v>
      </c>
      <c r="Q382" s="243">
        <v>0</v>
      </c>
      <c r="R382" s="243">
        <f>Q382*H382</f>
        <v>0</v>
      </c>
      <c r="S382" s="243">
        <v>0</v>
      </c>
      <c r="T382" s="244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45" t="s">
        <v>137</v>
      </c>
      <c r="AT382" s="245" t="s">
        <v>132</v>
      </c>
      <c r="AU382" s="245" t="s">
        <v>83</v>
      </c>
      <c r="AY382" s="16" t="s">
        <v>130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16" t="s">
        <v>81</v>
      </c>
      <c r="BK382" s="246">
        <f>ROUND(I382*H382,2)</f>
        <v>0</v>
      </c>
      <c r="BL382" s="16" t="s">
        <v>137</v>
      </c>
      <c r="BM382" s="245" t="s">
        <v>551</v>
      </c>
    </row>
    <row r="383" spans="1:47" s="2" customFormat="1" ht="12">
      <c r="A383" s="37"/>
      <c r="B383" s="38"/>
      <c r="C383" s="39"/>
      <c r="D383" s="247" t="s">
        <v>139</v>
      </c>
      <c r="E383" s="39"/>
      <c r="F383" s="248" t="s">
        <v>552</v>
      </c>
      <c r="G383" s="39"/>
      <c r="H383" s="39"/>
      <c r="I383" s="143"/>
      <c r="J383" s="39"/>
      <c r="K383" s="39"/>
      <c r="L383" s="43"/>
      <c r="M383" s="249"/>
      <c r="N383" s="250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6" t="s">
        <v>139</v>
      </c>
      <c r="AU383" s="16" t="s">
        <v>83</v>
      </c>
    </row>
    <row r="384" spans="1:51" s="13" customFormat="1" ht="12">
      <c r="A384" s="13"/>
      <c r="B384" s="251"/>
      <c r="C384" s="252"/>
      <c r="D384" s="247" t="s">
        <v>141</v>
      </c>
      <c r="E384" s="253" t="s">
        <v>1</v>
      </c>
      <c r="F384" s="254" t="s">
        <v>553</v>
      </c>
      <c r="G384" s="252"/>
      <c r="H384" s="255">
        <v>8379.072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1" t="s">
        <v>141</v>
      </c>
      <c r="AU384" s="261" t="s">
        <v>83</v>
      </c>
      <c r="AV384" s="13" t="s">
        <v>83</v>
      </c>
      <c r="AW384" s="13" t="s">
        <v>30</v>
      </c>
      <c r="AX384" s="13" t="s">
        <v>81</v>
      </c>
      <c r="AY384" s="261" t="s">
        <v>130</v>
      </c>
    </row>
    <row r="385" spans="1:65" s="2" customFormat="1" ht="16.5" customHeight="1">
      <c r="A385" s="37"/>
      <c r="B385" s="38"/>
      <c r="C385" s="234" t="s">
        <v>554</v>
      </c>
      <c r="D385" s="234" t="s">
        <v>132</v>
      </c>
      <c r="E385" s="235" t="s">
        <v>555</v>
      </c>
      <c r="F385" s="236" t="s">
        <v>556</v>
      </c>
      <c r="G385" s="237" t="s">
        <v>224</v>
      </c>
      <c r="H385" s="238">
        <v>394.719</v>
      </c>
      <c r="I385" s="239"/>
      <c r="J385" s="240">
        <f>ROUND(I385*H385,2)</f>
        <v>0</v>
      </c>
      <c r="K385" s="236" t="s">
        <v>136</v>
      </c>
      <c r="L385" s="43"/>
      <c r="M385" s="241" t="s">
        <v>1</v>
      </c>
      <c r="N385" s="242" t="s">
        <v>38</v>
      </c>
      <c r="O385" s="90"/>
      <c r="P385" s="243">
        <f>O385*H385</f>
        <v>0</v>
      </c>
      <c r="Q385" s="243">
        <v>0</v>
      </c>
      <c r="R385" s="243">
        <f>Q385*H385</f>
        <v>0</v>
      </c>
      <c r="S385" s="243">
        <v>0</v>
      </c>
      <c r="T385" s="244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45" t="s">
        <v>137</v>
      </c>
      <c r="AT385" s="245" t="s">
        <v>132</v>
      </c>
      <c r="AU385" s="245" t="s">
        <v>83</v>
      </c>
      <c r="AY385" s="16" t="s">
        <v>130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16" t="s">
        <v>81</v>
      </c>
      <c r="BK385" s="246">
        <f>ROUND(I385*H385,2)</f>
        <v>0</v>
      </c>
      <c r="BL385" s="16" t="s">
        <v>137</v>
      </c>
      <c r="BM385" s="245" t="s">
        <v>557</v>
      </c>
    </row>
    <row r="386" spans="1:47" s="2" customFormat="1" ht="12">
      <c r="A386" s="37"/>
      <c r="B386" s="38"/>
      <c r="C386" s="39"/>
      <c r="D386" s="247" t="s">
        <v>139</v>
      </c>
      <c r="E386" s="39"/>
      <c r="F386" s="248" t="s">
        <v>558</v>
      </c>
      <c r="G386" s="39"/>
      <c r="H386" s="39"/>
      <c r="I386" s="143"/>
      <c r="J386" s="39"/>
      <c r="K386" s="39"/>
      <c r="L386" s="43"/>
      <c r="M386" s="249"/>
      <c r="N386" s="250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139</v>
      </c>
      <c r="AU386" s="16" t="s">
        <v>83</v>
      </c>
    </row>
    <row r="387" spans="1:51" s="13" customFormat="1" ht="12">
      <c r="A387" s="13"/>
      <c r="B387" s="251"/>
      <c r="C387" s="252"/>
      <c r="D387" s="247" t="s">
        <v>141</v>
      </c>
      <c r="E387" s="253" t="s">
        <v>1</v>
      </c>
      <c r="F387" s="254" t="s">
        <v>559</v>
      </c>
      <c r="G387" s="252"/>
      <c r="H387" s="255">
        <v>394.719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141</v>
      </c>
      <c r="AU387" s="261" t="s">
        <v>83</v>
      </c>
      <c r="AV387" s="13" t="s">
        <v>83</v>
      </c>
      <c r="AW387" s="13" t="s">
        <v>30</v>
      </c>
      <c r="AX387" s="13" t="s">
        <v>81</v>
      </c>
      <c r="AY387" s="261" t="s">
        <v>130</v>
      </c>
    </row>
    <row r="388" spans="1:65" s="2" customFormat="1" ht="16.5" customHeight="1">
      <c r="A388" s="37"/>
      <c r="B388" s="38"/>
      <c r="C388" s="234" t="s">
        <v>560</v>
      </c>
      <c r="D388" s="234" t="s">
        <v>132</v>
      </c>
      <c r="E388" s="235" t="s">
        <v>561</v>
      </c>
      <c r="F388" s="236" t="s">
        <v>562</v>
      </c>
      <c r="G388" s="237" t="s">
        <v>224</v>
      </c>
      <c r="H388" s="238">
        <v>6315.504</v>
      </c>
      <c r="I388" s="239"/>
      <c r="J388" s="240">
        <f>ROUND(I388*H388,2)</f>
        <v>0</v>
      </c>
      <c r="K388" s="236" t="s">
        <v>136</v>
      </c>
      <c r="L388" s="43"/>
      <c r="M388" s="241" t="s">
        <v>1</v>
      </c>
      <c r="N388" s="242" t="s">
        <v>38</v>
      </c>
      <c r="O388" s="90"/>
      <c r="P388" s="243">
        <f>O388*H388</f>
        <v>0</v>
      </c>
      <c r="Q388" s="243">
        <v>0</v>
      </c>
      <c r="R388" s="243">
        <f>Q388*H388</f>
        <v>0</v>
      </c>
      <c r="S388" s="243">
        <v>0</v>
      </c>
      <c r="T388" s="24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45" t="s">
        <v>137</v>
      </c>
      <c r="AT388" s="245" t="s">
        <v>132</v>
      </c>
      <c r="AU388" s="245" t="s">
        <v>83</v>
      </c>
      <c r="AY388" s="16" t="s">
        <v>130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16" t="s">
        <v>81</v>
      </c>
      <c r="BK388" s="246">
        <f>ROUND(I388*H388,2)</f>
        <v>0</v>
      </c>
      <c r="BL388" s="16" t="s">
        <v>137</v>
      </c>
      <c r="BM388" s="245" t="s">
        <v>563</v>
      </c>
    </row>
    <row r="389" spans="1:47" s="2" customFormat="1" ht="12">
      <c r="A389" s="37"/>
      <c r="B389" s="38"/>
      <c r="C389" s="39"/>
      <c r="D389" s="247" t="s">
        <v>139</v>
      </c>
      <c r="E389" s="39"/>
      <c r="F389" s="248" t="s">
        <v>552</v>
      </c>
      <c r="G389" s="39"/>
      <c r="H389" s="39"/>
      <c r="I389" s="143"/>
      <c r="J389" s="39"/>
      <c r="K389" s="39"/>
      <c r="L389" s="43"/>
      <c r="M389" s="249"/>
      <c r="N389" s="250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139</v>
      </c>
      <c r="AU389" s="16" t="s">
        <v>83</v>
      </c>
    </row>
    <row r="390" spans="1:51" s="13" customFormat="1" ht="12">
      <c r="A390" s="13"/>
      <c r="B390" s="251"/>
      <c r="C390" s="252"/>
      <c r="D390" s="247" t="s">
        <v>141</v>
      </c>
      <c r="E390" s="253" t="s">
        <v>1</v>
      </c>
      <c r="F390" s="254" t="s">
        <v>564</v>
      </c>
      <c r="G390" s="252"/>
      <c r="H390" s="255">
        <v>6315.504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1" t="s">
        <v>141</v>
      </c>
      <c r="AU390" s="261" t="s">
        <v>83</v>
      </c>
      <c r="AV390" s="13" t="s">
        <v>83</v>
      </c>
      <c r="AW390" s="13" t="s">
        <v>30</v>
      </c>
      <c r="AX390" s="13" t="s">
        <v>73</v>
      </c>
      <c r="AY390" s="261" t="s">
        <v>130</v>
      </c>
    </row>
    <row r="391" spans="1:51" s="14" customFormat="1" ht="12">
      <c r="A391" s="14"/>
      <c r="B391" s="262"/>
      <c r="C391" s="263"/>
      <c r="D391" s="247" t="s">
        <v>141</v>
      </c>
      <c r="E391" s="264" t="s">
        <v>1</v>
      </c>
      <c r="F391" s="265" t="s">
        <v>143</v>
      </c>
      <c r="G391" s="263"/>
      <c r="H391" s="266">
        <v>6315.504</v>
      </c>
      <c r="I391" s="267"/>
      <c r="J391" s="263"/>
      <c r="K391" s="263"/>
      <c r="L391" s="268"/>
      <c r="M391" s="269"/>
      <c r="N391" s="270"/>
      <c r="O391" s="270"/>
      <c r="P391" s="270"/>
      <c r="Q391" s="270"/>
      <c r="R391" s="270"/>
      <c r="S391" s="270"/>
      <c r="T391" s="27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2" t="s">
        <v>141</v>
      </c>
      <c r="AU391" s="272" t="s">
        <v>83</v>
      </c>
      <c r="AV391" s="14" t="s">
        <v>137</v>
      </c>
      <c r="AW391" s="14" t="s">
        <v>30</v>
      </c>
      <c r="AX391" s="14" t="s">
        <v>81</v>
      </c>
      <c r="AY391" s="272" t="s">
        <v>130</v>
      </c>
    </row>
    <row r="392" spans="1:65" s="2" customFormat="1" ht="16.5" customHeight="1">
      <c r="A392" s="37"/>
      <c r="B392" s="38"/>
      <c r="C392" s="234" t="s">
        <v>565</v>
      </c>
      <c r="D392" s="234" t="s">
        <v>132</v>
      </c>
      <c r="E392" s="235" t="s">
        <v>566</v>
      </c>
      <c r="F392" s="236" t="s">
        <v>567</v>
      </c>
      <c r="G392" s="237" t="s">
        <v>224</v>
      </c>
      <c r="H392" s="238">
        <v>394.719</v>
      </c>
      <c r="I392" s="239"/>
      <c r="J392" s="240">
        <f>ROUND(I392*H392,2)</f>
        <v>0</v>
      </c>
      <c r="K392" s="236" t="s">
        <v>136</v>
      </c>
      <c r="L392" s="43"/>
      <c r="M392" s="241" t="s">
        <v>1</v>
      </c>
      <c r="N392" s="242" t="s">
        <v>38</v>
      </c>
      <c r="O392" s="90"/>
      <c r="P392" s="243">
        <f>O392*H392</f>
        <v>0</v>
      </c>
      <c r="Q392" s="243">
        <v>0</v>
      </c>
      <c r="R392" s="243">
        <f>Q392*H392</f>
        <v>0</v>
      </c>
      <c r="S392" s="243">
        <v>0</v>
      </c>
      <c r="T392" s="244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45" t="s">
        <v>137</v>
      </c>
      <c r="AT392" s="245" t="s">
        <v>132</v>
      </c>
      <c r="AU392" s="245" t="s">
        <v>83</v>
      </c>
      <c r="AY392" s="16" t="s">
        <v>130</v>
      </c>
      <c r="BE392" s="246">
        <f>IF(N392="základní",J392,0)</f>
        <v>0</v>
      </c>
      <c r="BF392" s="246">
        <f>IF(N392="snížená",J392,0)</f>
        <v>0</v>
      </c>
      <c r="BG392" s="246">
        <f>IF(N392="zákl. přenesená",J392,0)</f>
        <v>0</v>
      </c>
      <c r="BH392" s="246">
        <f>IF(N392="sníž. přenesená",J392,0)</f>
        <v>0</v>
      </c>
      <c r="BI392" s="246">
        <f>IF(N392="nulová",J392,0)</f>
        <v>0</v>
      </c>
      <c r="BJ392" s="16" t="s">
        <v>81</v>
      </c>
      <c r="BK392" s="246">
        <f>ROUND(I392*H392,2)</f>
        <v>0</v>
      </c>
      <c r="BL392" s="16" t="s">
        <v>137</v>
      </c>
      <c r="BM392" s="245" t="s">
        <v>568</v>
      </c>
    </row>
    <row r="393" spans="1:47" s="2" customFormat="1" ht="12">
      <c r="A393" s="37"/>
      <c r="B393" s="38"/>
      <c r="C393" s="39"/>
      <c r="D393" s="247" t="s">
        <v>139</v>
      </c>
      <c r="E393" s="39"/>
      <c r="F393" s="248" t="s">
        <v>569</v>
      </c>
      <c r="G393" s="39"/>
      <c r="H393" s="39"/>
      <c r="I393" s="143"/>
      <c r="J393" s="39"/>
      <c r="K393" s="39"/>
      <c r="L393" s="43"/>
      <c r="M393" s="249"/>
      <c r="N393" s="250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6" t="s">
        <v>139</v>
      </c>
      <c r="AU393" s="16" t="s">
        <v>83</v>
      </c>
    </row>
    <row r="394" spans="1:51" s="13" customFormat="1" ht="12">
      <c r="A394" s="13"/>
      <c r="B394" s="251"/>
      <c r="C394" s="252"/>
      <c r="D394" s="247" t="s">
        <v>141</v>
      </c>
      <c r="E394" s="253" t="s">
        <v>1</v>
      </c>
      <c r="F394" s="254" t="s">
        <v>570</v>
      </c>
      <c r="G394" s="252"/>
      <c r="H394" s="255">
        <v>394.719</v>
      </c>
      <c r="I394" s="256"/>
      <c r="J394" s="252"/>
      <c r="K394" s="252"/>
      <c r="L394" s="257"/>
      <c r="M394" s="258"/>
      <c r="N394" s="259"/>
      <c r="O394" s="259"/>
      <c r="P394" s="259"/>
      <c r="Q394" s="259"/>
      <c r="R394" s="259"/>
      <c r="S394" s="259"/>
      <c r="T394" s="26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1" t="s">
        <v>141</v>
      </c>
      <c r="AU394" s="261" t="s">
        <v>83</v>
      </c>
      <c r="AV394" s="13" t="s">
        <v>83</v>
      </c>
      <c r="AW394" s="13" t="s">
        <v>30</v>
      </c>
      <c r="AX394" s="13" t="s">
        <v>81</v>
      </c>
      <c r="AY394" s="261" t="s">
        <v>130</v>
      </c>
    </row>
    <row r="395" spans="1:65" s="2" customFormat="1" ht="16.5" customHeight="1">
      <c r="A395" s="37"/>
      <c r="B395" s="38"/>
      <c r="C395" s="234" t="s">
        <v>571</v>
      </c>
      <c r="D395" s="234" t="s">
        <v>132</v>
      </c>
      <c r="E395" s="235" t="s">
        <v>572</v>
      </c>
      <c r="F395" s="236" t="s">
        <v>573</v>
      </c>
      <c r="G395" s="237" t="s">
        <v>224</v>
      </c>
      <c r="H395" s="238">
        <v>246.32</v>
      </c>
      <c r="I395" s="239"/>
      <c r="J395" s="240">
        <f>ROUND(I395*H395,2)</f>
        <v>0</v>
      </c>
      <c r="K395" s="236" t="s">
        <v>136</v>
      </c>
      <c r="L395" s="43"/>
      <c r="M395" s="241" t="s">
        <v>1</v>
      </c>
      <c r="N395" s="242" t="s">
        <v>38</v>
      </c>
      <c r="O395" s="90"/>
      <c r="P395" s="243">
        <f>O395*H395</f>
        <v>0</v>
      </c>
      <c r="Q395" s="243">
        <v>0</v>
      </c>
      <c r="R395" s="243">
        <f>Q395*H395</f>
        <v>0</v>
      </c>
      <c r="S395" s="243">
        <v>0</v>
      </c>
      <c r="T395" s="244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45" t="s">
        <v>137</v>
      </c>
      <c r="AT395" s="245" t="s">
        <v>132</v>
      </c>
      <c r="AU395" s="245" t="s">
        <v>83</v>
      </c>
      <c r="AY395" s="16" t="s">
        <v>130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16" t="s">
        <v>81</v>
      </c>
      <c r="BK395" s="246">
        <f>ROUND(I395*H395,2)</f>
        <v>0</v>
      </c>
      <c r="BL395" s="16" t="s">
        <v>137</v>
      </c>
      <c r="BM395" s="245" t="s">
        <v>574</v>
      </c>
    </row>
    <row r="396" spans="1:47" s="2" customFormat="1" ht="12">
      <c r="A396" s="37"/>
      <c r="B396" s="38"/>
      <c r="C396" s="39"/>
      <c r="D396" s="247" t="s">
        <v>139</v>
      </c>
      <c r="E396" s="39"/>
      <c r="F396" s="248" t="s">
        <v>575</v>
      </c>
      <c r="G396" s="39"/>
      <c r="H396" s="39"/>
      <c r="I396" s="143"/>
      <c r="J396" s="39"/>
      <c r="K396" s="39"/>
      <c r="L396" s="43"/>
      <c r="M396" s="249"/>
      <c r="N396" s="250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139</v>
      </c>
      <c r="AU396" s="16" t="s">
        <v>83</v>
      </c>
    </row>
    <row r="397" spans="1:65" s="2" customFormat="1" ht="16.5" customHeight="1">
      <c r="A397" s="37"/>
      <c r="B397" s="38"/>
      <c r="C397" s="234" t="s">
        <v>576</v>
      </c>
      <c r="D397" s="234" t="s">
        <v>132</v>
      </c>
      <c r="E397" s="235" t="s">
        <v>577</v>
      </c>
      <c r="F397" s="236" t="s">
        <v>578</v>
      </c>
      <c r="G397" s="237" t="s">
        <v>224</v>
      </c>
      <c r="H397" s="238">
        <v>1285.331</v>
      </c>
      <c r="I397" s="239"/>
      <c r="J397" s="240">
        <f>ROUND(I397*H397,2)</f>
        <v>0</v>
      </c>
      <c r="K397" s="236" t="s">
        <v>136</v>
      </c>
      <c r="L397" s="43"/>
      <c r="M397" s="241" t="s">
        <v>1</v>
      </c>
      <c r="N397" s="242" t="s">
        <v>38</v>
      </c>
      <c r="O397" s="90"/>
      <c r="P397" s="243">
        <f>O397*H397</f>
        <v>0</v>
      </c>
      <c r="Q397" s="243">
        <v>0</v>
      </c>
      <c r="R397" s="243">
        <f>Q397*H397</f>
        <v>0</v>
      </c>
      <c r="S397" s="243">
        <v>0</v>
      </c>
      <c r="T397" s="244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45" t="s">
        <v>137</v>
      </c>
      <c r="AT397" s="245" t="s">
        <v>132</v>
      </c>
      <c r="AU397" s="245" t="s">
        <v>83</v>
      </c>
      <c r="AY397" s="16" t="s">
        <v>130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16" t="s">
        <v>81</v>
      </c>
      <c r="BK397" s="246">
        <f>ROUND(I397*H397,2)</f>
        <v>0</v>
      </c>
      <c r="BL397" s="16" t="s">
        <v>137</v>
      </c>
      <c r="BM397" s="245" t="s">
        <v>579</v>
      </c>
    </row>
    <row r="398" spans="1:47" s="2" customFormat="1" ht="12">
      <c r="A398" s="37"/>
      <c r="B398" s="38"/>
      <c r="C398" s="39"/>
      <c r="D398" s="247" t="s">
        <v>139</v>
      </c>
      <c r="E398" s="39"/>
      <c r="F398" s="248" t="s">
        <v>580</v>
      </c>
      <c r="G398" s="39"/>
      <c r="H398" s="39"/>
      <c r="I398" s="143"/>
      <c r="J398" s="39"/>
      <c r="K398" s="39"/>
      <c r="L398" s="43"/>
      <c r="M398" s="249"/>
      <c r="N398" s="250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139</v>
      </c>
      <c r="AU398" s="16" t="s">
        <v>83</v>
      </c>
    </row>
    <row r="399" spans="1:51" s="13" customFormat="1" ht="12">
      <c r="A399" s="13"/>
      <c r="B399" s="251"/>
      <c r="C399" s="252"/>
      <c r="D399" s="247" t="s">
        <v>141</v>
      </c>
      <c r="E399" s="253" t="s">
        <v>1</v>
      </c>
      <c r="F399" s="254" t="s">
        <v>581</v>
      </c>
      <c r="G399" s="252"/>
      <c r="H399" s="255">
        <v>1285.331</v>
      </c>
      <c r="I399" s="256"/>
      <c r="J399" s="252"/>
      <c r="K399" s="252"/>
      <c r="L399" s="257"/>
      <c r="M399" s="258"/>
      <c r="N399" s="259"/>
      <c r="O399" s="259"/>
      <c r="P399" s="259"/>
      <c r="Q399" s="259"/>
      <c r="R399" s="259"/>
      <c r="S399" s="259"/>
      <c r="T399" s="26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1" t="s">
        <v>141</v>
      </c>
      <c r="AU399" s="261" t="s">
        <v>83</v>
      </c>
      <c r="AV399" s="13" t="s">
        <v>83</v>
      </c>
      <c r="AW399" s="13" t="s">
        <v>30</v>
      </c>
      <c r="AX399" s="13" t="s">
        <v>81</v>
      </c>
      <c r="AY399" s="261" t="s">
        <v>130</v>
      </c>
    </row>
    <row r="400" spans="1:63" s="12" customFormat="1" ht="22.8" customHeight="1">
      <c r="A400" s="12"/>
      <c r="B400" s="218"/>
      <c r="C400" s="219"/>
      <c r="D400" s="220" t="s">
        <v>72</v>
      </c>
      <c r="E400" s="232" t="s">
        <v>582</v>
      </c>
      <c r="F400" s="232" t="s">
        <v>583</v>
      </c>
      <c r="G400" s="219"/>
      <c r="H400" s="219"/>
      <c r="I400" s="222"/>
      <c r="J400" s="233">
        <f>BK400</f>
        <v>0</v>
      </c>
      <c r="K400" s="219"/>
      <c r="L400" s="224"/>
      <c r="M400" s="225"/>
      <c r="N400" s="226"/>
      <c r="O400" s="226"/>
      <c r="P400" s="227">
        <f>SUM(P401:P402)</f>
        <v>0</v>
      </c>
      <c r="Q400" s="226"/>
      <c r="R400" s="227">
        <f>SUM(R401:R402)</f>
        <v>0</v>
      </c>
      <c r="S400" s="226"/>
      <c r="T400" s="228">
        <f>SUM(T401:T402)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29" t="s">
        <v>81</v>
      </c>
      <c r="AT400" s="230" t="s">
        <v>72</v>
      </c>
      <c r="AU400" s="230" t="s">
        <v>81</v>
      </c>
      <c r="AY400" s="229" t="s">
        <v>130</v>
      </c>
      <c r="BK400" s="231">
        <f>SUM(BK401:BK402)</f>
        <v>0</v>
      </c>
    </row>
    <row r="401" spans="1:65" s="2" customFormat="1" ht="16.5" customHeight="1">
      <c r="A401" s="37"/>
      <c r="B401" s="38"/>
      <c r="C401" s="234" t="s">
        <v>584</v>
      </c>
      <c r="D401" s="234" t="s">
        <v>132</v>
      </c>
      <c r="E401" s="235" t="s">
        <v>585</v>
      </c>
      <c r="F401" s="236" t="s">
        <v>586</v>
      </c>
      <c r="G401" s="237" t="s">
        <v>224</v>
      </c>
      <c r="H401" s="238">
        <v>662.002</v>
      </c>
      <c r="I401" s="239"/>
      <c r="J401" s="240">
        <f>ROUND(I401*H401,2)</f>
        <v>0</v>
      </c>
      <c r="K401" s="236" t="s">
        <v>136</v>
      </c>
      <c r="L401" s="43"/>
      <c r="M401" s="241" t="s">
        <v>1</v>
      </c>
      <c r="N401" s="242" t="s">
        <v>38</v>
      </c>
      <c r="O401" s="90"/>
      <c r="P401" s="243">
        <f>O401*H401</f>
        <v>0</v>
      </c>
      <c r="Q401" s="243">
        <v>0</v>
      </c>
      <c r="R401" s="243">
        <f>Q401*H401</f>
        <v>0</v>
      </c>
      <c r="S401" s="243">
        <v>0</v>
      </c>
      <c r="T401" s="244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45" t="s">
        <v>137</v>
      </c>
      <c r="AT401" s="245" t="s">
        <v>132</v>
      </c>
      <c r="AU401" s="245" t="s">
        <v>83</v>
      </c>
      <c r="AY401" s="16" t="s">
        <v>130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16" t="s">
        <v>81</v>
      </c>
      <c r="BK401" s="246">
        <f>ROUND(I401*H401,2)</f>
        <v>0</v>
      </c>
      <c r="BL401" s="16" t="s">
        <v>137</v>
      </c>
      <c r="BM401" s="245" t="s">
        <v>587</v>
      </c>
    </row>
    <row r="402" spans="1:47" s="2" customFormat="1" ht="12">
      <c r="A402" s="37"/>
      <c r="B402" s="38"/>
      <c r="C402" s="39"/>
      <c r="D402" s="247" t="s">
        <v>139</v>
      </c>
      <c r="E402" s="39"/>
      <c r="F402" s="248" t="s">
        <v>588</v>
      </c>
      <c r="G402" s="39"/>
      <c r="H402" s="39"/>
      <c r="I402" s="143"/>
      <c r="J402" s="39"/>
      <c r="K402" s="39"/>
      <c r="L402" s="43"/>
      <c r="M402" s="249"/>
      <c r="N402" s="250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139</v>
      </c>
      <c r="AU402" s="16" t="s">
        <v>83</v>
      </c>
    </row>
    <row r="403" spans="1:63" s="12" customFormat="1" ht="25.9" customHeight="1">
      <c r="A403" s="12"/>
      <c r="B403" s="218"/>
      <c r="C403" s="219"/>
      <c r="D403" s="220" t="s">
        <v>72</v>
      </c>
      <c r="E403" s="221" t="s">
        <v>589</v>
      </c>
      <c r="F403" s="221" t="s">
        <v>590</v>
      </c>
      <c r="G403" s="219"/>
      <c r="H403" s="219"/>
      <c r="I403" s="222"/>
      <c r="J403" s="223">
        <f>BK403</f>
        <v>0</v>
      </c>
      <c r="K403" s="219"/>
      <c r="L403" s="224"/>
      <c r="M403" s="225"/>
      <c r="N403" s="226"/>
      <c r="O403" s="226"/>
      <c r="P403" s="227">
        <f>P404+P420+P437+P460+P468</f>
        <v>0</v>
      </c>
      <c r="Q403" s="226"/>
      <c r="R403" s="227">
        <f>R404+R420+R437+R460+R468</f>
        <v>0</v>
      </c>
      <c r="S403" s="226"/>
      <c r="T403" s="228">
        <f>T404+T420+T437+T460+T468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29" t="s">
        <v>161</v>
      </c>
      <c r="AT403" s="230" t="s">
        <v>72</v>
      </c>
      <c r="AU403" s="230" t="s">
        <v>73</v>
      </c>
      <c r="AY403" s="229" t="s">
        <v>130</v>
      </c>
      <c r="BK403" s="231">
        <f>BK404+BK420+BK437+BK460+BK468</f>
        <v>0</v>
      </c>
    </row>
    <row r="404" spans="1:63" s="12" customFormat="1" ht="22.8" customHeight="1">
      <c r="A404" s="12"/>
      <c r="B404" s="218"/>
      <c r="C404" s="219"/>
      <c r="D404" s="220" t="s">
        <v>72</v>
      </c>
      <c r="E404" s="232" t="s">
        <v>591</v>
      </c>
      <c r="F404" s="232" t="s">
        <v>592</v>
      </c>
      <c r="G404" s="219"/>
      <c r="H404" s="219"/>
      <c r="I404" s="222"/>
      <c r="J404" s="233">
        <f>BK404</f>
        <v>0</v>
      </c>
      <c r="K404" s="219"/>
      <c r="L404" s="224"/>
      <c r="M404" s="225"/>
      <c r="N404" s="226"/>
      <c r="O404" s="226"/>
      <c r="P404" s="227">
        <f>SUM(P405:P419)</f>
        <v>0</v>
      </c>
      <c r="Q404" s="226"/>
      <c r="R404" s="227">
        <f>SUM(R405:R419)</f>
        <v>0</v>
      </c>
      <c r="S404" s="226"/>
      <c r="T404" s="228">
        <f>SUM(T405:T419)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9" t="s">
        <v>161</v>
      </c>
      <c r="AT404" s="230" t="s">
        <v>72</v>
      </c>
      <c r="AU404" s="230" t="s">
        <v>81</v>
      </c>
      <c r="AY404" s="229" t="s">
        <v>130</v>
      </c>
      <c r="BK404" s="231">
        <f>SUM(BK405:BK419)</f>
        <v>0</v>
      </c>
    </row>
    <row r="405" spans="1:65" s="2" customFormat="1" ht="16.5" customHeight="1">
      <c r="A405" s="37"/>
      <c r="B405" s="38"/>
      <c r="C405" s="234" t="s">
        <v>593</v>
      </c>
      <c r="D405" s="234" t="s">
        <v>132</v>
      </c>
      <c r="E405" s="235" t="s">
        <v>594</v>
      </c>
      <c r="F405" s="236" t="s">
        <v>595</v>
      </c>
      <c r="G405" s="237" t="s">
        <v>596</v>
      </c>
      <c r="H405" s="238">
        <v>1</v>
      </c>
      <c r="I405" s="239"/>
      <c r="J405" s="240">
        <f>ROUND(I405*H405,2)</f>
        <v>0</v>
      </c>
      <c r="K405" s="236" t="s">
        <v>136</v>
      </c>
      <c r="L405" s="43"/>
      <c r="M405" s="241" t="s">
        <v>1</v>
      </c>
      <c r="N405" s="242" t="s">
        <v>38</v>
      </c>
      <c r="O405" s="90"/>
      <c r="P405" s="243">
        <f>O405*H405</f>
        <v>0</v>
      </c>
      <c r="Q405" s="243">
        <v>0</v>
      </c>
      <c r="R405" s="243">
        <f>Q405*H405</f>
        <v>0</v>
      </c>
      <c r="S405" s="243">
        <v>0</v>
      </c>
      <c r="T405" s="244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45" t="s">
        <v>597</v>
      </c>
      <c r="AT405" s="245" t="s">
        <v>132</v>
      </c>
      <c r="AU405" s="245" t="s">
        <v>83</v>
      </c>
      <c r="AY405" s="16" t="s">
        <v>130</v>
      </c>
      <c r="BE405" s="246">
        <f>IF(N405="základní",J405,0)</f>
        <v>0</v>
      </c>
      <c r="BF405" s="246">
        <f>IF(N405="snížená",J405,0)</f>
        <v>0</v>
      </c>
      <c r="BG405" s="246">
        <f>IF(N405="zákl. přenesená",J405,0)</f>
        <v>0</v>
      </c>
      <c r="BH405" s="246">
        <f>IF(N405="sníž. přenesená",J405,0)</f>
        <v>0</v>
      </c>
      <c r="BI405" s="246">
        <f>IF(N405="nulová",J405,0)</f>
        <v>0</v>
      </c>
      <c r="BJ405" s="16" t="s">
        <v>81</v>
      </c>
      <c r="BK405" s="246">
        <f>ROUND(I405*H405,2)</f>
        <v>0</v>
      </c>
      <c r="BL405" s="16" t="s">
        <v>597</v>
      </c>
      <c r="BM405" s="245" t="s">
        <v>598</v>
      </c>
    </row>
    <row r="406" spans="1:47" s="2" customFormat="1" ht="12">
      <c r="A406" s="37"/>
      <c r="B406" s="38"/>
      <c r="C406" s="39"/>
      <c r="D406" s="247" t="s">
        <v>139</v>
      </c>
      <c r="E406" s="39"/>
      <c r="F406" s="248" t="s">
        <v>599</v>
      </c>
      <c r="G406" s="39"/>
      <c r="H406" s="39"/>
      <c r="I406" s="143"/>
      <c r="J406" s="39"/>
      <c r="K406" s="39"/>
      <c r="L406" s="43"/>
      <c r="M406" s="249"/>
      <c r="N406" s="250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139</v>
      </c>
      <c r="AU406" s="16" t="s">
        <v>83</v>
      </c>
    </row>
    <row r="407" spans="1:65" s="2" customFormat="1" ht="16.5" customHeight="1">
      <c r="A407" s="37"/>
      <c r="B407" s="38"/>
      <c r="C407" s="234" t="s">
        <v>600</v>
      </c>
      <c r="D407" s="234" t="s">
        <v>132</v>
      </c>
      <c r="E407" s="235" t="s">
        <v>601</v>
      </c>
      <c r="F407" s="236" t="s">
        <v>602</v>
      </c>
      <c r="G407" s="237" t="s">
        <v>596</v>
      </c>
      <c r="H407" s="238">
        <v>1</v>
      </c>
      <c r="I407" s="239"/>
      <c r="J407" s="240">
        <f>ROUND(I407*H407,2)</f>
        <v>0</v>
      </c>
      <c r="K407" s="236" t="s">
        <v>136</v>
      </c>
      <c r="L407" s="43"/>
      <c r="M407" s="241" t="s">
        <v>1</v>
      </c>
      <c r="N407" s="242" t="s">
        <v>38</v>
      </c>
      <c r="O407" s="90"/>
      <c r="P407" s="243">
        <f>O407*H407</f>
        <v>0</v>
      </c>
      <c r="Q407" s="243">
        <v>0</v>
      </c>
      <c r="R407" s="243">
        <f>Q407*H407</f>
        <v>0</v>
      </c>
      <c r="S407" s="243">
        <v>0</v>
      </c>
      <c r="T407" s="244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45" t="s">
        <v>597</v>
      </c>
      <c r="AT407" s="245" t="s">
        <v>132</v>
      </c>
      <c r="AU407" s="245" t="s">
        <v>83</v>
      </c>
      <c r="AY407" s="16" t="s">
        <v>130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16" t="s">
        <v>81</v>
      </c>
      <c r="BK407" s="246">
        <f>ROUND(I407*H407,2)</f>
        <v>0</v>
      </c>
      <c r="BL407" s="16" t="s">
        <v>597</v>
      </c>
      <c r="BM407" s="245" t="s">
        <v>603</v>
      </c>
    </row>
    <row r="408" spans="1:47" s="2" customFormat="1" ht="12">
      <c r="A408" s="37"/>
      <c r="B408" s="38"/>
      <c r="C408" s="39"/>
      <c r="D408" s="247" t="s">
        <v>139</v>
      </c>
      <c r="E408" s="39"/>
      <c r="F408" s="248" t="s">
        <v>604</v>
      </c>
      <c r="G408" s="39"/>
      <c r="H408" s="39"/>
      <c r="I408" s="143"/>
      <c r="J408" s="39"/>
      <c r="K408" s="39"/>
      <c r="L408" s="43"/>
      <c r="M408" s="249"/>
      <c r="N408" s="250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139</v>
      </c>
      <c r="AU408" s="16" t="s">
        <v>83</v>
      </c>
    </row>
    <row r="409" spans="1:65" s="2" customFormat="1" ht="16.5" customHeight="1">
      <c r="A409" s="37"/>
      <c r="B409" s="38"/>
      <c r="C409" s="234" t="s">
        <v>605</v>
      </c>
      <c r="D409" s="234" t="s">
        <v>132</v>
      </c>
      <c r="E409" s="235" t="s">
        <v>606</v>
      </c>
      <c r="F409" s="236" t="s">
        <v>607</v>
      </c>
      <c r="G409" s="237" t="s">
        <v>596</v>
      </c>
      <c r="H409" s="238">
        <v>1</v>
      </c>
      <c r="I409" s="239"/>
      <c r="J409" s="240">
        <f>ROUND(I409*H409,2)</f>
        <v>0</v>
      </c>
      <c r="K409" s="236" t="s">
        <v>136</v>
      </c>
      <c r="L409" s="43"/>
      <c r="M409" s="241" t="s">
        <v>1</v>
      </c>
      <c r="N409" s="242" t="s">
        <v>38</v>
      </c>
      <c r="O409" s="90"/>
      <c r="P409" s="243">
        <f>O409*H409</f>
        <v>0</v>
      </c>
      <c r="Q409" s="243">
        <v>0</v>
      </c>
      <c r="R409" s="243">
        <f>Q409*H409</f>
        <v>0</v>
      </c>
      <c r="S409" s="243">
        <v>0</v>
      </c>
      <c r="T409" s="244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45" t="s">
        <v>597</v>
      </c>
      <c r="AT409" s="245" t="s">
        <v>132</v>
      </c>
      <c r="AU409" s="245" t="s">
        <v>83</v>
      </c>
      <c r="AY409" s="16" t="s">
        <v>130</v>
      </c>
      <c r="BE409" s="246">
        <f>IF(N409="základní",J409,0)</f>
        <v>0</v>
      </c>
      <c r="BF409" s="246">
        <f>IF(N409="snížená",J409,0)</f>
        <v>0</v>
      </c>
      <c r="BG409" s="246">
        <f>IF(N409="zákl. přenesená",J409,0)</f>
        <v>0</v>
      </c>
      <c r="BH409" s="246">
        <f>IF(N409="sníž. přenesená",J409,0)</f>
        <v>0</v>
      </c>
      <c r="BI409" s="246">
        <f>IF(N409="nulová",J409,0)</f>
        <v>0</v>
      </c>
      <c r="BJ409" s="16" t="s">
        <v>81</v>
      </c>
      <c r="BK409" s="246">
        <f>ROUND(I409*H409,2)</f>
        <v>0</v>
      </c>
      <c r="BL409" s="16" t="s">
        <v>597</v>
      </c>
      <c r="BM409" s="245" t="s">
        <v>608</v>
      </c>
    </row>
    <row r="410" spans="1:47" s="2" customFormat="1" ht="12">
      <c r="A410" s="37"/>
      <c r="B410" s="38"/>
      <c r="C410" s="39"/>
      <c r="D410" s="247" t="s">
        <v>139</v>
      </c>
      <c r="E410" s="39"/>
      <c r="F410" s="248" t="s">
        <v>609</v>
      </c>
      <c r="G410" s="39"/>
      <c r="H410" s="39"/>
      <c r="I410" s="143"/>
      <c r="J410" s="39"/>
      <c r="K410" s="39"/>
      <c r="L410" s="43"/>
      <c r="M410" s="249"/>
      <c r="N410" s="250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139</v>
      </c>
      <c r="AU410" s="16" t="s">
        <v>83</v>
      </c>
    </row>
    <row r="411" spans="1:65" s="2" customFormat="1" ht="16.5" customHeight="1">
      <c r="A411" s="37"/>
      <c r="B411" s="38"/>
      <c r="C411" s="234" t="s">
        <v>610</v>
      </c>
      <c r="D411" s="234" t="s">
        <v>132</v>
      </c>
      <c r="E411" s="235" t="s">
        <v>611</v>
      </c>
      <c r="F411" s="236" t="s">
        <v>612</v>
      </c>
      <c r="G411" s="237" t="s">
        <v>596</v>
      </c>
      <c r="H411" s="238">
        <v>1</v>
      </c>
      <c r="I411" s="239"/>
      <c r="J411" s="240">
        <f>ROUND(I411*H411,2)</f>
        <v>0</v>
      </c>
      <c r="K411" s="236" t="s">
        <v>136</v>
      </c>
      <c r="L411" s="43"/>
      <c r="M411" s="241" t="s">
        <v>1</v>
      </c>
      <c r="N411" s="242" t="s">
        <v>38</v>
      </c>
      <c r="O411" s="90"/>
      <c r="P411" s="243">
        <f>O411*H411</f>
        <v>0</v>
      </c>
      <c r="Q411" s="243">
        <v>0</v>
      </c>
      <c r="R411" s="243">
        <f>Q411*H411</f>
        <v>0</v>
      </c>
      <c r="S411" s="243">
        <v>0</v>
      </c>
      <c r="T411" s="244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45" t="s">
        <v>597</v>
      </c>
      <c r="AT411" s="245" t="s">
        <v>132</v>
      </c>
      <c r="AU411" s="245" t="s">
        <v>83</v>
      </c>
      <c r="AY411" s="16" t="s">
        <v>130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16" t="s">
        <v>81</v>
      </c>
      <c r="BK411" s="246">
        <f>ROUND(I411*H411,2)</f>
        <v>0</v>
      </c>
      <c r="BL411" s="16" t="s">
        <v>597</v>
      </c>
      <c r="BM411" s="245" t="s">
        <v>613</v>
      </c>
    </row>
    <row r="412" spans="1:47" s="2" customFormat="1" ht="12">
      <c r="A412" s="37"/>
      <c r="B412" s="38"/>
      <c r="C412" s="39"/>
      <c r="D412" s="247" t="s">
        <v>139</v>
      </c>
      <c r="E412" s="39"/>
      <c r="F412" s="248" t="s">
        <v>614</v>
      </c>
      <c r="G412" s="39"/>
      <c r="H412" s="39"/>
      <c r="I412" s="143"/>
      <c r="J412" s="39"/>
      <c r="K412" s="39"/>
      <c r="L412" s="43"/>
      <c r="M412" s="249"/>
      <c r="N412" s="250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6" t="s">
        <v>139</v>
      </c>
      <c r="AU412" s="16" t="s">
        <v>83</v>
      </c>
    </row>
    <row r="413" spans="1:47" s="2" customFormat="1" ht="12">
      <c r="A413" s="37"/>
      <c r="B413" s="38"/>
      <c r="C413" s="39"/>
      <c r="D413" s="247" t="s">
        <v>301</v>
      </c>
      <c r="E413" s="39"/>
      <c r="F413" s="283" t="s">
        <v>615</v>
      </c>
      <c r="G413" s="39"/>
      <c r="H413" s="39"/>
      <c r="I413" s="143"/>
      <c r="J413" s="39"/>
      <c r="K413" s="39"/>
      <c r="L413" s="43"/>
      <c r="M413" s="249"/>
      <c r="N413" s="250"/>
      <c r="O413" s="90"/>
      <c r="P413" s="90"/>
      <c r="Q413" s="90"/>
      <c r="R413" s="90"/>
      <c r="S413" s="90"/>
      <c r="T413" s="91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6" t="s">
        <v>301</v>
      </c>
      <c r="AU413" s="16" t="s">
        <v>83</v>
      </c>
    </row>
    <row r="414" spans="1:65" s="2" customFormat="1" ht="16.5" customHeight="1">
      <c r="A414" s="37"/>
      <c r="B414" s="38"/>
      <c r="C414" s="234" t="s">
        <v>616</v>
      </c>
      <c r="D414" s="234" t="s">
        <v>132</v>
      </c>
      <c r="E414" s="235" t="s">
        <v>617</v>
      </c>
      <c r="F414" s="236" t="s">
        <v>618</v>
      </c>
      <c r="G414" s="237" t="s">
        <v>596</v>
      </c>
      <c r="H414" s="238">
        <v>1</v>
      </c>
      <c r="I414" s="239"/>
      <c r="J414" s="240">
        <f>ROUND(I414*H414,2)</f>
        <v>0</v>
      </c>
      <c r="K414" s="236" t="s">
        <v>136</v>
      </c>
      <c r="L414" s="43"/>
      <c r="M414" s="241" t="s">
        <v>1</v>
      </c>
      <c r="N414" s="242" t="s">
        <v>38</v>
      </c>
      <c r="O414" s="90"/>
      <c r="P414" s="243">
        <f>O414*H414</f>
        <v>0</v>
      </c>
      <c r="Q414" s="243">
        <v>0</v>
      </c>
      <c r="R414" s="243">
        <f>Q414*H414</f>
        <v>0</v>
      </c>
      <c r="S414" s="243">
        <v>0</v>
      </c>
      <c r="T414" s="244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45" t="s">
        <v>597</v>
      </c>
      <c r="AT414" s="245" t="s">
        <v>132</v>
      </c>
      <c r="AU414" s="245" t="s">
        <v>83</v>
      </c>
      <c r="AY414" s="16" t="s">
        <v>130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16" t="s">
        <v>81</v>
      </c>
      <c r="BK414" s="246">
        <f>ROUND(I414*H414,2)</f>
        <v>0</v>
      </c>
      <c r="BL414" s="16" t="s">
        <v>597</v>
      </c>
      <c r="BM414" s="245" t="s">
        <v>619</v>
      </c>
    </row>
    <row r="415" spans="1:47" s="2" customFormat="1" ht="12">
      <c r="A415" s="37"/>
      <c r="B415" s="38"/>
      <c r="C415" s="39"/>
      <c r="D415" s="247" t="s">
        <v>139</v>
      </c>
      <c r="E415" s="39"/>
      <c r="F415" s="248" t="s">
        <v>620</v>
      </c>
      <c r="G415" s="39"/>
      <c r="H415" s="39"/>
      <c r="I415" s="143"/>
      <c r="J415" s="39"/>
      <c r="K415" s="39"/>
      <c r="L415" s="43"/>
      <c r="M415" s="249"/>
      <c r="N415" s="250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139</v>
      </c>
      <c r="AU415" s="16" t="s">
        <v>83</v>
      </c>
    </row>
    <row r="416" spans="1:47" s="2" customFormat="1" ht="12">
      <c r="A416" s="37"/>
      <c r="B416" s="38"/>
      <c r="C416" s="39"/>
      <c r="D416" s="247" t="s">
        <v>301</v>
      </c>
      <c r="E416" s="39"/>
      <c r="F416" s="283" t="s">
        <v>621</v>
      </c>
      <c r="G416" s="39"/>
      <c r="H416" s="39"/>
      <c r="I416" s="143"/>
      <c r="J416" s="39"/>
      <c r="K416" s="39"/>
      <c r="L416" s="43"/>
      <c r="M416" s="249"/>
      <c r="N416" s="250"/>
      <c r="O416" s="90"/>
      <c r="P416" s="90"/>
      <c r="Q416" s="90"/>
      <c r="R416" s="90"/>
      <c r="S416" s="90"/>
      <c r="T416" s="91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6" t="s">
        <v>301</v>
      </c>
      <c r="AU416" s="16" t="s">
        <v>83</v>
      </c>
    </row>
    <row r="417" spans="1:65" s="2" customFormat="1" ht="16.5" customHeight="1">
      <c r="A417" s="37"/>
      <c r="B417" s="38"/>
      <c r="C417" s="234" t="s">
        <v>622</v>
      </c>
      <c r="D417" s="234" t="s">
        <v>132</v>
      </c>
      <c r="E417" s="235" t="s">
        <v>623</v>
      </c>
      <c r="F417" s="236" t="s">
        <v>624</v>
      </c>
      <c r="G417" s="237" t="s">
        <v>596</v>
      </c>
      <c r="H417" s="238">
        <v>1</v>
      </c>
      <c r="I417" s="239"/>
      <c r="J417" s="240">
        <f>ROUND(I417*H417,2)</f>
        <v>0</v>
      </c>
      <c r="K417" s="236" t="s">
        <v>313</v>
      </c>
      <c r="L417" s="43"/>
      <c r="M417" s="241" t="s">
        <v>1</v>
      </c>
      <c r="N417" s="242" t="s">
        <v>38</v>
      </c>
      <c r="O417" s="90"/>
      <c r="P417" s="243">
        <f>O417*H417</f>
        <v>0</v>
      </c>
      <c r="Q417" s="243">
        <v>0</v>
      </c>
      <c r="R417" s="243">
        <f>Q417*H417</f>
        <v>0</v>
      </c>
      <c r="S417" s="243">
        <v>0</v>
      </c>
      <c r="T417" s="244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45" t="s">
        <v>597</v>
      </c>
      <c r="AT417" s="245" t="s">
        <v>132</v>
      </c>
      <c r="AU417" s="245" t="s">
        <v>83</v>
      </c>
      <c r="AY417" s="16" t="s">
        <v>130</v>
      </c>
      <c r="BE417" s="246">
        <f>IF(N417="základní",J417,0)</f>
        <v>0</v>
      </c>
      <c r="BF417" s="246">
        <f>IF(N417="snížená",J417,0)</f>
        <v>0</v>
      </c>
      <c r="BG417" s="246">
        <f>IF(N417="zákl. přenesená",J417,0)</f>
        <v>0</v>
      </c>
      <c r="BH417" s="246">
        <f>IF(N417="sníž. přenesená",J417,0)</f>
        <v>0</v>
      </c>
      <c r="BI417" s="246">
        <f>IF(N417="nulová",J417,0)</f>
        <v>0</v>
      </c>
      <c r="BJ417" s="16" t="s">
        <v>81</v>
      </c>
      <c r="BK417" s="246">
        <f>ROUND(I417*H417,2)</f>
        <v>0</v>
      </c>
      <c r="BL417" s="16" t="s">
        <v>597</v>
      </c>
      <c r="BM417" s="245" t="s">
        <v>625</v>
      </c>
    </row>
    <row r="418" spans="1:47" s="2" customFormat="1" ht="12">
      <c r="A418" s="37"/>
      <c r="B418" s="38"/>
      <c r="C418" s="39"/>
      <c r="D418" s="247" t="s">
        <v>139</v>
      </c>
      <c r="E418" s="39"/>
      <c r="F418" s="248" t="s">
        <v>626</v>
      </c>
      <c r="G418" s="39"/>
      <c r="H418" s="39"/>
      <c r="I418" s="143"/>
      <c r="J418" s="39"/>
      <c r="K418" s="39"/>
      <c r="L418" s="43"/>
      <c r="M418" s="249"/>
      <c r="N418" s="250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139</v>
      </c>
      <c r="AU418" s="16" t="s">
        <v>83</v>
      </c>
    </row>
    <row r="419" spans="1:47" s="2" customFormat="1" ht="12">
      <c r="A419" s="37"/>
      <c r="B419" s="38"/>
      <c r="C419" s="39"/>
      <c r="D419" s="247" t="s">
        <v>301</v>
      </c>
      <c r="E419" s="39"/>
      <c r="F419" s="283" t="s">
        <v>627</v>
      </c>
      <c r="G419" s="39"/>
      <c r="H419" s="39"/>
      <c r="I419" s="143"/>
      <c r="J419" s="39"/>
      <c r="K419" s="39"/>
      <c r="L419" s="43"/>
      <c r="M419" s="249"/>
      <c r="N419" s="250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6" t="s">
        <v>301</v>
      </c>
      <c r="AU419" s="16" t="s">
        <v>83</v>
      </c>
    </row>
    <row r="420" spans="1:63" s="12" customFormat="1" ht="22.8" customHeight="1">
      <c r="A420" s="12"/>
      <c r="B420" s="218"/>
      <c r="C420" s="219"/>
      <c r="D420" s="220" t="s">
        <v>72</v>
      </c>
      <c r="E420" s="232" t="s">
        <v>628</v>
      </c>
      <c r="F420" s="232" t="s">
        <v>629</v>
      </c>
      <c r="G420" s="219"/>
      <c r="H420" s="219"/>
      <c r="I420" s="222"/>
      <c r="J420" s="233">
        <f>BK420</f>
        <v>0</v>
      </c>
      <c r="K420" s="219"/>
      <c r="L420" s="224"/>
      <c r="M420" s="225"/>
      <c r="N420" s="226"/>
      <c r="O420" s="226"/>
      <c r="P420" s="227">
        <f>SUM(P421:P436)</f>
        <v>0</v>
      </c>
      <c r="Q420" s="226"/>
      <c r="R420" s="227">
        <f>SUM(R421:R436)</f>
        <v>0</v>
      </c>
      <c r="S420" s="226"/>
      <c r="T420" s="228">
        <f>SUM(T421:T436)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29" t="s">
        <v>161</v>
      </c>
      <c r="AT420" s="230" t="s">
        <v>72</v>
      </c>
      <c r="AU420" s="230" t="s">
        <v>81</v>
      </c>
      <c r="AY420" s="229" t="s">
        <v>130</v>
      </c>
      <c r="BK420" s="231">
        <f>SUM(BK421:BK436)</f>
        <v>0</v>
      </c>
    </row>
    <row r="421" spans="1:65" s="2" customFormat="1" ht="16.5" customHeight="1">
      <c r="A421" s="37"/>
      <c r="B421" s="38"/>
      <c r="C421" s="234" t="s">
        <v>630</v>
      </c>
      <c r="D421" s="234" t="s">
        <v>132</v>
      </c>
      <c r="E421" s="235" t="s">
        <v>631</v>
      </c>
      <c r="F421" s="236" t="s">
        <v>632</v>
      </c>
      <c r="G421" s="237" t="s">
        <v>596</v>
      </c>
      <c r="H421" s="238">
        <v>1</v>
      </c>
      <c r="I421" s="239"/>
      <c r="J421" s="240">
        <f>ROUND(I421*H421,2)</f>
        <v>0</v>
      </c>
      <c r="K421" s="236" t="s">
        <v>136</v>
      </c>
      <c r="L421" s="43"/>
      <c r="M421" s="241" t="s">
        <v>1</v>
      </c>
      <c r="N421" s="242" t="s">
        <v>38</v>
      </c>
      <c r="O421" s="90"/>
      <c r="P421" s="243">
        <f>O421*H421</f>
        <v>0</v>
      </c>
      <c r="Q421" s="243">
        <v>0</v>
      </c>
      <c r="R421" s="243">
        <f>Q421*H421</f>
        <v>0</v>
      </c>
      <c r="S421" s="243">
        <v>0</v>
      </c>
      <c r="T421" s="244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45" t="s">
        <v>597</v>
      </c>
      <c r="AT421" s="245" t="s">
        <v>132</v>
      </c>
      <c r="AU421" s="245" t="s">
        <v>83</v>
      </c>
      <c r="AY421" s="16" t="s">
        <v>130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16" t="s">
        <v>81</v>
      </c>
      <c r="BK421" s="246">
        <f>ROUND(I421*H421,2)</f>
        <v>0</v>
      </c>
      <c r="BL421" s="16" t="s">
        <v>597</v>
      </c>
      <c r="BM421" s="245" t="s">
        <v>633</v>
      </c>
    </row>
    <row r="422" spans="1:47" s="2" customFormat="1" ht="12">
      <c r="A422" s="37"/>
      <c r="B422" s="38"/>
      <c r="C422" s="39"/>
      <c r="D422" s="247" t="s">
        <v>139</v>
      </c>
      <c r="E422" s="39"/>
      <c r="F422" s="248" t="s">
        <v>634</v>
      </c>
      <c r="G422" s="39"/>
      <c r="H422" s="39"/>
      <c r="I422" s="143"/>
      <c r="J422" s="39"/>
      <c r="K422" s="39"/>
      <c r="L422" s="43"/>
      <c r="M422" s="249"/>
      <c r="N422" s="250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6" t="s">
        <v>139</v>
      </c>
      <c r="AU422" s="16" t="s">
        <v>83</v>
      </c>
    </row>
    <row r="423" spans="1:65" s="2" customFormat="1" ht="16.5" customHeight="1">
      <c r="A423" s="37"/>
      <c r="B423" s="38"/>
      <c r="C423" s="234" t="s">
        <v>635</v>
      </c>
      <c r="D423" s="234" t="s">
        <v>132</v>
      </c>
      <c r="E423" s="235" t="s">
        <v>636</v>
      </c>
      <c r="F423" s="236" t="s">
        <v>637</v>
      </c>
      <c r="G423" s="237" t="s">
        <v>596</v>
      </c>
      <c r="H423" s="238">
        <v>1</v>
      </c>
      <c r="I423" s="239"/>
      <c r="J423" s="240">
        <f>ROUND(I423*H423,2)</f>
        <v>0</v>
      </c>
      <c r="K423" s="236" t="s">
        <v>136</v>
      </c>
      <c r="L423" s="43"/>
      <c r="M423" s="241" t="s">
        <v>1</v>
      </c>
      <c r="N423" s="242" t="s">
        <v>38</v>
      </c>
      <c r="O423" s="90"/>
      <c r="P423" s="243">
        <f>O423*H423</f>
        <v>0</v>
      </c>
      <c r="Q423" s="243">
        <v>0</v>
      </c>
      <c r="R423" s="243">
        <f>Q423*H423</f>
        <v>0</v>
      </c>
      <c r="S423" s="243">
        <v>0</v>
      </c>
      <c r="T423" s="244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45" t="s">
        <v>597</v>
      </c>
      <c r="AT423" s="245" t="s">
        <v>132</v>
      </c>
      <c r="AU423" s="245" t="s">
        <v>83</v>
      </c>
      <c r="AY423" s="16" t="s">
        <v>130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16" t="s">
        <v>81</v>
      </c>
      <c r="BK423" s="246">
        <f>ROUND(I423*H423,2)</f>
        <v>0</v>
      </c>
      <c r="BL423" s="16" t="s">
        <v>597</v>
      </c>
      <c r="BM423" s="245" t="s">
        <v>638</v>
      </c>
    </row>
    <row r="424" spans="1:47" s="2" customFormat="1" ht="12">
      <c r="A424" s="37"/>
      <c r="B424" s="38"/>
      <c r="C424" s="39"/>
      <c r="D424" s="247" t="s">
        <v>139</v>
      </c>
      <c r="E424" s="39"/>
      <c r="F424" s="248" t="s">
        <v>639</v>
      </c>
      <c r="G424" s="39"/>
      <c r="H424" s="39"/>
      <c r="I424" s="143"/>
      <c r="J424" s="39"/>
      <c r="K424" s="39"/>
      <c r="L424" s="43"/>
      <c r="M424" s="249"/>
      <c r="N424" s="250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139</v>
      </c>
      <c r="AU424" s="16" t="s">
        <v>83</v>
      </c>
    </row>
    <row r="425" spans="1:65" s="2" customFormat="1" ht="16.5" customHeight="1">
      <c r="A425" s="37"/>
      <c r="B425" s="38"/>
      <c r="C425" s="234" t="s">
        <v>640</v>
      </c>
      <c r="D425" s="234" t="s">
        <v>132</v>
      </c>
      <c r="E425" s="235" t="s">
        <v>641</v>
      </c>
      <c r="F425" s="236" t="s">
        <v>642</v>
      </c>
      <c r="G425" s="237" t="s">
        <v>596</v>
      </c>
      <c r="H425" s="238">
        <v>1</v>
      </c>
      <c r="I425" s="239"/>
      <c r="J425" s="240">
        <f>ROUND(I425*H425,2)</f>
        <v>0</v>
      </c>
      <c r="K425" s="236" t="s">
        <v>136</v>
      </c>
      <c r="L425" s="43"/>
      <c r="M425" s="241" t="s">
        <v>1</v>
      </c>
      <c r="N425" s="242" t="s">
        <v>38</v>
      </c>
      <c r="O425" s="90"/>
      <c r="P425" s="243">
        <f>O425*H425</f>
        <v>0</v>
      </c>
      <c r="Q425" s="243">
        <v>0</v>
      </c>
      <c r="R425" s="243">
        <f>Q425*H425</f>
        <v>0</v>
      </c>
      <c r="S425" s="243">
        <v>0</v>
      </c>
      <c r="T425" s="244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45" t="s">
        <v>597</v>
      </c>
      <c r="AT425" s="245" t="s">
        <v>132</v>
      </c>
      <c r="AU425" s="245" t="s">
        <v>83</v>
      </c>
      <c r="AY425" s="16" t="s">
        <v>130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16" t="s">
        <v>81</v>
      </c>
      <c r="BK425" s="246">
        <f>ROUND(I425*H425,2)</f>
        <v>0</v>
      </c>
      <c r="BL425" s="16" t="s">
        <v>597</v>
      </c>
      <c r="BM425" s="245" t="s">
        <v>643</v>
      </c>
    </row>
    <row r="426" spans="1:47" s="2" customFormat="1" ht="12">
      <c r="A426" s="37"/>
      <c r="B426" s="38"/>
      <c r="C426" s="39"/>
      <c r="D426" s="247" t="s">
        <v>139</v>
      </c>
      <c r="E426" s="39"/>
      <c r="F426" s="248" t="s">
        <v>644</v>
      </c>
      <c r="G426" s="39"/>
      <c r="H426" s="39"/>
      <c r="I426" s="143"/>
      <c r="J426" s="39"/>
      <c r="K426" s="39"/>
      <c r="L426" s="43"/>
      <c r="M426" s="249"/>
      <c r="N426" s="250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139</v>
      </c>
      <c r="AU426" s="16" t="s">
        <v>83</v>
      </c>
    </row>
    <row r="427" spans="1:65" s="2" customFormat="1" ht="16.5" customHeight="1">
      <c r="A427" s="37"/>
      <c r="B427" s="38"/>
      <c r="C427" s="234" t="s">
        <v>645</v>
      </c>
      <c r="D427" s="234" t="s">
        <v>132</v>
      </c>
      <c r="E427" s="235" t="s">
        <v>646</v>
      </c>
      <c r="F427" s="236" t="s">
        <v>647</v>
      </c>
      <c r="G427" s="237" t="s">
        <v>596</v>
      </c>
      <c r="H427" s="238">
        <v>1</v>
      </c>
      <c r="I427" s="239"/>
      <c r="J427" s="240">
        <f>ROUND(I427*H427,2)</f>
        <v>0</v>
      </c>
      <c r="K427" s="236" t="s">
        <v>313</v>
      </c>
      <c r="L427" s="43"/>
      <c r="M427" s="241" t="s">
        <v>1</v>
      </c>
      <c r="N427" s="242" t="s">
        <v>38</v>
      </c>
      <c r="O427" s="90"/>
      <c r="P427" s="243">
        <f>O427*H427</f>
        <v>0</v>
      </c>
      <c r="Q427" s="243">
        <v>0</v>
      </c>
      <c r="R427" s="243">
        <f>Q427*H427</f>
        <v>0</v>
      </c>
      <c r="S427" s="243">
        <v>0</v>
      </c>
      <c r="T427" s="244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45" t="s">
        <v>597</v>
      </c>
      <c r="AT427" s="245" t="s">
        <v>132</v>
      </c>
      <c r="AU427" s="245" t="s">
        <v>83</v>
      </c>
      <c r="AY427" s="16" t="s">
        <v>130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16" t="s">
        <v>81</v>
      </c>
      <c r="BK427" s="246">
        <f>ROUND(I427*H427,2)</f>
        <v>0</v>
      </c>
      <c r="BL427" s="16" t="s">
        <v>597</v>
      </c>
      <c r="BM427" s="245" t="s">
        <v>648</v>
      </c>
    </row>
    <row r="428" spans="1:47" s="2" customFormat="1" ht="12">
      <c r="A428" s="37"/>
      <c r="B428" s="38"/>
      <c r="C428" s="39"/>
      <c r="D428" s="247" t="s">
        <v>139</v>
      </c>
      <c r="E428" s="39"/>
      <c r="F428" s="248" t="s">
        <v>649</v>
      </c>
      <c r="G428" s="39"/>
      <c r="H428" s="39"/>
      <c r="I428" s="143"/>
      <c r="J428" s="39"/>
      <c r="K428" s="39"/>
      <c r="L428" s="43"/>
      <c r="M428" s="249"/>
      <c r="N428" s="250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139</v>
      </c>
      <c r="AU428" s="16" t="s">
        <v>83</v>
      </c>
    </row>
    <row r="429" spans="1:65" s="2" customFormat="1" ht="16.5" customHeight="1">
      <c r="A429" s="37"/>
      <c r="B429" s="38"/>
      <c r="C429" s="234" t="s">
        <v>650</v>
      </c>
      <c r="D429" s="234" t="s">
        <v>132</v>
      </c>
      <c r="E429" s="235" t="s">
        <v>651</v>
      </c>
      <c r="F429" s="236" t="s">
        <v>652</v>
      </c>
      <c r="G429" s="237" t="s">
        <v>596</v>
      </c>
      <c r="H429" s="238">
        <v>1</v>
      </c>
      <c r="I429" s="239"/>
      <c r="J429" s="240">
        <f>ROUND(I429*H429,2)</f>
        <v>0</v>
      </c>
      <c r="K429" s="236" t="s">
        <v>136</v>
      </c>
      <c r="L429" s="43"/>
      <c r="M429" s="241" t="s">
        <v>1</v>
      </c>
      <c r="N429" s="242" t="s">
        <v>38</v>
      </c>
      <c r="O429" s="90"/>
      <c r="P429" s="243">
        <f>O429*H429</f>
        <v>0</v>
      </c>
      <c r="Q429" s="243">
        <v>0</v>
      </c>
      <c r="R429" s="243">
        <f>Q429*H429</f>
        <v>0</v>
      </c>
      <c r="S429" s="243">
        <v>0</v>
      </c>
      <c r="T429" s="244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45" t="s">
        <v>597</v>
      </c>
      <c r="AT429" s="245" t="s">
        <v>132</v>
      </c>
      <c r="AU429" s="245" t="s">
        <v>83</v>
      </c>
      <c r="AY429" s="16" t="s">
        <v>130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16" t="s">
        <v>81</v>
      </c>
      <c r="BK429" s="246">
        <f>ROUND(I429*H429,2)</f>
        <v>0</v>
      </c>
      <c r="BL429" s="16" t="s">
        <v>597</v>
      </c>
      <c r="BM429" s="245" t="s">
        <v>653</v>
      </c>
    </row>
    <row r="430" spans="1:47" s="2" customFormat="1" ht="12">
      <c r="A430" s="37"/>
      <c r="B430" s="38"/>
      <c r="C430" s="39"/>
      <c r="D430" s="247" t="s">
        <v>139</v>
      </c>
      <c r="E430" s="39"/>
      <c r="F430" s="248" t="s">
        <v>654</v>
      </c>
      <c r="G430" s="39"/>
      <c r="H430" s="39"/>
      <c r="I430" s="143"/>
      <c r="J430" s="39"/>
      <c r="K430" s="39"/>
      <c r="L430" s="43"/>
      <c r="M430" s="249"/>
      <c r="N430" s="250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139</v>
      </c>
      <c r="AU430" s="16" t="s">
        <v>83</v>
      </c>
    </row>
    <row r="431" spans="1:65" s="2" customFormat="1" ht="16.5" customHeight="1">
      <c r="A431" s="37"/>
      <c r="B431" s="38"/>
      <c r="C431" s="234" t="s">
        <v>655</v>
      </c>
      <c r="D431" s="234" t="s">
        <v>132</v>
      </c>
      <c r="E431" s="235" t="s">
        <v>656</v>
      </c>
      <c r="F431" s="236" t="s">
        <v>657</v>
      </c>
      <c r="G431" s="237" t="s">
        <v>596</v>
      </c>
      <c r="H431" s="238">
        <v>1</v>
      </c>
      <c r="I431" s="239"/>
      <c r="J431" s="240">
        <f>ROUND(I431*H431,2)</f>
        <v>0</v>
      </c>
      <c r="K431" s="236" t="s">
        <v>313</v>
      </c>
      <c r="L431" s="43"/>
      <c r="M431" s="241" t="s">
        <v>1</v>
      </c>
      <c r="N431" s="242" t="s">
        <v>38</v>
      </c>
      <c r="O431" s="90"/>
      <c r="P431" s="243">
        <f>O431*H431</f>
        <v>0</v>
      </c>
      <c r="Q431" s="243">
        <v>0</v>
      </c>
      <c r="R431" s="243">
        <f>Q431*H431</f>
        <v>0</v>
      </c>
      <c r="S431" s="243">
        <v>0</v>
      </c>
      <c r="T431" s="244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45" t="s">
        <v>597</v>
      </c>
      <c r="AT431" s="245" t="s">
        <v>132</v>
      </c>
      <c r="AU431" s="245" t="s">
        <v>83</v>
      </c>
      <c r="AY431" s="16" t="s">
        <v>130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16" t="s">
        <v>81</v>
      </c>
      <c r="BK431" s="246">
        <f>ROUND(I431*H431,2)</f>
        <v>0</v>
      </c>
      <c r="BL431" s="16" t="s">
        <v>597</v>
      </c>
      <c r="BM431" s="245" t="s">
        <v>658</v>
      </c>
    </row>
    <row r="432" spans="1:47" s="2" customFormat="1" ht="12">
      <c r="A432" s="37"/>
      <c r="B432" s="38"/>
      <c r="C432" s="39"/>
      <c r="D432" s="247" t="s">
        <v>139</v>
      </c>
      <c r="E432" s="39"/>
      <c r="F432" s="248" t="s">
        <v>659</v>
      </c>
      <c r="G432" s="39"/>
      <c r="H432" s="39"/>
      <c r="I432" s="143"/>
      <c r="J432" s="39"/>
      <c r="K432" s="39"/>
      <c r="L432" s="43"/>
      <c r="M432" s="249"/>
      <c r="N432" s="250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6" t="s">
        <v>139</v>
      </c>
      <c r="AU432" s="16" t="s">
        <v>83</v>
      </c>
    </row>
    <row r="433" spans="1:65" s="2" customFormat="1" ht="16.5" customHeight="1">
      <c r="A433" s="37"/>
      <c r="B433" s="38"/>
      <c r="C433" s="234" t="s">
        <v>660</v>
      </c>
      <c r="D433" s="234" t="s">
        <v>132</v>
      </c>
      <c r="E433" s="235" t="s">
        <v>661</v>
      </c>
      <c r="F433" s="236" t="s">
        <v>662</v>
      </c>
      <c r="G433" s="237" t="s">
        <v>596</v>
      </c>
      <c r="H433" s="238">
        <v>1</v>
      </c>
      <c r="I433" s="239"/>
      <c r="J433" s="240">
        <f>ROUND(I433*H433,2)</f>
        <v>0</v>
      </c>
      <c r="K433" s="236" t="s">
        <v>136</v>
      </c>
      <c r="L433" s="43"/>
      <c r="M433" s="241" t="s">
        <v>1</v>
      </c>
      <c r="N433" s="242" t="s">
        <v>38</v>
      </c>
      <c r="O433" s="90"/>
      <c r="P433" s="243">
        <f>O433*H433</f>
        <v>0</v>
      </c>
      <c r="Q433" s="243">
        <v>0</v>
      </c>
      <c r="R433" s="243">
        <f>Q433*H433</f>
        <v>0</v>
      </c>
      <c r="S433" s="243">
        <v>0</v>
      </c>
      <c r="T433" s="244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45" t="s">
        <v>597</v>
      </c>
      <c r="AT433" s="245" t="s">
        <v>132</v>
      </c>
      <c r="AU433" s="245" t="s">
        <v>83</v>
      </c>
      <c r="AY433" s="16" t="s">
        <v>130</v>
      </c>
      <c r="BE433" s="246">
        <f>IF(N433="základní",J433,0)</f>
        <v>0</v>
      </c>
      <c r="BF433" s="246">
        <f>IF(N433="snížená",J433,0)</f>
        <v>0</v>
      </c>
      <c r="BG433" s="246">
        <f>IF(N433="zákl. přenesená",J433,0)</f>
        <v>0</v>
      </c>
      <c r="BH433" s="246">
        <f>IF(N433="sníž. přenesená",J433,0)</f>
        <v>0</v>
      </c>
      <c r="BI433" s="246">
        <f>IF(N433="nulová",J433,0)</f>
        <v>0</v>
      </c>
      <c r="BJ433" s="16" t="s">
        <v>81</v>
      </c>
      <c r="BK433" s="246">
        <f>ROUND(I433*H433,2)</f>
        <v>0</v>
      </c>
      <c r="BL433" s="16" t="s">
        <v>597</v>
      </c>
      <c r="BM433" s="245" t="s">
        <v>663</v>
      </c>
    </row>
    <row r="434" spans="1:47" s="2" customFormat="1" ht="12">
      <c r="A434" s="37"/>
      <c r="B434" s="38"/>
      <c r="C434" s="39"/>
      <c r="D434" s="247" t="s">
        <v>139</v>
      </c>
      <c r="E434" s="39"/>
      <c r="F434" s="248" t="s">
        <v>664</v>
      </c>
      <c r="G434" s="39"/>
      <c r="H434" s="39"/>
      <c r="I434" s="143"/>
      <c r="J434" s="39"/>
      <c r="K434" s="39"/>
      <c r="L434" s="43"/>
      <c r="M434" s="249"/>
      <c r="N434" s="250"/>
      <c r="O434" s="90"/>
      <c r="P434" s="90"/>
      <c r="Q434" s="90"/>
      <c r="R434" s="90"/>
      <c r="S434" s="90"/>
      <c r="T434" s="91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6" t="s">
        <v>139</v>
      </c>
      <c r="AU434" s="16" t="s">
        <v>83</v>
      </c>
    </row>
    <row r="435" spans="1:65" s="2" customFormat="1" ht="16.5" customHeight="1">
      <c r="A435" s="37"/>
      <c r="B435" s="38"/>
      <c r="C435" s="234" t="s">
        <v>665</v>
      </c>
      <c r="D435" s="234" t="s">
        <v>132</v>
      </c>
      <c r="E435" s="235" t="s">
        <v>666</v>
      </c>
      <c r="F435" s="236" t="s">
        <v>667</v>
      </c>
      <c r="G435" s="237" t="s">
        <v>596</v>
      </c>
      <c r="H435" s="238">
        <v>1</v>
      </c>
      <c r="I435" s="239"/>
      <c r="J435" s="240">
        <f>ROUND(I435*H435,2)</f>
        <v>0</v>
      </c>
      <c r="K435" s="236" t="s">
        <v>313</v>
      </c>
      <c r="L435" s="43"/>
      <c r="M435" s="241" t="s">
        <v>1</v>
      </c>
      <c r="N435" s="242" t="s">
        <v>38</v>
      </c>
      <c r="O435" s="90"/>
      <c r="P435" s="243">
        <f>O435*H435</f>
        <v>0</v>
      </c>
      <c r="Q435" s="243">
        <v>0</v>
      </c>
      <c r="R435" s="243">
        <f>Q435*H435</f>
        <v>0</v>
      </c>
      <c r="S435" s="243">
        <v>0</v>
      </c>
      <c r="T435" s="244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45" t="s">
        <v>597</v>
      </c>
      <c r="AT435" s="245" t="s">
        <v>132</v>
      </c>
      <c r="AU435" s="245" t="s">
        <v>83</v>
      </c>
      <c r="AY435" s="16" t="s">
        <v>130</v>
      </c>
      <c r="BE435" s="246">
        <f>IF(N435="základní",J435,0)</f>
        <v>0</v>
      </c>
      <c r="BF435" s="246">
        <f>IF(N435="snížená",J435,0)</f>
        <v>0</v>
      </c>
      <c r="BG435" s="246">
        <f>IF(N435="zákl. přenesená",J435,0)</f>
        <v>0</v>
      </c>
      <c r="BH435" s="246">
        <f>IF(N435="sníž. přenesená",J435,0)</f>
        <v>0</v>
      </c>
      <c r="BI435" s="246">
        <f>IF(N435="nulová",J435,0)</f>
        <v>0</v>
      </c>
      <c r="BJ435" s="16" t="s">
        <v>81</v>
      </c>
      <c r="BK435" s="246">
        <f>ROUND(I435*H435,2)</f>
        <v>0</v>
      </c>
      <c r="BL435" s="16" t="s">
        <v>597</v>
      </c>
      <c r="BM435" s="245" t="s">
        <v>668</v>
      </c>
    </row>
    <row r="436" spans="1:47" s="2" customFormat="1" ht="12">
      <c r="A436" s="37"/>
      <c r="B436" s="38"/>
      <c r="C436" s="39"/>
      <c r="D436" s="247" t="s">
        <v>139</v>
      </c>
      <c r="E436" s="39"/>
      <c r="F436" s="248" t="s">
        <v>669</v>
      </c>
      <c r="G436" s="39"/>
      <c r="H436" s="39"/>
      <c r="I436" s="143"/>
      <c r="J436" s="39"/>
      <c r="K436" s="39"/>
      <c r="L436" s="43"/>
      <c r="M436" s="249"/>
      <c r="N436" s="250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139</v>
      </c>
      <c r="AU436" s="16" t="s">
        <v>83</v>
      </c>
    </row>
    <row r="437" spans="1:63" s="12" customFormat="1" ht="22.8" customHeight="1">
      <c r="A437" s="12"/>
      <c r="B437" s="218"/>
      <c r="C437" s="219"/>
      <c r="D437" s="220" t="s">
        <v>72</v>
      </c>
      <c r="E437" s="232" t="s">
        <v>670</v>
      </c>
      <c r="F437" s="232" t="s">
        <v>671</v>
      </c>
      <c r="G437" s="219"/>
      <c r="H437" s="219"/>
      <c r="I437" s="222"/>
      <c r="J437" s="233">
        <f>BK437</f>
        <v>0</v>
      </c>
      <c r="K437" s="219"/>
      <c r="L437" s="224"/>
      <c r="M437" s="225"/>
      <c r="N437" s="226"/>
      <c r="O437" s="226"/>
      <c r="P437" s="227">
        <f>SUM(P438:P459)</f>
        <v>0</v>
      </c>
      <c r="Q437" s="226"/>
      <c r="R437" s="227">
        <f>SUM(R438:R459)</f>
        <v>0</v>
      </c>
      <c r="S437" s="226"/>
      <c r="T437" s="228">
        <f>SUM(T438:T459)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29" t="s">
        <v>161</v>
      </c>
      <c r="AT437" s="230" t="s">
        <v>72</v>
      </c>
      <c r="AU437" s="230" t="s">
        <v>81</v>
      </c>
      <c r="AY437" s="229" t="s">
        <v>130</v>
      </c>
      <c r="BK437" s="231">
        <f>SUM(BK438:BK459)</f>
        <v>0</v>
      </c>
    </row>
    <row r="438" spans="1:65" s="2" customFormat="1" ht="16.5" customHeight="1">
      <c r="A438" s="37"/>
      <c r="B438" s="38"/>
      <c r="C438" s="234" t="s">
        <v>672</v>
      </c>
      <c r="D438" s="234" t="s">
        <v>132</v>
      </c>
      <c r="E438" s="235" t="s">
        <v>673</v>
      </c>
      <c r="F438" s="236" t="s">
        <v>674</v>
      </c>
      <c r="G438" s="237" t="s">
        <v>596</v>
      </c>
      <c r="H438" s="238">
        <v>1</v>
      </c>
      <c r="I438" s="239"/>
      <c r="J438" s="240">
        <f>ROUND(I438*H438,2)</f>
        <v>0</v>
      </c>
      <c r="K438" s="236" t="s">
        <v>136</v>
      </c>
      <c r="L438" s="43"/>
      <c r="M438" s="241" t="s">
        <v>1</v>
      </c>
      <c r="N438" s="242" t="s">
        <v>38</v>
      </c>
      <c r="O438" s="90"/>
      <c r="P438" s="243">
        <f>O438*H438</f>
        <v>0</v>
      </c>
      <c r="Q438" s="243">
        <v>0</v>
      </c>
      <c r="R438" s="243">
        <f>Q438*H438</f>
        <v>0</v>
      </c>
      <c r="S438" s="243">
        <v>0</v>
      </c>
      <c r="T438" s="244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45" t="s">
        <v>597</v>
      </c>
      <c r="AT438" s="245" t="s">
        <v>132</v>
      </c>
      <c r="AU438" s="245" t="s">
        <v>83</v>
      </c>
      <c r="AY438" s="16" t="s">
        <v>130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16" t="s">
        <v>81</v>
      </c>
      <c r="BK438" s="246">
        <f>ROUND(I438*H438,2)</f>
        <v>0</v>
      </c>
      <c r="BL438" s="16" t="s">
        <v>597</v>
      </c>
      <c r="BM438" s="245" t="s">
        <v>675</v>
      </c>
    </row>
    <row r="439" spans="1:47" s="2" customFormat="1" ht="12">
      <c r="A439" s="37"/>
      <c r="B439" s="38"/>
      <c r="C439" s="39"/>
      <c r="D439" s="247" t="s">
        <v>139</v>
      </c>
      <c r="E439" s="39"/>
      <c r="F439" s="248" t="s">
        <v>676</v>
      </c>
      <c r="G439" s="39"/>
      <c r="H439" s="39"/>
      <c r="I439" s="143"/>
      <c r="J439" s="39"/>
      <c r="K439" s="39"/>
      <c r="L439" s="43"/>
      <c r="M439" s="249"/>
      <c r="N439" s="250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139</v>
      </c>
      <c r="AU439" s="16" t="s">
        <v>83</v>
      </c>
    </row>
    <row r="440" spans="1:47" s="2" customFormat="1" ht="12">
      <c r="A440" s="37"/>
      <c r="B440" s="38"/>
      <c r="C440" s="39"/>
      <c r="D440" s="247" t="s">
        <v>301</v>
      </c>
      <c r="E440" s="39"/>
      <c r="F440" s="283" t="s">
        <v>677</v>
      </c>
      <c r="G440" s="39"/>
      <c r="H440" s="39"/>
      <c r="I440" s="143"/>
      <c r="J440" s="39"/>
      <c r="K440" s="39"/>
      <c r="L440" s="43"/>
      <c r="M440" s="249"/>
      <c r="N440" s="250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6" t="s">
        <v>301</v>
      </c>
      <c r="AU440" s="16" t="s">
        <v>83</v>
      </c>
    </row>
    <row r="441" spans="1:65" s="2" customFormat="1" ht="16.5" customHeight="1">
      <c r="A441" s="37"/>
      <c r="B441" s="38"/>
      <c r="C441" s="234" t="s">
        <v>678</v>
      </c>
      <c r="D441" s="234" t="s">
        <v>132</v>
      </c>
      <c r="E441" s="235" t="s">
        <v>679</v>
      </c>
      <c r="F441" s="236" t="s">
        <v>680</v>
      </c>
      <c r="G441" s="237" t="s">
        <v>596</v>
      </c>
      <c r="H441" s="238">
        <v>1</v>
      </c>
      <c r="I441" s="239"/>
      <c r="J441" s="240">
        <f>ROUND(I441*H441,2)</f>
        <v>0</v>
      </c>
      <c r="K441" s="236" t="s">
        <v>136</v>
      </c>
      <c r="L441" s="43"/>
      <c r="M441" s="241" t="s">
        <v>1</v>
      </c>
      <c r="N441" s="242" t="s">
        <v>38</v>
      </c>
      <c r="O441" s="90"/>
      <c r="P441" s="243">
        <f>O441*H441</f>
        <v>0</v>
      </c>
      <c r="Q441" s="243">
        <v>0</v>
      </c>
      <c r="R441" s="243">
        <f>Q441*H441</f>
        <v>0</v>
      </c>
      <c r="S441" s="243">
        <v>0</v>
      </c>
      <c r="T441" s="244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45" t="s">
        <v>597</v>
      </c>
      <c r="AT441" s="245" t="s">
        <v>132</v>
      </c>
      <c r="AU441" s="245" t="s">
        <v>83</v>
      </c>
      <c r="AY441" s="16" t="s">
        <v>130</v>
      </c>
      <c r="BE441" s="246">
        <f>IF(N441="základní",J441,0)</f>
        <v>0</v>
      </c>
      <c r="BF441" s="246">
        <f>IF(N441="snížená",J441,0)</f>
        <v>0</v>
      </c>
      <c r="BG441" s="246">
        <f>IF(N441="zákl. přenesená",J441,0)</f>
        <v>0</v>
      </c>
      <c r="BH441" s="246">
        <f>IF(N441="sníž. přenesená",J441,0)</f>
        <v>0</v>
      </c>
      <c r="BI441" s="246">
        <f>IF(N441="nulová",J441,0)</f>
        <v>0</v>
      </c>
      <c r="BJ441" s="16" t="s">
        <v>81</v>
      </c>
      <c r="BK441" s="246">
        <f>ROUND(I441*H441,2)</f>
        <v>0</v>
      </c>
      <c r="BL441" s="16" t="s">
        <v>597</v>
      </c>
      <c r="BM441" s="245" t="s">
        <v>681</v>
      </c>
    </row>
    <row r="442" spans="1:47" s="2" customFormat="1" ht="12">
      <c r="A442" s="37"/>
      <c r="B442" s="38"/>
      <c r="C442" s="39"/>
      <c r="D442" s="247" t="s">
        <v>139</v>
      </c>
      <c r="E442" s="39"/>
      <c r="F442" s="248" t="s">
        <v>682</v>
      </c>
      <c r="G442" s="39"/>
      <c r="H442" s="39"/>
      <c r="I442" s="143"/>
      <c r="J442" s="39"/>
      <c r="K442" s="39"/>
      <c r="L442" s="43"/>
      <c r="M442" s="249"/>
      <c r="N442" s="250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139</v>
      </c>
      <c r="AU442" s="16" t="s">
        <v>83</v>
      </c>
    </row>
    <row r="443" spans="1:47" s="2" customFormat="1" ht="12">
      <c r="A443" s="37"/>
      <c r="B443" s="38"/>
      <c r="C443" s="39"/>
      <c r="D443" s="247" t="s">
        <v>301</v>
      </c>
      <c r="E443" s="39"/>
      <c r="F443" s="283" t="s">
        <v>683</v>
      </c>
      <c r="G443" s="39"/>
      <c r="H443" s="39"/>
      <c r="I443" s="143"/>
      <c r="J443" s="39"/>
      <c r="K443" s="39"/>
      <c r="L443" s="43"/>
      <c r="M443" s="249"/>
      <c r="N443" s="250"/>
      <c r="O443" s="90"/>
      <c r="P443" s="90"/>
      <c r="Q443" s="90"/>
      <c r="R443" s="90"/>
      <c r="S443" s="90"/>
      <c r="T443" s="91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6" t="s">
        <v>301</v>
      </c>
      <c r="AU443" s="16" t="s">
        <v>83</v>
      </c>
    </row>
    <row r="444" spans="1:65" s="2" customFormat="1" ht="16.5" customHeight="1">
      <c r="A444" s="37"/>
      <c r="B444" s="38"/>
      <c r="C444" s="234" t="s">
        <v>684</v>
      </c>
      <c r="D444" s="234" t="s">
        <v>132</v>
      </c>
      <c r="E444" s="235" t="s">
        <v>685</v>
      </c>
      <c r="F444" s="236" t="s">
        <v>686</v>
      </c>
      <c r="G444" s="237" t="s">
        <v>596</v>
      </c>
      <c r="H444" s="238">
        <v>1</v>
      </c>
      <c r="I444" s="239"/>
      <c r="J444" s="240">
        <f>ROUND(I444*H444,2)</f>
        <v>0</v>
      </c>
      <c r="K444" s="236" t="s">
        <v>136</v>
      </c>
      <c r="L444" s="43"/>
      <c r="M444" s="241" t="s">
        <v>1</v>
      </c>
      <c r="N444" s="242" t="s">
        <v>38</v>
      </c>
      <c r="O444" s="90"/>
      <c r="P444" s="243">
        <f>O444*H444</f>
        <v>0</v>
      </c>
      <c r="Q444" s="243">
        <v>0</v>
      </c>
      <c r="R444" s="243">
        <f>Q444*H444</f>
        <v>0</v>
      </c>
      <c r="S444" s="243">
        <v>0</v>
      </c>
      <c r="T444" s="244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45" t="s">
        <v>597</v>
      </c>
      <c r="AT444" s="245" t="s">
        <v>132</v>
      </c>
      <c r="AU444" s="245" t="s">
        <v>83</v>
      </c>
      <c r="AY444" s="16" t="s">
        <v>130</v>
      </c>
      <c r="BE444" s="246">
        <f>IF(N444="základní",J444,0)</f>
        <v>0</v>
      </c>
      <c r="BF444" s="246">
        <f>IF(N444="snížená",J444,0)</f>
        <v>0</v>
      </c>
      <c r="BG444" s="246">
        <f>IF(N444="zákl. přenesená",J444,0)</f>
        <v>0</v>
      </c>
      <c r="BH444" s="246">
        <f>IF(N444="sníž. přenesená",J444,0)</f>
        <v>0</v>
      </c>
      <c r="BI444" s="246">
        <f>IF(N444="nulová",J444,0)</f>
        <v>0</v>
      </c>
      <c r="BJ444" s="16" t="s">
        <v>81</v>
      </c>
      <c r="BK444" s="246">
        <f>ROUND(I444*H444,2)</f>
        <v>0</v>
      </c>
      <c r="BL444" s="16" t="s">
        <v>597</v>
      </c>
      <c r="BM444" s="245" t="s">
        <v>687</v>
      </c>
    </row>
    <row r="445" spans="1:47" s="2" customFormat="1" ht="12">
      <c r="A445" s="37"/>
      <c r="B445" s="38"/>
      <c r="C445" s="39"/>
      <c r="D445" s="247" t="s">
        <v>139</v>
      </c>
      <c r="E445" s="39"/>
      <c r="F445" s="248" t="s">
        <v>688</v>
      </c>
      <c r="G445" s="39"/>
      <c r="H445" s="39"/>
      <c r="I445" s="143"/>
      <c r="J445" s="39"/>
      <c r="K445" s="39"/>
      <c r="L445" s="43"/>
      <c r="M445" s="249"/>
      <c r="N445" s="250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139</v>
      </c>
      <c r="AU445" s="16" t="s">
        <v>83</v>
      </c>
    </row>
    <row r="446" spans="1:47" s="2" customFormat="1" ht="12">
      <c r="A446" s="37"/>
      <c r="B446" s="38"/>
      <c r="C446" s="39"/>
      <c r="D446" s="247" t="s">
        <v>301</v>
      </c>
      <c r="E446" s="39"/>
      <c r="F446" s="283" t="s">
        <v>689</v>
      </c>
      <c r="G446" s="39"/>
      <c r="H446" s="39"/>
      <c r="I446" s="143"/>
      <c r="J446" s="39"/>
      <c r="K446" s="39"/>
      <c r="L446" s="43"/>
      <c r="M446" s="249"/>
      <c r="N446" s="250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6" t="s">
        <v>301</v>
      </c>
      <c r="AU446" s="16" t="s">
        <v>83</v>
      </c>
    </row>
    <row r="447" spans="1:65" s="2" customFormat="1" ht="16.5" customHeight="1">
      <c r="A447" s="37"/>
      <c r="B447" s="38"/>
      <c r="C447" s="234" t="s">
        <v>690</v>
      </c>
      <c r="D447" s="234" t="s">
        <v>132</v>
      </c>
      <c r="E447" s="235" t="s">
        <v>691</v>
      </c>
      <c r="F447" s="236" t="s">
        <v>692</v>
      </c>
      <c r="G447" s="237" t="s">
        <v>353</v>
      </c>
      <c r="H447" s="238">
        <v>2</v>
      </c>
      <c r="I447" s="239"/>
      <c r="J447" s="240">
        <f>ROUND(I447*H447,2)</f>
        <v>0</v>
      </c>
      <c r="K447" s="236" t="s">
        <v>313</v>
      </c>
      <c r="L447" s="43"/>
      <c r="M447" s="241" t="s">
        <v>1</v>
      </c>
      <c r="N447" s="242" t="s">
        <v>38</v>
      </c>
      <c r="O447" s="90"/>
      <c r="P447" s="243">
        <f>O447*H447</f>
        <v>0</v>
      </c>
      <c r="Q447" s="243">
        <v>0</v>
      </c>
      <c r="R447" s="243">
        <f>Q447*H447</f>
        <v>0</v>
      </c>
      <c r="S447" s="243">
        <v>0</v>
      </c>
      <c r="T447" s="244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45" t="s">
        <v>597</v>
      </c>
      <c r="AT447" s="245" t="s">
        <v>132</v>
      </c>
      <c r="AU447" s="245" t="s">
        <v>83</v>
      </c>
      <c r="AY447" s="16" t="s">
        <v>130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16" t="s">
        <v>81</v>
      </c>
      <c r="BK447" s="246">
        <f>ROUND(I447*H447,2)</f>
        <v>0</v>
      </c>
      <c r="BL447" s="16" t="s">
        <v>597</v>
      </c>
      <c r="BM447" s="245" t="s">
        <v>693</v>
      </c>
    </row>
    <row r="448" spans="1:47" s="2" customFormat="1" ht="12">
      <c r="A448" s="37"/>
      <c r="B448" s="38"/>
      <c r="C448" s="39"/>
      <c r="D448" s="247" t="s">
        <v>139</v>
      </c>
      <c r="E448" s="39"/>
      <c r="F448" s="248" t="s">
        <v>694</v>
      </c>
      <c r="G448" s="39"/>
      <c r="H448" s="39"/>
      <c r="I448" s="143"/>
      <c r="J448" s="39"/>
      <c r="K448" s="39"/>
      <c r="L448" s="43"/>
      <c r="M448" s="249"/>
      <c r="N448" s="250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139</v>
      </c>
      <c r="AU448" s="16" t="s">
        <v>83</v>
      </c>
    </row>
    <row r="449" spans="1:65" s="2" customFormat="1" ht="16.5" customHeight="1">
      <c r="A449" s="37"/>
      <c r="B449" s="38"/>
      <c r="C449" s="234" t="s">
        <v>695</v>
      </c>
      <c r="D449" s="234" t="s">
        <v>132</v>
      </c>
      <c r="E449" s="235" t="s">
        <v>696</v>
      </c>
      <c r="F449" s="236" t="s">
        <v>697</v>
      </c>
      <c r="G449" s="237" t="s">
        <v>596</v>
      </c>
      <c r="H449" s="238">
        <v>1</v>
      </c>
      <c r="I449" s="239"/>
      <c r="J449" s="240">
        <f>ROUND(I449*H449,2)</f>
        <v>0</v>
      </c>
      <c r="K449" s="236" t="s">
        <v>136</v>
      </c>
      <c r="L449" s="43"/>
      <c r="M449" s="241" t="s">
        <v>1</v>
      </c>
      <c r="N449" s="242" t="s">
        <v>38</v>
      </c>
      <c r="O449" s="90"/>
      <c r="P449" s="243">
        <f>O449*H449</f>
        <v>0</v>
      </c>
      <c r="Q449" s="243">
        <v>0</v>
      </c>
      <c r="R449" s="243">
        <f>Q449*H449</f>
        <v>0</v>
      </c>
      <c r="S449" s="243">
        <v>0</v>
      </c>
      <c r="T449" s="244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45" t="s">
        <v>597</v>
      </c>
      <c r="AT449" s="245" t="s">
        <v>132</v>
      </c>
      <c r="AU449" s="245" t="s">
        <v>83</v>
      </c>
      <c r="AY449" s="16" t="s">
        <v>130</v>
      </c>
      <c r="BE449" s="246">
        <f>IF(N449="základní",J449,0)</f>
        <v>0</v>
      </c>
      <c r="BF449" s="246">
        <f>IF(N449="snížená",J449,0)</f>
        <v>0</v>
      </c>
      <c r="BG449" s="246">
        <f>IF(N449="zákl. přenesená",J449,0)</f>
        <v>0</v>
      </c>
      <c r="BH449" s="246">
        <f>IF(N449="sníž. přenesená",J449,0)</f>
        <v>0</v>
      </c>
      <c r="BI449" s="246">
        <f>IF(N449="nulová",J449,0)</f>
        <v>0</v>
      </c>
      <c r="BJ449" s="16" t="s">
        <v>81</v>
      </c>
      <c r="BK449" s="246">
        <f>ROUND(I449*H449,2)</f>
        <v>0</v>
      </c>
      <c r="BL449" s="16" t="s">
        <v>597</v>
      </c>
      <c r="BM449" s="245" t="s">
        <v>698</v>
      </c>
    </row>
    <row r="450" spans="1:47" s="2" customFormat="1" ht="12">
      <c r="A450" s="37"/>
      <c r="B450" s="38"/>
      <c r="C450" s="39"/>
      <c r="D450" s="247" t="s">
        <v>139</v>
      </c>
      <c r="E450" s="39"/>
      <c r="F450" s="248" t="s">
        <v>699</v>
      </c>
      <c r="G450" s="39"/>
      <c r="H450" s="39"/>
      <c r="I450" s="143"/>
      <c r="J450" s="39"/>
      <c r="K450" s="39"/>
      <c r="L450" s="43"/>
      <c r="M450" s="249"/>
      <c r="N450" s="250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139</v>
      </c>
      <c r="AU450" s="16" t="s">
        <v>83</v>
      </c>
    </row>
    <row r="451" spans="1:47" s="2" customFormat="1" ht="12">
      <c r="A451" s="37"/>
      <c r="B451" s="38"/>
      <c r="C451" s="39"/>
      <c r="D451" s="247" t="s">
        <v>301</v>
      </c>
      <c r="E451" s="39"/>
      <c r="F451" s="283" t="s">
        <v>700</v>
      </c>
      <c r="G451" s="39"/>
      <c r="H451" s="39"/>
      <c r="I451" s="143"/>
      <c r="J451" s="39"/>
      <c r="K451" s="39"/>
      <c r="L451" s="43"/>
      <c r="M451" s="249"/>
      <c r="N451" s="250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301</v>
      </c>
      <c r="AU451" s="16" t="s">
        <v>83</v>
      </c>
    </row>
    <row r="452" spans="1:65" s="2" customFormat="1" ht="16.5" customHeight="1">
      <c r="A452" s="37"/>
      <c r="B452" s="38"/>
      <c r="C452" s="234" t="s">
        <v>701</v>
      </c>
      <c r="D452" s="234" t="s">
        <v>132</v>
      </c>
      <c r="E452" s="235" t="s">
        <v>702</v>
      </c>
      <c r="F452" s="236" t="s">
        <v>703</v>
      </c>
      <c r="G452" s="237" t="s">
        <v>596</v>
      </c>
      <c r="H452" s="238">
        <v>1</v>
      </c>
      <c r="I452" s="239"/>
      <c r="J452" s="240">
        <f>ROUND(I452*H452,2)</f>
        <v>0</v>
      </c>
      <c r="K452" s="236" t="s">
        <v>136</v>
      </c>
      <c r="L452" s="43"/>
      <c r="M452" s="241" t="s">
        <v>1</v>
      </c>
      <c r="N452" s="242" t="s">
        <v>38</v>
      </c>
      <c r="O452" s="90"/>
      <c r="P452" s="243">
        <f>O452*H452</f>
        <v>0</v>
      </c>
      <c r="Q452" s="243">
        <v>0</v>
      </c>
      <c r="R452" s="243">
        <f>Q452*H452</f>
        <v>0</v>
      </c>
      <c r="S452" s="243">
        <v>0</v>
      </c>
      <c r="T452" s="244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45" t="s">
        <v>597</v>
      </c>
      <c r="AT452" s="245" t="s">
        <v>132</v>
      </c>
      <c r="AU452" s="245" t="s">
        <v>83</v>
      </c>
      <c r="AY452" s="16" t="s">
        <v>130</v>
      </c>
      <c r="BE452" s="246">
        <f>IF(N452="základní",J452,0)</f>
        <v>0</v>
      </c>
      <c r="BF452" s="246">
        <f>IF(N452="snížená",J452,0)</f>
        <v>0</v>
      </c>
      <c r="BG452" s="246">
        <f>IF(N452="zákl. přenesená",J452,0)</f>
        <v>0</v>
      </c>
      <c r="BH452" s="246">
        <f>IF(N452="sníž. přenesená",J452,0)</f>
        <v>0</v>
      </c>
      <c r="BI452" s="246">
        <f>IF(N452="nulová",J452,0)</f>
        <v>0</v>
      </c>
      <c r="BJ452" s="16" t="s">
        <v>81</v>
      </c>
      <c r="BK452" s="246">
        <f>ROUND(I452*H452,2)</f>
        <v>0</v>
      </c>
      <c r="BL452" s="16" t="s">
        <v>597</v>
      </c>
      <c r="BM452" s="245" t="s">
        <v>704</v>
      </c>
    </row>
    <row r="453" spans="1:47" s="2" customFormat="1" ht="12">
      <c r="A453" s="37"/>
      <c r="B453" s="38"/>
      <c r="C453" s="39"/>
      <c r="D453" s="247" t="s">
        <v>139</v>
      </c>
      <c r="E453" s="39"/>
      <c r="F453" s="248" t="s">
        <v>705</v>
      </c>
      <c r="G453" s="39"/>
      <c r="H453" s="39"/>
      <c r="I453" s="143"/>
      <c r="J453" s="39"/>
      <c r="K453" s="39"/>
      <c r="L453" s="43"/>
      <c r="M453" s="249"/>
      <c r="N453" s="250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6" t="s">
        <v>139</v>
      </c>
      <c r="AU453" s="16" t="s">
        <v>83</v>
      </c>
    </row>
    <row r="454" spans="1:65" s="2" customFormat="1" ht="16.5" customHeight="1">
      <c r="A454" s="37"/>
      <c r="B454" s="38"/>
      <c r="C454" s="234" t="s">
        <v>706</v>
      </c>
      <c r="D454" s="234" t="s">
        <v>132</v>
      </c>
      <c r="E454" s="235" t="s">
        <v>707</v>
      </c>
      <c r="F454" s="236" t="s">
        <v>708</v>
      </c>
      <c r="G454" s="237" t="s">
        <v>596</v>
      </c>
      <c r="H454" s="238">
        <v>1</v>
      </c>
      <c r="I454" s="239"/>
      <c r="J454" s="240">
        <f>ROUND(I454*H454,2)</f>
        <v>0</v>
      </c>
      <c r="K454" s="236" t="s">
        <v>136</v>
      </c>
      <c r="L454" s="43"/>
      <c r="M454" s="241" t="s">
        <v>1</v>
      </c>
      <c r="N454" s="242" t="s">
        <v>38</v>
      </c>
      <c r="O454" s="90"/>
      <c r="P454" s="243">
        <f>O454*H454</f>
        <v>0</v>
      </c>
      <c r="Q454" s="243">
        <v>0</v>
      </c>
      <c r="R454" s="243">
        <f>Q454*H454</f>
        <v>0</v>
      </c>
      <c r="S454" s="243">
        <v>0</v>
      </c>
      <c r="T454" s="244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45" t="s">
        <v>597</v>
      </c>
      <c r="AT454" s="245" t="s">
        <v>132</v>
      </c>
      <c r="AU454" s="245" t="s">
        <v>83</v>
      </c>
      <c r="AY454" s="16" t="s">
        <v>130</v>
      </c>
      <c r="BE454" s="246">
        <f>IF(N454="základní",J454,0)</f>
        <v>0</v>
      </c>
      <c r="BF454" s="246">
        <f>IF(N454="snížená",J454,0)</f>
        <v>0</v>
      </c>
      <c r="BG454" s="246">
        <f>IF(N454="zákl. přenesená",J454,0)</f>
        <v>0</v>
      </c>
      <c r="BH454" s="246">
        <f>IF(N454="sníž. přenesená",J454,0)</f>
        <v>0</v>
      </c>
      <c r="BI454" s="246">
        <f>IF(N454="nulová",J454,0)</f>
        <v>0</v>
      </c>
      <c r="BJ454" s="16" t="s">
        <v>81</v>
      </c>
      <c r="BK454" s="246">
        <f>ROUND(I454*H454,2)</f>
        <v>0</v>
      </c>
      <c r="BL454" s="16" t="s">
        <v>597</v>
      </c>
      <c r="BM454" s="245" t="s">
        <v>709</v>
      </c>
    </row>
    <row r="455" spans="1:47" s="2" customFormat="1" ht="12">
      <c r="A455" s="37"/>
      <c r="B455" s="38"/>
      <c r="C455" s="39"/>
      <c r="D455" s="247" t="s">
        <v>139</v>
      </c>
      <c r="E455" s="39"/>
      <c r="F455" s="248" t="s">
        <v>710</v>
      </c>
      <c r="G455" s="39"/>
      <c r="H455" s="39"/>
      <c r="I455" s="143"/>
      <c r="J455" s="39"/>
      <c r="K455" s="39"/>
      <c r="L455" s="43"/>
      <c r="M455" s="249"/>
      <c r="N455" s="250"/>
      <c r="O455" s="90"/>
      <c r="P455" s="90"/>
      <c r="Q455" s="90"/>
      <c r="R455" s="90"/>
      <c r="S455" s="90"/>
      <c r="T455" s="91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16" t="s">
        <v>139</v>
      </c>
      <c r="AU455" s="16" t="s">
        <v>83</v>
      </c>
    </row>
    <row r="456" spans="1:47" s="2" customFormat="1" ht="12">
      <c r="A456" s="37"/>
      <c r="B456" s="38"/>
      <c r="C456" s="39"/>
      <c r="D456" s="247" t="s">
        <v>301</v>
      </c>
      <c r="E456" s="39"/>
      <c r="F456" s="283" t="s">
        <v>711</v>
      </c>
      <c r="G456" s="39"/>
      <c r="H456" s="39"/>
      <c r="I456" s="143"/>
      <c r="J456" s="39"/>
      <c r="K456" s="39"/>
      <c r="L456" s="43"/>
      <c r="M456" s="249"/>
      <c r="N456" s="250"/>
      <c r="O456" s="90"/>
      <c r="P456" s="90"/>
      <c r="Q456" s="90"/>
      <c r="R456" s="90"/>
      <c r="S456" s="90"/>
      <c r="T456" s="91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6" t="s">
        <v>301</v>
      </c>
      <c r="AU456" s="16" t="s">
        <v>83</v>
      </c>
    </row>
    <row r="457" spans="1:65" s="2" customFormat="1" ht="16.5" customHeight="1">
      <c r="A457" s="37"/>
      <c r="B457" s="38"/>
      <c r="C457" s="234" t="s">
        <v>712</v>
      </c>
      <c r="D457" s="234" t="s">
        <v>132</v>
      </c>
      <c r="E457" s="235" t="s">
        <v>713</v>
      </c>
      <c r="F457" s="236" t="s">
        <v>714</v>
      </c>
      <c r="G457" s="237" t="s">
        <v>596</v>
      </c>
      <c r="H457" s="238">
        <v>1</v>
      </c>
      <c r="I457" s="239"/>
      <c r="J457" s="240">
        <f>ROUND(I457*H457,2)</f>
        <v>0</v>
      </c>
      <c r="K457" s="236" t="s">
        <v>136</v>
      </c>
      <c r="L457" s="43"/>
      <c r="M457" s="241" t="s">
        <v>1</v>
      </c>
      <c r="N457" s="242" t="s">
        <v>38</v>
      </c>
      <c r="O457" s="90"/>
      <c r="P457" s="243">
        <f>O457*H457</f>
        <v>0</v>
      </c>
      <c r="Q457" s="243">
        <v>0</v>
      </c>
      <c r="R457" s="243">
        <f>Q457*H457</f>
        <v>0</v>
      </c>
      <c r="S457" s="243">
        <v>0</v>
      </c>
      <c r="T457" s="244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45" t="s">
        <v>597</v>
      </c>
      <c r="AT457" s="245" t="s">
        <v>132</v>
      </c>
      <c r="AU457" s="245" t="s">
        <v>83</v>
      </c>
      <c r="AY457" s="16" t="s">
        <v>130</v>
      </c>
      <c r="BE457" s="246">
        <f>IF(N457="základní",J457,0)</f>
        <v>0</v>
      </c>
      <c r="BF457" s="246">
        <f>IF(N457="snížená",J457,0)</f>
        <v>0</v>
      </c>
      <c r="BG457" s="246">
        <f>IF(N457="zákl. přenesená",J457,0)</f>
        <v>0</v>
      </c>
      <c r="BH457" s="246">
        <f>IF(N457="sníž. přenesená",J457,0)</f>
        <v>0</v>
      </c>
      <c r="BI457" s="246">
        <f>IF(N457="nulová",J457,0)</f>
        <v>0</v>
      </c>
      <c r="BJ457" s="16" t="s">
        <v>81</v>
      </c>
      <c r="BK457" s="246">
        <f>ROUND(I457*H457,2)</f>
        <v>0</v>
      </c>
      <c r="BL457" s="16" t="s">
        <v>597</v>
      </c>
      <c r="BM457" s="245" t="s">
        <v>715</v>
      </c>
    </row>
    <row r="458" spans="1:47" s="2" customFormat="1" ht="12">
      <c r="A458" s="37"/>
      <c r="B458" s="38"/>
      <c r="C458" s="39"/>
      <c r="D458" s="247" t="s">
        <v>139</v>
      </c>
      <c r="E458" s="39"/>
      <c r="F458" s="248" t="s">
        <v>716</v>
      </c>
      <c r="G458" s="39"/>
      <c r="H458" s="39"/>
      <c r="I458" s="143"/>
      <c r="J458" s="39"/>
      <c r="K458" s="39"/>
      <c r="L458" s="43"/>
      <c r="M458" s="249"/>
      <c r="N458" s="250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6" t="s">
        <v>139</v>
      </c>
      <c r="AU458" s="16" t="s">
        <v>83</v>
      </c>
    </row>
    <row r="459" spans="1:47" s="2" customFormat="1" ht="12">
      <c r="A459" s="37"/>
      <c r="B459" s="38"/>
      <c r="C459" s="39"/>
      <c r="D459" s="247" t="s">
        <v>301</v>
      </c>
      <c r="E459" s="39"/>
      <c r="F459" s="283" t="s">
        <v>717</v>
      </c>
      <c r="G459" s="39"/>
      <c r="H459" s="39"/>
      <c r="I459" s="143"/>
      <c r="J459" s="39"/>
      <c r="K459" s="39"/>
      <c r="L459" s="43"/>
      <c r="M459" s="249"/>
      <c r="N459" s="250"/>
      <c r="O459" s="90"/>
      <c r="P459" s="90"/>
      <c r="Q459" s="90"/>
      <c r="R459" s="90"/>
      <c r="S459" s="90"/>
      <c r="T459" s="91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6" t="s">
        <v>301</v>
      </c>
      <c r="AU459" s="16" t="s">
        <v>83</v>
      </c>
    </row>
    <row r="460" spans="1:63" s="12" customFormat="1" ht="22.8" customHeight="1">
      <c r="A460" s="12"/>
      <c r="B460" s="218"/>
      <c r="C460" s="219"/>
      <c r="D460" s="220" t="s">
        <v>72</v>
      </c>
      <c r="E460" s="232" t="s">
        <v>718</v>
      </c>
      <c r="F460" s="232" t="s">
        <v>719</v>
      </c>
      <c r="G460" s="219"/>
      <c r="H460" s="219"/>
      <c r="I460" s="222"/>
      <c r="J460" s="233">
        <f>BK460</f>
        <v>0</v>
      </c>
      <c r="K460" s="219"/>
      <c r="L460" s="224"/>
      <c r="M460" s="225"/>
      <c r="N460" s="226"/>
      <c r="O460" s="226"/>
      <c r="P460" s="227">
        <f>SUM(P461:P467)</f>
        <v>0</v>
      </c>
      <c r="Q460" s="226"/>
      <c r="R460" s="227">
        <f>SUM(R461:R467)</f>
        <v>0</v>
      </c>
      <c r="S460" s="226"/>
      <c r="T460" s="228">
        <f>SUM(T461:T467)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29" t="s">
        <v>161</v>
      </c>
      <c r="AT460" s="230" t="s">
        <v>72</v>
      </c>
      <c r="AU460" s="230" t="s">
        <v>81</v>
      </c>
      <c r="AY460" s="229" t="s">
        <v>130</v>
      </c>
      <c r="BK460" s="231">
        <f>SUM(BK461:BK467)</f>
        <v>0</v>
      </c>
    </row>
    <row r="461" spans="1:65" s="2" customFormat="1" ht="16.5" customHeight="1">
      <c r="A461" s="37"/>
      <c r="B461" s="38"/>
      <c r="C461" s="234" t="s">
        <v>720</v>
      </c>
      <c r="D461" s="234" t="s">
        <v>132</v>
      </c>
      <c r="E461" s="235" t="s">
        <v>721</v>
      </c>
      <c r="F461" s="236" t="s">
        <v>722</v>
      </c>
      <c r="G461" s="237" t="s">
        <v>596</v>
      </c>
      <c r="H461" s="238">
        <v>1</v>
      </c>
      <c r="I461" s="239"/>
      <c r="J461" s="240">
        <f>ROUND(I461*H461,2)</f>
        <v>0</v>
      </c>
      <c r="K461" s="236" t="s">
        <v>136</v>
      </c>
      <c r="L461" s="43"/>
      <c r="M461" s="241" t="s">
        <v>1</v>
      </c>
      <c r="N461" s="242" t="s">
        <v>38</v>
      </c>
      <c r="O461" s="90"/>
      <c r="P461" s="243">
        <f>O461*H461</f>
        <v>0</v>
      </c>
      <c r="Q461" s="243">
        <v>0</v>
      </c>
      <c r="R461" s="243">
        <f>Q461*H461</f>
        <v>0</v>
      </c>
      <c r="S461" s="243">
        <v>0</v>
      </c>
      <c r="T461" s="244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45" t="s">
        <v>597</v>
      </c>
      <c r="AT461" s="245" t="s">
        <v>132</v>
      </c>
      <c r="AU461" s="245" t="s">
        <v>83</v>
      </c>
      <c r="AY461" s="16" t="s">
        <v>130</v>
      </c>
      <c r="BE461" s="246">
        <f>IF(N461="základní",J461,0)</f>
        <v>0</v>
      </c>
      <c r="BF461" s="246">
        <f>IF(N461="snížená",J461,0)</f>
        <v>0</v>
      </c>
      <c r="BG461" s="246">
        <f>IF(N461="zákl. přenesená",J461,0)</f>
        <v>0</v>
      </c>
      <c r="BH461" s="246">
        <f>IF(N461="sníž. přenesená",J461,0)</f>
        <v>0</v>
      </c>
      <c r="BI461" s="246">
        <f>IF(N461="nulová",J461,0)</f>
        <v>0</v>
      </c>
      <c r="BJ461" s="16" t="s">
        <v>81</v>
      </c>
      <c r="BK461" s="246">
        <f>ROUND(I461*H461,2)</f>
        <v>0</v>
      </c>
      <c r="BL461" s="16" t="s">
        <v>597</v>
      </c>
      <c r="BM461" s="245" t="s">
        <v>723</v>
      </c>
    </row>
    <row r="462" spans="1:47" s="2" customFormat="1" ht="12">
      <c r="A462" s="37"/>
      <c r="B462" s="38"/>
      <c r="C462" s="39"/>
      <c r="D462" s="247" t="s">
        <v>139</v>
      </c>
      <c r="E462" s="39"/>
      <c r="F462" s="248" t="s">
        <v>724</v>
      </c>
      <c r="G462" s="39"/>
      <c r="H462" s="39"/>
      <c r="I462" s="143"/>
      <c r="J462" s="39"/>
      <c r="K462" s="39"/>
      <c r="L462" s="43"/>
      <c r="M462" s="249"/>
      <c r="N462" s="250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139</v>
      </c>
      <c r="AU462" s="16" t="s">
        <v>83</v>
      </c>
    </row>
    <row r="463" spans="1:65" s="2" customFormat="1" ht="16.5" customHeight="1">
      <c r="A463" s="37"/>
      <c r="B463" s="38"/>
      <c r="C463" s="234" t="s">
        <v>725</v>
      </c>
      <c r="D463" s="234" t="s">
        <v>132</v>
      </c>
      <c r="E463" s="235" t="s">
        <v>726</v>
      </c>
      <c r="F463" s="236" t="s">
        <v>727</v>
      </c>
      <c r="G463" s="237" t="s">
        <v>596</v>
      </c>
      <c r="H463" s="238">
        <v>1</v>
      </c>
      <c r="I463" s="239"/>
      <c r="J463" s="240">
        <f>ROUND(I463*H463,2)</f>
        <v>0</v>
      </c>
      <c r="K463" s="236" t="s">
        <v>136</v>
      </c>
      <c r="L463" s="43"/>
      <c r="M463" s="241" t="s">
        <v>1</v>
      </c>
      <c r="N463" s="242" t="s">
        <v>38</v>
      </c>
      <c r="O463" s="90"/>
      <c r="P463" s="243">
        <f>O463*H463</f>
        <v>0</v>
      </c>
      <c r="Q463" s="243">
        <v>0</v>
      </c>
      <c r="R463" s="243">
        <f>Q463*H463</f>
        <v>0</v>
      </c>
      <c r="S463" s="243">
        <v>0</v>
      </c>
      <c r="T463" s="244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45" t="s">
        <v>597</v>
      </c>
      <c r="AT463" s="245" t="s">
        <v>132</v>
      </c>
      <c r="AU463" s="245" t="s">
        <v>83</v>
      </c>
      <c r="AY463" s="16" t="s">
        <v>130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16" t="s">
        <v>81</v>
      </c>
      <c r="BK463" s="246">
        <f>ROUND(I463*H463,2)</f>
        <v>0</v>
      </c>
      <c r="BL463" s="16" t="s">
        <v>597</v>
      </c>
      <c r="BM463" s="245" t="s">
        <v>728</v>
      </c>
    </row>
    <row r="464" spans="1:47" s="2" customFormat="1" ht="12">
      <c r="A464" s="37"/>
      <c r="B464" s="38"/>
      <c r="C464" s="39"/>
      <c r="D464" s="247" t="s">
        <v>139</v>
      </c>
      <c r="E464" s="39"/>
      <c r="F464" s="248" t="s">
        <v>729</v>
      </c>
      <c r="G464" s="39"/>
      <c r="H464" s="39"/>
      <c r="I464" s="143"/>
      <c r="J464" s="39"/>
      <c r="K464" s="39"/>
      <c r="L464" s="43"/>
      <c r="M464" s="249"/>
      <c r="N464" s="250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139</v>
      </c>
      <c r="AU464" s="16" t="s">
        <v>83</v>
      </c>
    </row>
    <row r="465" spans="1:47" s="2" customFormat="1" ht="12">
      <c r="A465" s="37"/>
      <c r="B465" s="38"/>
      <c r="C465" s="39"/>
      <c r="D465" s="247" t="s">
        <v>301</v>
      </c>
      <c r="E465" s="39"/>
      <c r="F465" s="283" t="s">
        <v>730</v>
      </c>
      <c r="G465" s="39"/>
      <c r="H465" s="39"/>
      <c r="I465" s="143"/>
      <c r="J465" s="39"/>
      <c r="K465" s="39"/>
      <c r="L465" s="43"/>
      <c r="M465" s="249"/>
      <c r="N465" s="250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6" t="s">
        <v>301</v>
      </c>
      <c r="AU465" s="16" t="s">
        <v>83</v>
      </c>
    </row>
    <row r="466" spans="1:65" s="2" customFormat="1" ht="16.5" customHeight="1">
      <c r="A466" s="37"/>
      <c r="B466" s="38"/>
      <c r="C466" s="234" t="s">
        <v>731</v>
      </c>
      <c r="D466" s="234" t="s">
        <v>132</v>
      </c>
      <c r="E466" s="235" t="s">
        <v>732</v>
      </c>
      <c r="F466" s="236" t="s">
        <v>733</v>
      </c>
      <c r="G466" s="237" t="s">
        <v>596</v>
      </c>
      <c r="H466" s="238">
        <v>1</v>
      </c>
      <c r="I466" s="239"/>
      <c r="J466" s="240">
        <f>ROUND(I466*H466,2)</f>
        <v>0</v>
      </c>
      <c r="K466" s="236" t="s">
        <v>136</v>
      </c>
      <c r="L466" s="43"/>
      <c r="M466" s="241" t="s">
        <v>1</v>
      </c>
      <c r="N466" s="242" t="s">
        <v>38</v>
      </c>
      <c r="O466" s="90"/>
      <c r="P466" s="243">
        <f>O466*H466</f>
        <v>0</v>
      </c>
      <c r="Q466" s="243">
        <v>0</v>
      </c>
      <c r="R466" s="243">
        <f>Q466*H466</f>
        <v>0</v>
      </c>
      <c r="S466" s="243">
        <v>0</v>
      </c>
      <c r="T466" s="24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45" t="s">
        <v>597</v>
      </c>
      <c r="AT466" s="245" t="s">
        <v>132</v>
      </c>
      <c r="AU466" s="245" t="s">
        <v>83</v>
      </c>
      <c r="AY466" s="16" t="s">
        <v>130</v>
      </c>
      <c r="BE466" s="246">
        <f>IF(N466="základní",J466,0)</f>
        <v>0</v>
      </c>
      <c r="BF466" s="246">
        <f>IF(N466="snížená",J466,0)</f>
        <v>0</v>
      </c>
      <c r="BG466" s="246">
        <f>IF(N466="zákl. přenesená",J466,0)</f>
        <v>0</v>
      </c>
      <c r="BH466" s="246">
        <f>IF(N466="sníž. přenesená",J466,0)</f>
        <v>0</v>
      </c>
      <c r="BI466" s="246">
        <f>IF(N466="nulová",J466,0)</f>
        <v>0</v>
      </c>
      <c r="BJ466" s="16" t="s">
        <v>81</v>
      </c>
      <c r="BK466" s="246">
        <f>ROUND(I466*H466,2)</f>
        <v>0</v>
      </c>
      <c r="BL466" s="16" t="s">
        <v>597</v>
      </c>
      <c r="BM466" s="245" t="s">
        <v>734</v>
      </c>
    </row>
    <row r="467" spans="1:47" s="2" customFormat="1" ht="12">
      <c r="A467" s="37"/>
      <c r="B467" s="38"/>
      <c r="C467" s="39"/>
      <c r="D467" s="247" t="s">
        <v>139</v>
      </c>
      <c r="E467" s="39"/>
      <c r="F467" s="248" t="s">
        <v>735</v>
      </c>
      <c r="G467" s="39"/>
      <c r="H467" s="39"/>
      <c r="I467" s="143"/>
      <c r="J467" s="39"/>
      <c r="K467" s="39"/>
      <c r="L467" s="43"/>
      <c r="M467" s="249"/>
      <c r="N467" s="250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139</v>
      </c>
      <c r="AU467" s="16" t="s">
        <v>83</v>
      </c>
    </row>
    <row r="468" spans="1:63" s="12" customFormat="1" ht="22.8" customHeight="1">
      <c r="A468" s="12"/>
      <c r="B468" s="218"/>
      <c r="C468" s="219"/>
      <c r="D468" s="220" t="s">
        <v>72</v>
      </c>
      <c r="E468" s="232" t="s">
        <v>736</v>
      </c>
      <c r="F468" s="232" t="s">
        <v>737</v>
      </c>
      <c r="G468" s="219"/>
      <c r="H468" s="219"/>
      <c r="I468" s="222"/>
      <c r="J468" s="233">
        <f>BK468</f>
        <v>0</v>
      </c>
      <c r="K468" s="219"/>
      <c r="L468" s="224"/>
      <c r="M468" s="225"/>
      <c r="N468" s="226"/>
      <c r="O468" s="226"/>
      <c r="P468" s="227">
        <f>SUM(P469:P471)</f>
        <v>0</v>
      </c>
      <c r="Q468" s="226"/>
      <c r="R468" s="227">
        <f>SUM(R469:R471)</f>
        <v>0</v>
      </c>
      <c r="S468" s="226"/>
      <c r="T468" s="228">
        <f>SUM(T469:T471)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29" t="s">
        <v>161</v>
      </c>
      <c r="AT468" s="230" t="s">
        <v>72</v>
      </c>
      <c r="AU468" s="230" t="s">
        <v>81</v>
      </c>
      <c r="AY468" s="229" t="s">
        <v>130</v>
      </c>
      <c r="BK468" s="231">
        <f>SUM(BK469:BK471)</f>
        <v>0</v>
      </c>
    </row>
    <row r="469" spans="1:65" s="2" customFormat="1" ht="16.5" customHeight="1">
      <c r="A469" s="37"/>
      <c r="B469" s="38"/>
      <c r="C469" s="234" t="s">
        <v>738</v>
      </c>
      <c r="D469" s="234" t="s">
        <v>132</v>
      </c>
      <c r="E469" s="235" t="s">
        <v>739</v>
      </c>
      <c r="F469" s="236" t="s">
        <v>740</v>
      </c>
      <c r="G469" s="237" t="s">
        <v>596</v>
      </c>
      <c r="H469" s="238">
        <v>1</v>
      </c>
      <c r="I469" s="239"/>
      <c r="J469" s="240">
        <f>ROUND(I469*H469,2)</f>
        <v>0</v>
      </c>
      <c r="K469" s="236" t="s">
        <v>136</v>
      </c>
      <c r="L469" s="43"/>
      <c r="M469" s="241" t="s">
        <v>1</v>
      </c>
      <c r="N469" s="242" t="s">
        <v>38</v>
      </c>
      <c r="O469" s="90"/>
      <c r="P469" s="243">
        <f>O469*H469</f>
        <v>0</v>
      </c>
      <c r="Q469" s="243">
        <v>0</v>
      </c>
      <c r="R469" s="243">
        <f>Q469*H469</f>
        <v>0</v>
      </c>
      <c r="S469" s="243">
        <v>0</v>
      </c>
      <c r="T469" s="244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45" t="s">
        <v>597</v>
      </c>
      <c r="AT469" s="245" t="s">
        <v>132</v>
      </c>
      <c r="AU469" s="245" t="s">
        <v>83</v>
      </c>
      <c r="AY469" s="16" t="s">
        <v>130</v>
      </c>
      <c r="BE469" s="246">
        <f>IF(N469="základní",J469,0)</f>
        <v>0</v>
      </c>
      <c r="BF469" s="246">
        <f>IF(N469="snížená",J469,0)</f>
        <v>0</v>
      </c>
      <c r="BG469" s="246">
        <f>IF(N469="zákl. přenesená",J469,0)</f>
        <v>0</v>
      </c>
      <c r="BH469" s="246">
        <f>IF(N469="sníž. přenesená",J469,0)</f>
        <v>0</v>
      </c>
      <c r="BI469" s="246">
        <f>IF(N469="nulová",J469,0)</f>
        <v>0</v>
      </c>
      <c r="BJ469" s="16" t="s">
        <v>81</v>
      </c>
      <c r="BK469" s="246">
        <f>ROUND(I469*H469,2)</f>
        <v>0</v>
      </c>
      <c r="BL469" s="16" t="s">
        <v>597</v>
      </c>
      <c r="BM469" s="245" t="s">
        <v>741</v>
      </c>
    </row>
    <row r="470" spans="1:47" s="2" customFormat="1" ht="12">
      <c r="A470" s="37"/>
      <c r="B470" s="38"/>
      <c r="C470" s="39"/>
      <c r="D470" s="247" t="s">
        <v>139</v>
      </c>
      <c r="E470" s="39"/>
      <c r="F470" s="248" t="s">
        <v>742</v>
      </c>
      <c r="G470" s="39"/>
      <c r="H470" s="39"/>
      <c r="I470" s="143"/>
      <c r="J470" s="39"/>
      <c r="K470" s="39"/>
      <c r="L470" s="43"/>
      <c r="M470" s="249"/>
      <c r="N470" s="250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139</v>
      </c>
      <c r="AU470" s="16" t="s">
        <v>83</v>
      </c>
    </row>
    <row r="471" spans="1:47" s="2" customFormat="1" ht="12">
      <c r="A471" s="37"/>
      <c r="B471" s="38"/>
      <c r="C471" s="39"/>
      <c r="D471" s="247" t="s">
        <v>301</v>
      </c>
      <c r="E471" s="39"/>
      <c r="F471" s="283" t="s">
        <v>743</v>
      </c>
      <c r="G471" s="39"/>
      <c r="H471" s="39"/>
      <c r="I471" s="143"/>
      <c r="J471" s="39"/>
      <c r="K471" s="39"/>
      <c r="L471" s="43"/>
      <c r="M471" s="284"/>
      <c r="N471" s="285"/>
      <c r="O471" s="286"/>
      <c r="P471" s="286"/>
      <c r="Q471" s="286"/>
      <c r="R471" s="286"/>
      <c r="S471" s="286"/>
      <c r="T471" s="28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16" t="s">
        <v>301</v>
      </c>
      <c r="AU471" s="16" t="s">
        <v>83</v>
      </c>
    </row>
    <row r="472" spans="1:31" s="2" customFormat="1" ht="6.95" customHeight="1">
      <c r="A472" s="37"/>
      <c r="B472" s="65"/>
      <c r="C472" s="66"/>
      <c r="D472" s="66"/>
      <c r="E472" s="66"/>
      <c r="F472" s="66"/>
      <c r="G472" s="66"/>
      <c r="H472" s="66"/>
      <c r="I472" s="182"/>
      <c r="J472" s="66"/>
      <c r="K472" s="66"/>
      <c r="L472" s="43"/>
      <c r="M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</sheetData>
  <sheetProtection password="CC35" sheet="1" objects="1" scenarios="1" formatColumns="0" formatRows="0" autoFilter="0"/>
  <autoFilter ref="C129:K47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83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ul. Míru mezi ulicemi Benešova a Na Magistrále, Kolín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744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18. 9. 2017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ROUND((SUM(BE130:BE398)),2)</f>
        <v>0</v>
      </c>
      <c r="G33" s="37"/>
      <c r="H33" s="37"/>
      <c r="I33" s="161">
        <v>0.21</v>
      </c>
      <c r="J33" s="160">
        <f>ROUND(((SUM(BE130:BE398))*I33),2)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ROUND((SUM(BF130:BF398)),2)</f>
        <v>0</v>
      </c>
      <c r="G34" s="37"/>
      <c r="H34" s="37"/>
      <c r="I34" s="161">
        <v>0.15</v>
      </c>
      <c r="J34" s="160">
        <f>ROUND(((SUM(BF130:BF398))*I34),2)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ROUND((SUM(BG130:BG398)),2)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ROUND((SUM(BH130:BH398)),2)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ROUND((SUM(BI130:BI398)),2)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ul. Míru mezi ulicemi Benešova a Na Magistrále, Kolín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SO 102 - Komunikace ulice Míru -  II. etapa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18. 9. 2017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J131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J132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J181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104</v>
      </c>
      <c r="E100" s="202"/>
      <c r="F100" s="202"/>
      <c r="G100" s="202"/>
      <c r="H100" s="202"/>
      <c r="I100" s="203"/>
      <c r="J100" s="204">
        <f>J186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105</v>
      </c>
      <c r="E101" s="202"/>
      <c r="F101" s="202"/>
      <c r="G101" s="202"/>
      <c r="H101" s="202"/>
      <c r="I101" s="203"/>
      <c r="J101" s="204">
        <f>J231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106</v>
      </c>
      <c r="E102" s="202"/>
      <c r="F102" s="202"/>
      <c r="G102" s="202"/>
      <c r="H102" s="202"/>
      <c r="I102" s="203"/>
      <c r="J102" s="204">
        <f>J256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107</v>
      </c>
      <c r="E103" s="202"/>
      <c r="F103" s="202"/>
      <c r="G103" s="202"/>
      <c r="H103" s="202"/>
      <c r="I103" s="203"/>
      <c r="J103" s="204">
        <f>J303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108</v>
      </c>
      <c r="E104" s="202"/>
      <c r="F104" s="202"/>
      <c r="G104" s="202"/>
      <c r="H104" s="202"/>
      <c r="I104" s="203"/>
      <c r="J104" s="204">
        <f>J327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2"/>
      <c r="C105" s="193"/>
      <c r="D105" s="194" t="s">
        <v>109</v>
      </c>
      <c r="E105" s="195"/>
      <c r="F105" s="195"/>
      <c r="G105" s="195"/>
      <c r="H105" s="195"/>
      <c r="I105" s="196"/>
      <c r="J105" s="197">
        <f>J330</f>
        <v>0</v>
      </c>
      <c r="K105" s="193"/>
      <c r="L105" s="19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9"/>
      <c r="C106" s="200"/>
      <c r="D106" s="201" t="s">
        <v>110</v>
      </c>
      <c r="E106" s="202"/>
      <c r="F106" s="202"/>
      <c r="G106" s="202"/>
      <c r="H106" s="202"/>
      <c r="I106" s="203"/>
      <c r="J106" s="204">
        <f>J331</f>
        <v>0</v>
      </c>
      <c r="K106" s="200"/>
      <c r="L106" s="20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9"/>
      <c r="C107" s="200"/>
      <c r="D107" s="201" t="s">
        <v>111</v>
      </c>
      <c r="E107" s="202"/>
      <c r="F107" s="202"/>
      <c r="G107" s="202"/>
      <c r="H107" s="202"/>
      <c r="I107" s="203"/>
      <c r="J107" s="204">
        <f>J347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112</v>
      </c>
      <c r="E108" s="202"/>
      <c r="F108" s="202"/>
      <c r="G108" s="202"/>
      <c r="H108" s="202"/>
      <c r="I108" s="203"/>
      <c r="J108" s="204">
        <f>J364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113</v>
      </c>
      <c r="E109" s="202"/>
      <c r="F109" s="202"/>
      <c r="G109" s="202"/>
      <c r="H109" s="202"/>
      <c r="I109" s="203"/>
      <c r="J109" s="204">
        <f>J387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9"/>
      <c r="C110" s="200"/>
      <c r="D110" s="201" t="s">
        <v>114</v>
      </c>
      <c r="E110" s="202"/>
      <c r="F110" s="202"/>
      <c r="G110" s="202"/>
      <c r="H110" s="202"/>
      <c r="I110" s="203"/>
      <c r="J110" s="204">
        <f>J395</f>
        <v>0</v>
      </c>
      <c r="K110" s="200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182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185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115</v>
      </c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86" t="str">
        <f>E7</f>
        <v>Rekonstrukce ul. Míru mezi ulicemi Benešova a Na Magistrále, Kolín</v>
      </c>
      <c r="F120" s="31"/>
      <c r="G120" s="31"/>
      <c r="H120" s="31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94</v>
      </c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 xml:space="preserve">SO 102 - Komunikace ulice Míru -  II. etapa</v>
      </c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4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 xml:space="preserve"> </v>
      </c>
      <c r="G124" s="39"/>
      <c r="H124" s="39"/>
      <c r="I124" s="146" t="s">
        <v>22</v>
      </c>
      <c r="J124" s="78" t="str">
        <f>IF(J12="","",J12)</f>
        <v>18. 9. 2017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4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 xml:space="preserve"> </v>
      </c>
      <c r="G126" s="39"/>
      <c r="H126" s="39"/>
      <c r="I126" s="146" t="s">
        <v>29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27</v>
      </c>
      <c r="D127" s="39"/>
      <c r="E127" s="39"/>
      <c r="F127" s="26" t="str">
        <f>IF(E18="","",E18)</f>
        <v>Vyplň údaj</v>
      </c>
      <c r="G127" s="39"/>
      <c r="H127" s="39"/>
      <c r="I127" s="146" t="s">
        <v>31</v>
      </c>
      <c r="J127" s="35" t="str">
        <f>E24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14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206"/>
      <c r="B129" s="207"/>
      <c r="C129" s="208" t="s">
        <v>116</v>
      </c>
      <c r="D129" s="209" t="s">
        <v>58</v>
      </c>
      <c r="E129" s="209" t="s">
        <v>54</v>
      </c>
      <c r="F129" s="209" t="s">
        <v>55</v>
      </c>
      <c r="G129" s="209" t="s">
        <v>117</v>
      </c>
      <c r="H129" s="209" t="s">
        <v>118</v>
      </c>
      <c r="I129" s="210" t="s">
        <v>119</v>
      </c>
      <c r="J129" s="209" t="s">
        <v>98</v>
      </c>
      <c r="K129" s="211" t="s">
        <v>120</v>
      </c>
      <c r="L129" s="212"/>
      <c r="M129" s="99" t="s">
        <v>1</v>
      </c>
      <c r="N129" s="100" t="s">
        <v>37</v>
      </c>
      <c r="O129" s="100" t="s">
        <v>121</v>
      </c>
      <c r="P129" s="100" t="s">
        <v>122</v>
      </c>
      <c r="Q129" s="100" t="s">
        <v>123</v>
      </c>
      <c r="R129" s="100" t="s">
        <v>124</v>
      </c>
      <c r="S129" s="100" t="s">
        <v>125</v>
      </c>
      <c r="T129" s="101" t="s">
        <v>126</v>
      </c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</row>
    <row r="130" spans="1:63" s="2" customFormat="1" ht="22.8" customHeight="1">
      <c r="A130" s="37"/>
      <c r="B130" s="38"/>
      <c r="C130" s="106" t="s">
        <v>127</v>
      </c>
      <c r="D130" s="39"/>
      <c r="E130" s="39"/>
      <c r="F130" s="39"/>
      <c r="G130" s="39"/>
      <c r="H130" s="39"/>
      <c r="I130" s="143"/>
      <c r="J130" s="213">
        <f>BK130</f>
        <v>0</v>
      </c>
      <c r="K130" s="39"/>
      <c r="L130" s="43"/>
      <c r="M130" s="102"/>
      <c r="N130" s="214"/>
      <c r="O130" s="103"/>
      <c r="P130" s="215">
        <f>P131+P330</f>
        <v>0</v>
      </c>
      <c r="Q130" s="103"/>
      <c r="R130" s="215">
        <f>R131+R330</f>
        <v>189.9122601</v>
      </c>
      <c r="S130" s="103"/>
      <c r="T130" s="216">
        <f>T131+T330</f>
        <v>197.7207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72</v>
      </c>
      <c r="AU130" s="16" t="s">
        <v>100</v>
      </c>
      <c r="BK130" s="217">
        <f>BK131+BK330</f>
        <v>0</v>
      </c>
    </row>
    <row r="131" spans="1:63" s="12" customFormat="1" ht="25.9" customHeight="1">
      <c r="A131" s="12"/>
      <c r="B131" s="218"/>
      <c r="C131" s="219"/>
      <c r="D131" s="220" t="s">
        <v>72</v>
      </c>
      <c r="E131" s="221" t="s">
        <v>128</v>
      </c>
      <c r="F131" s="221" t="s">
        <v>129</v>
      </c>
      <c r="G131" s="219"/>
      <c r="H131" s="219"/>
      <c r="I131" s="222"/>
      <c r="J131" s="223">
        <f>BK131</f>
        <v>0</v>
      </c>
      <c r="K131" s="219"/>
      <c r="L131" s="224"/>
      <c r="M131" s="225"/>
      <c r="N131" s="226"/>
      <c r="O131" s="226"/>
      <c r="P131" s="227">
        <f>P132+P181+P186+P231+P256+P303+P327</f>
        <v>0</v>
      </c>
      <c r="Q131" s="226"/>
      <c r="R131" s="227">
        <f>R132+R181+R186+R231+R256+R303+R327</f>
        <v>189.9122601</v>
      </c>
      <c r="S131" s="226"/>
      <c r="T131" s="228">
        <f>T132+T181+T186+T231+T256+T303+T327</f>
        <v>197.7207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81</v>
      </c>
      <c r="AT131" s="230" t="s">
        <v>72</v>
      </c>
      <c r="AU131" s="230" t="s">
        <v>73</v>
      </c>
      <c r="AY131" s="229" t="s">
        <v>130</v>
      </c>
      <c r="BK131" s="231">
        <f>BK132+BK181+BK186+BK231+BK256+BK303+BK327</f>
        <v>0</v>
      </c>
    </row>
    <row r="132" spans="1:63" s="12" customFormat="1" ht="22.8" customHeight="1">
      <c r="A132" s="12"/>
      <c r="B132" s="218"/>
      <c r="C132" s="219"/>
      <c r="D132" s="220" t="s">
        <v>72</v>
      </c>
      <c r="E132" s="232" t="s">
        <v>81</v>
      </c>
      <c r="F132" s="232" t="s">
        <v>131</v>
      </c>
      <c r="G132" s="219"/>
      <c r="H132" s="219"/>
      <c r="I132" s="222"/>
      <c r="J132" s="233">
        <f>BK132</f>
        <v>0</v>
      </c>
      <c r="K132" s="219"/>
      <c r="L132" s="224"/>
      <c r="M132" s="225"/>
      <c r="N132" s="226"/>
      <c r="O132" s="226"/>
      <c r="P132" s="227">
        <f>SUM(P133:P180)</f>
        <v>0</v>
      </c>
      <c r="Q132" s="226"/>
      <c r="R132" s="227">
        <f>SUM(R133:R180)</f>
        <v>2.5781015000000003</v>
      </c>
      <c r="S132" s="226"/>
      <c r="T132" s="228">
        <f>SUM(T133:T180)</f>
        <v>197.7207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9" t="s">
        <v>81</v>
      </c>
      <c r="AT132" s="230" t="s">
        <v>72</v>
      </c>
      <c r="AU132" s="230" t="s">
        <v>81</v>
      </c>
      <c r="AY132" s="229" t="s">
        <v>130</v>
      </c>
      <c r="BK132" s="231">
        <f>SUM(BK133:BK180)</f>
        <v>0</v>
      </c>
    </row>
    <row r="133" spans="1:65" s="2" customFormat="1" ht="16.5" customHeight="1">
      <c r="A133" s="37"/>
      <c r="B133" s="38"/>
      <c r="C133" s="234" t="s">
        <v>81</v>
      </c>
      <c r="D133" s="234" t="s">
        <v>132</v>
      </c>
      <c r="E133" s="235" t="s">
        <v>144</v>
      </c>
      <c r="F133" s="236" t="s">
        <v>145</v>
      </c>
      <c r="G133" s="237" t="s">
        <v>135</v>
      </c>
      <c r="H133" s="238">
        <v>7.95</v>
      </c>
      <c r="I133" s="239"/>
      <c r="J133" s="240">
        <f>ROUND(I133*H133,2)</f>
        <v>0</v>
      </c>
      <c r="K133" s="236" t="s">
        <v>136</v>
      </c>
      <c r="L133" s="43"/>
      <c r="M133" s="241" t="s">
        <v>1</v>
      </c>
      <c r="N133" s="242" t="s">
        <v>38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0.26</v>
      </c>
      <c r="T133" s="244">
        <f>S133*H133</f>
        <v>2.067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137</v>
      </c>
      <c r="AT133" s="245" t="s">
        <v>132</v>
      </c>
      <c r="AU133" s="245" t="s">
        <v>83</v>
      </c>
      <c r="AY133" s="16" t="s">
        <v>130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81</v>
      </c>
      <c r="BK133" s="246">
        <f>ROUND(I133*H133,2)</f>
        <v>0</v>
      </c>
      <c r="BL133" s="16" t="s">
        <v>137</v>
      </c>
      <c r="BM133" s="245" t="s">
        <v>745</v>
      </c>
    </row>
    <row r="134" spans="1:47" s="2" customFormat="1" ht="12">
      <c r="A134" s="37"/>
      <c r="B134" s="38"/>
      <c r="C134" s="39"/>
      <c r="D134" s="247" t="s">
        <v>139</v>
      </c>
      <c r="E134" s="39"/>
      <c r="F134" s="248" t="s">
        <v>147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139</v>
      </c>
      <c r="AU134" s="16" t="s">
        <v>83</v>
      </c>
    </row>
    <row r="135" spans="1:51" s="13" customFormat="1" ht="12">
      <c r="A135" s="13"/>
      <c r="B135" s="251"/>
      <c r="C135" s="252"/>
      <c r="D135" s="247" t="s">
        <v>141</v>
      </c>
      <c r="E135" s="253" t="s">
        <v>1</v>
      </c>
      <c r="F135" s="254" t="s">
        <v>746</v>
      </c>
      <c r="G135" s="252"/>
      <c r="H135" s="255">
        <v>7.95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141</v>
      </c>
      <c r="AU135" s="261" t="s">
        <v>83</v>
      </c>
      <c r="AV135" s="13" t="s">
        <v>83</v>
      </c>
      <c r="AW135" s="13" t="s">
        <v>30</v>
      </c>
      <c r="AX135" s="13" t="s">
        <v>73</v>
      </c>
      <c r="AY135" s="261" t="s">
        <v>130</v>
      </c>
    </row>
    <row r="136" spans="1:51" s="14" customFormat="1" ht="12">
      <c r="A136" s="14"/>
      <c r="B136" s="262"/>
      <c r="C136" s="263"/>
      <c r="D136" s="247" t="s">
        <v>141</v>
      </c>
      <c r="E136" s="264" t="s">
        <v>1</v>
      </c>
      <c r="F136" s="265" t="s">
        <v>143</v>
      </c>
      <c r="G136" s="263"/>
      <c r="H136" s="266">
        <v>7.95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2" t="s">
        <v>141</v>
      </c>
      <c r="AU136" s="272" t="s">
        <v>83</v>
      </c>
      <c r="AV136" s="14" t="s">
        <v>137</v>
      </c>
      <c r="AW136" s="14" t="s">
        <v>30</v>
      </c>
      <c r="AX136" s="14" t="s">
        <v>81</v>
      </c>
      <c r="AY136" s="272" t="s">
        <v>130</v>
      </c>
    </row>
    <row r="137" spans="1:65" s="2" customFormat="1" ht="16.5" customHeight="1">
      <c r="A137" s="37"/>
      <c r="B137" s="38"/>
      <c r="C137" s="234" t="s">
        <v>83</v>
      </c>
      <c r="D137" s="234" t="s">
        <v>132</v>
      </c>
      <c r="E137" s="235" t="s">
        <v>747</v>
      </c>
      <c r="F137" s="236" t="s">
        <v>748</v>
      </c>
      <c r="G137" s="237" t="s">
        <v>135</v>
      </c>
      <c r="H137" s="238">
        <v>923.35</v>
      </c>
      <c r="I137" s="239"/>
      <c r="J137" s="240">
        <f>ROUND(I137*H137,2)</f>
        <v>0</v>
      </c>
      <c r="K137" s="236" t="s">
        <v>152</v>
      </c>
      <c r="L137" s="43"/>
      <c r="M137" s="241" t="s">
        <v>1</v>
      </c>
      <c r="N137" s="242" t="s">
        <v>38</v>
      </c>
      <c r="O137" s="90"/>
      <c r="P137" s="243">
        <f>O137*H137</f>
        <v>0</v>
      </c>
      <c r="Q137" s="243">
        <v>9E-05</v>
      </c>
      <c r="R137" s="243">
        <f>Q137*H137</f>
        <v>0.08310150000000001</v>
      </c>
      <c r="S137" s="243">
        <v>0.128</v>
      </c>
      <c r="T137" s="244">
        <f>S137*H137</f>
        <v>118.1888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137</v>
      </c>
      <c r="AT137" s="245" t="s">
        <v>132</v>
      </c>
      <c r="AU137" s="245" t="s">
        <v>83</v>
      </c>
      <c r="AY137" s="16" t="s">
        <v>130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81</v>
      </c>
      <c r="BK137" s="246">
        <f>ROUND(I137*H137,2)</f>
        <v>0</v>
      </c>
      <c r="BL137" s="16" t="s">
        <v>137</v>
      </c>
      <c r="BM137" s="245" t="s">
        <v>749</v>
      </c>
    </row>
    <row r="138" spans="1:47" s="2" customFormat="1" ht="12">
      <c r="A138" s="37"/>
      <c r="B138" s="38"/>
      <c r="C138" s="39"/>
      <c r="D138" s="247" t="s">
        <v>139</v>
      </c>
      <c r="E138" s="39"/>
      <c r="F138" s="248" t="s">
        <v>750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139</v>
      </c>
      <c r="AU138" s="16" t="s">
        <v>83</v>
      </c>
    </row>
    <row r="139" spans="1:51" s="13" customFormat="1" ht="12">
      <c r="A139" s="13"/>
      <c r="B139" s="251"/>
      <c r="C139" s="252"/>
      <c r="D139" s="247" t="s">
        <v>141</v>
      </c>
      <c r="E139" s="253" t="s">
        <v>1</v>
      </c>
      <c r="F139" s="254" t="s">
        <v>751</v>
      </c>
      <c r="G139" s="252"/>
      <c r="H139" s="255">
        <v>625.24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141</v>
      </c>
      <c r="AU139" s="261" t="s">
        <v>83</v>
      </c>
      <c r="AV139" s="13" t="s">
        <v>83</v>
      </c>
      <c r="AW139" s="13" t="s">
        <v>30</v>
      </c>
      <c r="AX139" s="13" t="s">
        <v>73</v>
      </c>
      <c r="AY139" s="261" t="s">
        <v>130</v>
      </c>
    </row>
    <row r="140" spans="1:51" s="13" customFormat="1" ht="12">
      <c r="A140" s="13"/>
      <c r="B140" s="251"/>
      <c r="C140" s="252"/>
      <c r="D140" s="247" t="s">
        <v>141</v>
      </c>
      <c r="E140" s="253" t="s">
        <v>1</v>
      </c>
      <c r="F140" s="254" t="s">
        <v>752</v>
      </c>
      <c r="G140" s="252"/>
      <c r="H140" s="255">
        <v>298.11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141</v>
      </c>
      <c r="AU140" s="261" t="s">
        <v>83</v>
      </c>
      <c r="AV140" s="13" t="s">
        <v>83</v>
      </c>
      <c r="AW140" s="13" t="s">
        <v>30</v>
      </c>
      <c r="AX140" s="13" t="s">
        <v>73</v>
      </c>
      <c r="AY140" s="261" t="s">
        <v>130</v>
      </c>
    </row>
    <row r="141" spans="1:51" s="14" customFormat="1" ht="12">
      <c r="A141" s="14"/>
      <c r="B141" s="262"/>
      <c r="C141" s="263"/>
      <c r="D141" s="247" t="s">
        <v>141</v>
      </c>
      <c r="E141" s="264" t="s">
        <v>1</v>
      </c>
      <c r="F141" s="265" t="s">
        <v>143</v>
      </c>
      <c r="G141" s="263"/>
      <c r="H141" s="266">
        <v>923.35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2" t="s">
        <v>141</v>
      </c>
      <c r="AU141" s="272" t="s">
        <v>83</v>
      </c>
      <c r="AV141" s="14" t="s">
        <v>137</v>
      </c>
      <c r="AW141" s="14" t="s">
        <v>30</v>
      </c>
      <c r="AX141" s="14" t="s">
        <v>81</v>
      </c>
      <c r="AY141" s="272" t="s">
        <v>130</v>
      </c>
    </row>
    <row r="142" spans="1:65" s="2" customFormat="1" ht="16.5" customHeight="1">
      <c r="A142" s="37"/>
      <c r="B142" s="38"/>
      <c r="C142" s="234" t="s">
        <v>149</v>
      </c>
      <c r="D142" s="234" t="s">
        <v>132</v>
      </c>
      <c r="E142" s="235" t="s">
        <v>162</v>
      </c>
      <c r="F142" s="236" t="s">
        <v>163</v>
      </c>
      <c r="G142" s="237" t="s">
        <v>164</v>
      </c>
      <c r="H142" s="238">
        <v>141.47</v>
      </c>
      <c r="I142" s="239"/>
      <c r="J142" s="240">
        <f>ROUND(I142*H142,2)</f>
        <v>0</v>
      </c>
      <c r="K142" s="236" t="s">
        <v>136</v>
      </c>
      <c r="L142" s="43"/>
      <c r="M142" s="241" t="s">
        <v>1</v>
      </c>
      <c r="N142" s="242" t="s">
        <v>38</v>
      </c>
      <c r="O142" s="90"/>
      <c r="P142" s="243">
        <f>O142*H142</f>
        <v>0</v>
      </c>
      <c r="Q142" s="243">
        <v>0</v>
      </c>
      <c r="R142" s="243">
        <f>Q142*H142</f>
        <v>0</v>
      </c>
      <c r="S142" s="243">
        <v>0.23</v>
      </c>
      <c r="T142" s="244">
        <f>S142*H142</f>
        <v>32.5381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5" t="s">
        <v>137</v>
      </c>
      <c r="AT142" s="245" t="s">
        <v>132</v>
      </c>
      <c r="AU142" s="245" t="s">
        <v>83</v>
      </c>
      <c r="AY142" s="16" t="s">
        <v>130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6" t="s">
        <v>81</v>
      </c>
      <c r="BK142" s="246">
        <f>ROUND(I142*H142,2)</f>
        <v>0</v>
      </c>
      <c r="BL142" s="16" t="s">
        <v>137</v>
      </c>
      <c r="BM142" s="245" t="s">
        <v>753</v>
      </c>
    </row>
    <row r="143" spans="1:47" s="2" customFormat="1" ht="12">
      <c r="A143" s="37"/>
      <c r="B143" s="38"/>
      <c r="C143" s="39"/>
      <c r="D143" s="247" t="s">
        <v>139</v>
      </c>
      <c r="E143" s="39"/>
      <c r="F143" s="248" t="s">
        <v>166</v>
      </c>
      <c r="G143" s="39"/>
      <c r="H143" s="39"/>
      <c r="I143" s="143"/>
      <c r="J143" s="39"/>
      <c r="K143" s="39"/>
      <c r="L143" s="43"/>
      <c r="M143" s="249"/>
      <c r="N143" s="250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139</v>
      </c>
      <c r="AU143" s="16" t="s">
        <v>83</v>
      </c>
    </row>
    <row r="144" spans="1:51" s="13" customFormat="1" ht="12">
      <c r="A144" s="13"/>
      <c r="B144" s="251"/>
      <c r="C144" s="252"/>
      <c r="D144" s="247" t="s">
        <v>141</v>
      </c>
      <c r="E144" s="253" t="s">
        <v>1</v>
      </c>
      <c r="F144" s="254" t="s">
        <v>754</v>
      </c>
      <c r="G144" s="252"/>
      <c r="H144" s="255">
        <v>141.47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141</v>
      </c>
      <c r="AU144" s="261" t="s">
        <v>83</v>
      </c>
      <c r="AV144" s="13" t="s">
        <v>83</v>
      </c>
      <c r="AW144" s="13" t="s">
        <v>30</v>
      </c>
      <c r="AX144" s="13" t="s">
        <v>73</v>
      </c>
      <c r="AY144" s="261" t="s">
        <v>130</v>
      </c>
    </row>
    <row r="145" spans="1:51" s="14" customFormat="1" ht="12">
      <c r="A145" s="14"/>
      <c r="B145" s="262"/>
      <c r="C145" s="263"/>
      <c r="D145" s="247" t="s">
        <v>141</v>
      </c>
      <c r="E145" s="264" t="s">
        <v>1</v>
      </c>
      <c r="F145" s="265" t="s">
        <v>143</v>
      </c>
      <c r="G145" s="263"/>
      <c r="H145" s="266">
        <v>141.47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2" t="s">
        <v>141</v>
      </c>
      <c r="AU145" s="272" t="s">
        <v>83</v>
      </c>
      <c r="AV145" s="14" t="s">
        <v>137</v>
      </c>
      <c r="AW145" s="14" t="s">
        <v>30</v>
      </c>
      <c r="AX145" s="14" t="s">
        <v>81</v>
      </c>
      <c r="AY145" s="272" t="s">
        <v>130</v>
      </c>
    </row>
    <row r="146" spans="1:65" s="2" customFormat="1" ht="16.5" customHeight="1">
      <c r="A146" s="37"/>
      <c r="B146" s="38"/>
      <c r="C146" s="234" t="s">
        <v>137</v>
      </c>
      <c r="D146" s="234" t="s">
        <v>132</v>
      </c>
      <c r="E146" s="235" t="s">
        <v>169</v>
      </c>
      <c r="F146" s="236" t="s">
        <v>170</v>
      </c>
      <c r="G146" s="237" t="s">
        <v>164</v>
      </c>
      <c r="H146" s="238">
        <v>154.92</v>
      </c>
      <c r="I146" s="239"/>
      <c r="J146" s="240">
        <f>ROUND(I146*H146,2)</f>
        <v>0</v>
      </c>
      <c r="K146" s="236" t="s">
        <v>136</v>
      </c>
      <c r="L146" s="43"/>
      <c r="M146" s="241" t="s">
        <v>1</v>
      </c>
      <c r="N146" s="242" t="s">
        <v>38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0.29</v>
      </c>
      <c r="T146" s="244">
        <f>S146*H146</f>
        <v>44.92679999999999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137</v>
      </c>
      <c r="AT146" s="245" t="s">
        <v>132</v>
      </c>
      <c r="AU146" s="245" t="s">
        <v>83</v>
      </c>
      <c r="AY146" s="16" t="s">
        <v>130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81</v>
      </c>
      <c r="BK146" s="246">
        <f>ROUND(I146*H146,2)</f>
        <v>0</v>
      </c>
      <c r="BL146" s="16" t="s">
        <v>137</v>
      </c>
      <c r="BM146" s="245" t="s">
        <v>755</v>
      </c>
    </row>
    <row r="147" spans="1:47" s="2" customFormat="1" ht="12">
      <c r="A147" s="37"/>
      <c r="B147" s="38"/>
      <c r="C147" s="39"/>
      <c r="D147" s="247" t="s">
        <v>139</v>
      </c>
      <c r="E147" s="39"/>
      <c r="F147" s="248" t="s">
        <v>172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139</v>
      </c>
      <c r="AU147" s="16" t="s">
        <v>83</v>
      </c>
    </row>
    <row r="148" spans="1:51" s="13" customFormat="1" ht="12">
      <c r="A148" s="13"/>
      <c r="B148" s="251"/>
      <c r="C148" s="252"/>
      <c r="D148" s="247" t="s">
        <v>141</v>
      </c>
      <c r="E148" s="253" t="s">
        <v>1</v>
      </c>
      <c r="F148" s="254" t="s">
        <v>756</v>
      </c>
      <c r="G148" s="252"/>
      <c r="H148" s="255">
        <v>27.85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141</v>
      </c>
      <c r="AU148" s="261" t="s">
        <v>83</v>
      </c>
      <c r="AV148" s="13" t="s">
        <v>83</v>
      </c>
      <c r="AW148" s="13" t="s">
        <v>30</v>
      </c>
      <c r="AX148" s="13" t="s">
        <v>73</v>
      </c>
      <c r="AY148" s="261" t="s">
        <v>130</v>
      </c>
    </row>
    <row r="149" spans="1:51" s="13" customFormat="1" ht="12">
      <c r="A149" s="13"/>
      <c r="B149" s="251"/>
      <c r="C149" s="252"/>
      <c r="D149" s="247" t="s">
        <v>141</v>
      </c>
      <c r="E149" s="253" t="s">
        <v>1</v>
      </c>
      <c r="F149" s="254" t="s">
        <v>757</v>
      </c>
      <c r="G149" s="252"/>
      <c r="H149" s="255">
        <v>127.07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141</v>
      </c>
      <c r="AU149" s="261" t="s">
        <v>83</v>
      </c>
      <c r="AV149" s="13" t="s">
        <v>83</v>
      </c>
      <c r="AW149" s="13" t="s">
        <v>30</v>
      </c>
      <c r="AX149" s="13" t="s">
        <v>73</v>
      </c>
      <c r="AY149" s="261" t="s">
        <v>130</v>
      </c>
    </row>
    <row r="150" spans="1:51" s="14" customFormat="1" ht="12">
      <c r="A150" s="14"/>
      <c r="B150" s="262"/>
      <c r="C150" s="263"/>
      <c r="D150" s="247" t="s">
        <v>141</v>
      </c>
      <c r="E150" s="264" t="s">
        <v>1</v>
      </c>
      <c r="F150" s="265" t="s">
        <v>143</v>
      </c>
      <c r="G150" s="263"/>
      <c r="H150" s="266">
        <v>154.92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2" t="s">
        <v>141</v>
      </c>
      <c r="AU150" s="272" t="s">
        <v>83</v>
      </c>
      <c r="AV150" s="14" t="s">
        <v>137</v>
      </c>
      <c r="AW150" s="14" t="s">
        <v>30</v>
      </c>
      <c r="AX150" s="14" t="s">
        <v>81</v>
      </c>
      <c r="AY150" s="272" t="s">
        <v>130</v>
      </c>
    </row>
    <row r="151" spans="1:65" s="2" customFormat="1" ht="16.5" customHeight="1">
      <c r="A151" s="37"/>
      <c r="B151" s="38"/>
      <c r="C151" s="234" t="s">
        <v>161</v>
      </c>
      <c r="D151" s="234" t="s">
        <v>132</v>
      </c>
      <c r="E151" s="235" t="s">
        <v>183</v>
      </c>
      <c r="F151" s="236" t="s">
        <v>184</v>
      </c>
      <c r="G151" s="237" t="s">
        <v>178</v>
      </c>
      <c r="H151" s="238">
        <v>259.319</v>
      </c>
      <c r="I151" s="239"/>
      <c r="J151" s="240">
        <f>ROUND(I151*H151,2)</f>
        <v>0</v>
      </c>
      <c r="K151" s="236" t="s">
        <v>136</v>
      </c>
      <c r="L151" s="43"/>
      <c r="M151" s="241" t="s">
        <v>1</v>
      </c>
      <c r="N151" s="242" t="s">
        <v>38</v>
      </c>
      <c r="O151" s="90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5" t="s">
        <v>137</v>
      </c>
      <c r="AT151" s="245" t="s">
        <v>132</v>
      </c>
      <c r="AU151" s="245" t="s">
        <v>83</v>
      </c>
      <c r="AY151" s="16" t="s">
        <v>130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6" t="s">
        <v>81</v>
      </c>
      <c r="BK151" s="246">
        <f>ROUND(I151*H151,2)</f>
        <v>0</v>
      </c>
      <c r="BL151" s="16" t="s">
        <v>137</v>
      </c>
      <c r="BM151" s="245" t="s">
        <v>758</v>
      </c>
    </row>
    <row r="152" spans="1:47" s="2" customFormat="1" ht="12">
      <c r="A152" s="37"/>
      <c r="B152" s="38"/>
      <c r="C152" s="39"/>
      <c r="D152" s="247" t="s">
        <v>139</v>
      </c>
      <c r="E152" s="39"/>
      <c r="F152" s="248" t="s">
        <v>186</v>
      </c>
      <c r="G152" s="39"/>
      <c r="H152" s="39"/>
      <c r="I152" s="143"/>
      <c r="J152" s="39"/>
      <c r="K152" s="39"/>
      <c r="L152" s="43"/>
      <c r="M152" s="249"/>
      <c r="N152" s="250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139</v>
      </c>
      <c r="AU152" s="16" t="s">
        <v>83</v>
      </c>
    </row>
    <row r="153" spans="1:51" s="13" customFormat="1" ht="12">
      <c r="A153" s="13"/>
      <c r="B153" s="251"/>
      <c r="C153" s="252"/>
      <c r="D153" s="247" t="s">
        <v>141</v>
      </c>
      <c r="E153" s="253" t="s">
        <v>1</v>
      </c>
      <c r="F153" s="254" t="s">
        <v>759</v>
      </c>
      <c r="G153" s="252"/>
      <c r="H153" s="255">
        <v>18.524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141</v>
      </c>
      <c r="AU153" s="261" t="s">
        <v>83</v>
      </c>
      <c r="AV153" s="13" t="s">
        <v>83</v>
      </c>
      <c r="AW153" s="13" t="s">
        <v>30</v>
      </c>
      <c r="AX153" s="13" t="s">
        <v>73</v>
      </c>
      <c r="AY153" s="261" t="s">
        <v>130</v>
      </c>
    </row>
    <row r="154" spans="1:51" s="13" customFormat="1" ht="12">
      <c r="A154" s="13"/>
      <c r="B154" s="251"/>
      <c r="C154" s="252"/>
      <c r="D154" s="247" t="s">
        <v>141</v>
      </c>
      <c r="E154" s="253" t="s">
        <v>1</v>
      </c>
      <c r="F154" s="254" t="s">
        <v>760</v>
      </c>
      <c r="G154" s="252"/>
      <c r="H154" s="255">
        <v>54.3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141</v>
      </c>
      <c r="AU154" s="261" t="s">
        <v>83</v>
      </c>
      <c r="AV154" s="13" t="s">
        <v>83</v>
      </c>
      <c r="AW154" s="13" t="s">
        <v>30</v>
      </c>
      <c r="AX154" s="13" t="s">
        <v>73</v>
      </c>
      <c r="AY154" s="261" t="s">
        <v>130</v>
      </c>
    </row>
    <row r="155" spans="1:51" s="13" customFormat="1" ht="12">
      <c r="A155" s="13"/>
      <c r="B155" s="251"/>
      <c r="C155" s="252"/>
      <c r="D155" s="247" t="s">
        <v>141</v>
      </c>
      <c r="E155" s="253" t="s">
        <v>1</v>
      </c>
      <c r="F155" s="254" t="s">
        <v>761</v>
      </c>
      <c r="G155" s="252"/>
      <c r="H155" s="255">
        <v>73.626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141</v>
      </c>
      <c r="AU155" s="261" t="s">
        <v>83</v>
      </c>
      <c r="AV155" s="13" t="s">
        <v>83</v>
      </c>
      <c r="AW155" s="13" t="s">
        <v>30</v>
      </c>
      <c r="AX155" s="13" t="s">
        <v>73</v>
      </c>
      <c r="AY155" s="261" t="s">
        <v>130</v>
      </c>
    </row>
    <row r="156" spans="1:51" s="13" customFormat="1" ht="12">
      <c r="A156" s="13"/>
      <c r="B156" s="251"/>
      <c r="C156" s="252"/>
      <c r="D156" s="247" t="s">
        <v>141</v>
      </c>
      <c r="E156" s="253" t="s">
        <v>1</v>
      </c>
      <c r="F156" s="254" t="s">
        <v>762</v>
      </c>
      <c r="G156" s="252"/>
      <c r="H156" s="255">
        <v>34.063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141</v>
      </c>
      <c r="AU156" s="261" t="s">
        <v>83</v>
      </c>
      <c r="AV156" s="13" t="s">
        <v>83</v>
      </c>
      <c r="AW156" s="13" t="s">
        <v>30</v>
      </c>
      <c r="AX156" s="13" t="s">
        <v>73</v>
      </c>
      <c r="AY156" s="261" t="s">
        <v>130</v>
      </c>
    </row>
    <row r="157" spans="1:51" s="13" customFormat="1" ht="12">
      <c r="A157" s="13"/>
      <c r="B157" s="251"/>
      <c r="C157" s="252"/>
      <c r="D157" s="247" t="s">
        <v>141</v>
      </c>
      <c r="E157" s="253" t="s">
        <v>1</v>
      </c>
      <c r="F157" s="254" t="s">
        <v>763</v>
      </c>
      <c r="G157" s="252"/>
      <c r="H157" s="255">
        <v>28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1" t="s">
        <v>141</v>
      </c>
      <c r="AU157" s="261" t="s">
        <v>83</v>
      </c>
      <c r="AV157" s="13" t="s">
        <v>83</v>
      </c>
      <c r="AW157" s="13" t="s">
        <v>30</v>
      </c>
      <c r="AX157" s="13" t="s">
        <v>73</v>
      </c>
      <c r="AY157" s="261" t="s">
        <v>130</v>
      </c>
    </row>
    <row r="158" spans="1:51" s="13" customFormat="1" ht="12">
      <c r="A158" s="13"/>
      <c r="B158" s="251"/>
      <c r="C158" s="252"/>
      <c r="D158" s="247" t="s">
        <v>141</v>
      </c>
      <c r="E158" s="253" t="s">
        <v>1</v>
      </c>
      <c r="F158" s="254" t="s">
        <v>764</v>
      </c>
      <c r="G158" s="252"/>
      <c r="H158" s="255">
        <v>34.75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141</v>
      </c>
      <c r="AU158" s="261" t="s">
        <v>83</v>
      </c>
      <c r="AV158" s="13" t="s">
        <v>83</v>
      </c>
      <c r="AW158" s="13" t="s">
        <v>30</v>
      </c>
      <c r="AX158" s="13" t="s">
        <v>73</v>
      </c>
      <c r="AY158" s="261" t="s">
        <v>130</v>
      </c>
    </row>
    <row r="159" spans="1:51" s="13" customFormat="1" ht="12">
      <c r="A159" s="13"/>
      <c r="B159" s="251"/>
      <c r="C159" s="252"/>
      <c r="D159" s="247" t="s">
        <v>141</v>
      </c>
      <c r="E159" s="253" t="s">
        <v>1</v>
      </c>
      <c r="F159" s="254" t="s">
        <v>765</v>
      </c>
      <c r="G159" s="252"/>
      <c r="H159" s="255">
        <v>16.056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141</v>
      </c>
      <c r="AU159" s="261" t="s">
        <v>83</v>
      </c>
      <c r="AV159" s="13" t="s">
        <v>83</v>
      </c>
      <c r="AW159" s="13" t="s">
        <v>30</v>
      </c>
      <c r="AX159" s="13" t="s">
        <v>73</v>
      </c>
      <c r="AY159" s="261" t="s">
        <v>130</v>
      </c>
    </row>
    <row r="160" spans="1:51" s="14" customFormat="1" ht="12">
      <c r="A160" s="14"/>
      <c r="B160" s="262"/>
      <c r="C160" s="263"/>
      <c r="D160" s="247" t="s">
        <v>141</v>
      </c>
      <c r="E160" s="264" t="s">
        <v>1</v>
      </c>
      <c r="F160" s="265" t="s">
        <v>143</v>
      </c>
      <c r="G160" s="263"/>
      <c r="H160" s="266">
        <v>259.319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2" t="s">
        <v>141</v>
      </c>
      <c r="AU160" s="272" t="s">
        <v>83</v>
      </c>
      <c r="AV160" s="14" t="s">
        <v>137</v>
      </c>
      <c r="AW160" s="14" t="s">
        <v>30</v>
      </c>
      <c r="AX160" s="14" t="s">
        <v>81</v>
      </c>
      <c r="AY160" s="272" t="s">
        <v>130</v>
      </c>
    </row>
    <row r="161" spans="1:65" s="2" customFormat="1" ht="16.5" customHeight="1">
      <c r="A161" s="37"/>
      <c r="B161" s="38"/>
      <c r="C161" s="234" t="s">
        <v>168</v>
      </c>
      <c r="D161" s="234" t="s">
        <v>132</v>
      </c>
      <c r="E161" s="235" t="s">
        <v>201</v>
      </c>
      <c r="F161" s="236" t="s">
        <v>202</v>
      </c>
      <c r="G161" s="237" t="s">
        <v>178</v>
      </c>
      <c r="H161" s="238">
        <v>3.571</v>
      </c>
      <c r="I161" s="239"/>
      <c r="J161" s="240">
        <f>ROUND(I161*H161,2)</f>
        <v>0</v>
      </c>
      <c r="K161" s="236" t="s">
        <v>136</v>
      </c>
      <c r="L161" s="43"/>
      <c r="M161" s="241" t="s">
        <v>1</v>
      </c>
      <c r="N161" s="242" t="s">
        <v>38</v>
      </c>
      <c r="O161" s="90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5" t="s">
        <v>137</v>
      </c>
      <c r="AT161" s="245" t="s">
        <v>132</v>
      </c>
      <c r="AU161" s="245" t="s">
        <v>83</v>
      </c>
      <c r="AY161" s="16" t="s">
        <v>130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6" t="s">
        <v>81</v>
      </c>
      <c r="BK161" s="246">
        <f>ROUND(I161*H161,2)</f>
        <v>0</v>
      </c>
      <c r="BL161" s="16" t="s">
        <v>137</v>
      </c>
      <c r="BM161" s="245" t="s">
        <v>766</v>
      </c>
    </row>
    <row r="162" spans="1:47" s="2" customFormat="1" ht="12">
      <c r="A162" s="37"/>
      <c r="B162" s="38"/>
      <c r="C162" s="39"/>
      <c r="D162" s="247" t="s">
        <v>139</v>
      </c>
      <c r="E162" s="39"/>
      <c r="F162" s="248" t="s">
        <v>204</v>
      </c>
      <c r="G162" s="39"/>
      <c r="H162" s="39"/>
      <c r="I162" s="143"/>
      <c r="J162" s="39"/>
      <c r="K162" s="39"/>
      <c r="L162" s="43"/>
      <c r="M162" s="249"/>
      <c r="N162" s="250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139</v>
      </c>
      <c r="AU162" s="16" t="s">
        <v>83</v>
      </c>
    </row>
    <row r="163" spans="1:51" s="13" customFormat="1" ht="12">
      <c r="A163" s="13"/>
      <c r="B163" s="251"/>
      <c r="C163" s="252"/>
      <c r="D163" s="247" t="s">
        <v>141</v>
      </c>
      <c r="E163" s="253" t="s">
        <v>1</v>
      </c>
      <c r="F163" s="254" t="s">
        <v>205</v>
      </c>
      <c r="G163" s="252"/>
      <c r="H163" s="255">
        <v>0.72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141</v>
      </c>
      <c r="AU163" s="261" t="s">
        <v>83</v>
      </c>
      <c r="AV163" s="13" t="s">
        <v>83</v>
      </c>
      <c r="AW163" s="13" t="s">
        <v>30</v>
      </c>
      <c r="AX163" s="13" t="s">
        <v>73</v>
      </c>
      <c r="AY163" s="261" t="s">
        <v>130</v>
      </c>
    </row>
    <row r="164" spans="1:51" s="13" customFormat="1" ht="12">
      <c r="A164" s="13"/>
      <c r="B164" s="251"/>
      <c r="C164" s="252"/>
      <c r="D164" s="247" t="s">
        <v>141</v>
      </c>
      <c r="E164" s="253" t="s">
        <v>1</v>
      </c>
      <c r="F164" s="254" t="s">
        <v>767</v>
      </c>
      <c r="G164" s="252"/>
      <c r="H164" s="255">
        <v>2.851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141</v>
      </c>
      <c r="AU164" s="261" t="s">
        <v>83</v>
      </c>
      <c r="AV164" s="13" t="s">
        <v>83</v>
      </c>
      <c r="AW164" s="13" t="s">
        <v>30</v>
      </c>
      <c r="AX164" s="13" t="s">
        <v>73</v>
      </c>
      <c r="AY164" s="261" t="s">
        <v>130</v>
      </c>
    </row>
    <row r="165" spans="1:51" s="14" customFormat="1" ht="12">
      <c r="A165" s="14"/>
      <c r="B165" s="262"/>
      <c r="C165" s="263"/>
      <c r="D165" s="247" t="s">
        <v>141</v>
      </c>
      <c r="E165" s="264" t="s">
        <v>1</v>
      </c>
      <c r="F165" s="265" t="s">
        <v>143</v>
      </c>
      <c r="G165" s="263"/>
      <c r="H165" s="266">
        <v>3.571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2" t="s">
        <v>141</v>
      </c>
      <c r="AU165" s="272" t="s">
        <v>83</v>
      </c>
      <c r="AV165" s="14" t="s">
        <v>137</v>
      </c>
      <c r="AW165" s="14" t="s">
        <v>30</v>
      </c>
      <c r="AX165" s="14" t="s">
        <v>81</v>
      </c>
      <c r="AY165" s="272" t="s">
        <v>130</v>
      </c>
    </row>
    <row r="166" spans="1:65" s="2" customFormat="1" ht="16.5" customHeight="1">
      <c r="A166" s="37"/>
      <c r="B166" s="38"/>
      <c r="C166" s="234" t="s">
        <v>175</v>
      </c>
      <c r="D166" s="234" t="s">
        <v>132</v>
      </c>
      <c r="E166" s="235" t="s">
        <v>208</v>
      </c>
      <c r="F166" s="236" t="s">
        <v>209</v>
      </c>
      <c r="G166" s="237" t="s">
        <v>178</v>
      </c>
      <c r="H166" s="238">
        <v>262.89</v>
      </c>
      <c r="I166" s="239"/>
      <c r="J166" s="240">
        <f>ROUND(I166*H166,2)</f>
        <v>0</v>
      </c>
      <c r="K166" s="236" t="s">
        <v>152</v>
      </c>
      <c r="L166" s="43"/>
      <c r="M166" s="241" t="s">
        <v>1</v>
      </c>
      <c r="N166" s="242" t="s">
        <v>38</v>
      </c>
      <c r="O166" s="90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5" t="s">
        <v>137</v>
      </c>
      <c r="AT166" s="245" t="s">
        <v>132</v>
      </c>
      <c r="AU166" s="245" t="s">
        <v>83</v>
      </c>
      <c r="AY166" s="16" t="s">
        <v>130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6" t="s">
        <v>81</v>
      </c>
      <c r="BK166" s="246">
        <f>ROUND(I166*H166,2)</f>
        <v>0</v>
      </c>
      <c r="BL166" s="16" t="s">
        <v>137</v>
      </c>
      <c r="BM166" s="245" t="s">
        <v>768</v>
      </c>
    </row>
    <row r="167" spans="1:47" s="2" customFormat="1" ht="12">
      <c r="A167" s="37"/>
      <c r="B167" s="38"/>
      <c r="C167" s="39"/>
      <c r="D167" s="247" t="s">
        <v>139</v>
      </c>
      <c r="E167" s="39"/>
      <c r="F167" s="248" t="s">
        <v>211</v>
      </c>
      <c r="G167" s="39"/>
      <c r="H167" s="39"/>
      <c r="I167" s="143"/>
      <c r="J167" s="39"/>
      <c r="K167" s="39"/>
      <c r="L167" s="43"/>
      <c r="M167" s="249"/>
      <c r="N167" s="250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139</v>
      </c>
      <c r="AU167" s="16" t="s">
        <v>83</v>
      </c>
    </row>
    <row r="168" spans="1:51" s="13" customFormat="1" ht="12">
      <c r="A168" s="13"/>
      <c r="B168" s="251"/>
      <c r="C168" s="252"/>
      <c r="D168" s="247" t="s">
        <v>141</v>
      </c>
      <c r="E168" s="253" t="s">
        <v>1</v>
      </c>
      <c r="F168" s="254" t="s">
        <v>769</v>
      </c>
      <c r="G168" s="252"/>
      <c r="H168" s="255">
        <v>259.319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141</v>
      </c>
      <c r="AU168" s="261" t="s">
        <v>83</v>
      </c>
      <c r="AV168" s="13" t="s">
        <v>83</v>
      </c>
      <c r="AW168" s="13" t="s">
        <v>30</v>
      </c>
      <c r="AX168" s="13" t="s">
        <v>73</v>
      </c>
      <c r="AY168" s="261" t="s">
        <v>130</v>
      </c>
    </row>
    <row r="169" spans="1:51" s="13" customFormat="1" ht="12">
      <c r="A169" s="13"/>
      <c r="B169" s="251"/>
      <c r="C169" s="252"/>
      <c r="D169" s="247" t="s">
        <v>141</v>
      </c>
      <c r="E169" s="253" t="s">
        <v>1</v>
      </c>
      <c r="F169" s="254" t="s">
        <v>770</v>
      </c>
      <c r="G169" s="252"/>
      <c r="H169" s="255">
        <v>3.571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1" t="s">
        <v>141</v>
      </c>
      <c r="AU169" s="261" t="s">
        <v>83</v>
      </c>
      <c r="AV169" s="13" t="s">
        <v>83</v>
      </c>
      <c r="AW169" s="13" t="s">
        <v>30</v>
      </c>
      <c r="AX169" s="13" t="s">
        <v>73</v>
      </c>
      <c r="AY169" s="261" t="s">
        <v>130</v>
      </c>
    </row>
    <row r="170" spans="1:51" s="14" customFormat="1" ht="12">
      <c r="A170" s="14"/>
      <c r="B170" s="262"/>
      <c r="C170" s="263"/>
      <c r="D170" s="247" t="s">
        <v>141</v>
      </c>
      <c r="E170" s="264" t="s">
        <v>1</v>
      </c>
      <c r="F170" s="265" t="s">
        <v>143</v>
      </c>
      <c r="G170" s="263"/>
      <c r="H170" s="266">
        <v>262.89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2" t="s">
        <v>141</v>
      </c>
      <c r="AU170" s="272" t="s">
        <v>83</v>
      </c>
      <c r="AV170" s="14" t="s">
        <v>137</v>
      </c>
      <c r="AW170" s="14" t="s">
        <v>30</v>
      </c>
      <c r="AX170" s="14" t="s">
        <v>81</v>
      </c>
      <c r="AY170" s="272" t="s">
        <v>130</v>
      </c>
    </row>
    <row r="171" spans="1:65" s="2" customFormat="1" ht="16.5" customHeight="1">
      <c r="A171" s="37"/>
      <c r="B171" s="38"/>
      <c r="C171" s="234" t="s">
        <v>182</v>
      </c>
      <c r="D171" s="234" t="s">
        <v>132</v>
      </c>
      <c r="E171" s="235" t="s">
        <v>215</v>
      </c>
      <c r="F171" s="236" t="s">
        <v>216</v>
      </c>
      <c r="G171" s="237" t="s">
        <v>178</v>
      </c>
      <c r="H171" s="238">
        <v>2.495</v>
      </c>
      <c r="I171" s="239"/>
      <c r="J171" s="240">
        <f>ROUND(I171*H171,2)</f>
        <v>0</v>
      </c>
      <c r="K171" s="236" t="s">
        <v>136</v>
      </c>
      <c r="L171" s="43"/>
      <c r="M171" s="241" t="s">
        <v>1</v>
      </c>
      <c r="N171" s="242" t="s">
        <v>38</v>
      </c>
      <c r="O171" s="90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5" t="s">
        <v>137</v>
      </c>
      <c r="AT171" s="245" t="s">
        <v>132</v>
      </c>
      <c r="AU171" s="245" t="s">
        <v>83</v>
      </c>
      <c r="AY171" s="16" t="s">
        <v>130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6" t="s">
        <v>81</v>
      </c>
      <c r="BK171" s="246">
        <f>ROUND(I171*H171,2)</f>
        <v>0</v>
      </c>
      <c r="BL171" s="16" t="s">
        <v>137</v>
      </c>
      <c r="BM171" s="245" t="s">
        <v>771</v>
      </c>
    </row>
    <row r="172" spans="1:47" s="2" customFormat="1" ht="12">
      <c r="A172" s="37"/>
      <c r="B172" s="38"/>
      <c r="C172" s="39"/>
      <c r="D172" s="247" t="s">
        <v>139</v>
      </c>
      <c r="E172" s="39"/>
      <c r="F172" s="248" t="s">
        <v>218</v>
      </c>
      <c r="G172" s="39"/>
      <c r="H172" s="39"/>
      <c r="I172" s="143"/>
      <c r="J172" s="39"/>
      <c r="K172" s="39"/>
      <c r="L172" s="43"/>
      <c r="M172" s="249"/>
      <c r="N172" s="250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139</v>
      </c>
      <c r="AU172" s="16" t="s">
        <v>83</v>
      </c>
    </row>
    <row r="173" spans="1:51" s="13" customFormat="1" ht="12">
      <c r="A173" s="13"/>
      <c r="B173" s="251"/>
      <c r="C173" s="252"/>
      <c r="D173" s="247" t="s">
        <v>141</v>
      </c>
      <c r="E173" s="253" t="s">
        <v>1</v>
      </c>
      <c r="F173" s="254" t="s">
        <v>772</v>
      </c>
      <c r="G173" s="252"/>
      <c r="H173" s="255">
        <v>2.495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1" t="s">
        <v>141</v>
      </c>
      <c r="AU173" s="261" t="s">
        <v>83</v>
      </c>
      <c r="AV173" s="13" t="s">
        <v>83</v>
      </c>
      <c r="AW173" s="13" t="s">
        <v>30</v>
      </c>
      <c r="AX173" s="13" t="s">
        <v>73</v>
      </c>
      <c r="AY173" s="261" t="s">
        <v>130</v>
      </c>
    </row>
    <row r="174" spans="1:51" s="14" customFormat="1" ht="12">
      <c r="A174" s="14"/>
      <c r="B174" s="262"/>
      <c r="C174" s="263"/>
      <c r="D174" s="247" t="s">
        <v>141</v>
      </c>
      <c r="E174" s="264" t="s">
        <v>1</v>
      </c>
      <c r="F174" s="265" t="s">
        <v>143</v>
      </c>
      <c r="G174" s="263"/>
      <c r="H174" s="266">
        <v>2.495</v>
      </c>
      <c r="I174" s="267"/>
      <c r="J174" s="263"/>
      <c r="K174" s="263"/>
      <c r="L174" s="268"/>
      <c r="M174" s="269"/>
      <c r="N174" s="270"/>
      <c r="O174" s="270"/>
      <c r="P174" s="270"/>
      <c r="Q174" s="270"/>
      <c r="R174" s="270"/>
      <c r="S174" s="270"/>
      <c r="T174" s="27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2" t="s">
        <v>141</v>
      </c>
      <c r="AU174" s="272" t="s">
        <v>83</v>
      </c>
      <c r="AV174" s="14" t="s">
        <v>137</v>
      </c>
      <c r="AW174" s="14" t="s">
        <v>30</v>
      </c>
      <c r="AX174" s="14" t="s">
        <v>81</v>
      </c>
      <c r="AY174" s="272" t="s">
        <v>130</v>
      </c>
    </row>
    <row r="175" spans="1:65" s="2" customFormat="1" ht="16.5" customHeight="1">
      <c r="A175" s="37"/>
      <c r="B175" s="38"/>
      <c r="C175" s="273" t="s">
        <v>200</v>
      </c>
      <c r="D175" s="273" t="s">
        <v>221</v>
      </c>
      <c r="E175" s="274" t="s">
        <v>222</v>
      </c>
      <c r="F175" s="275" t="s">
        <v>223</v>
      </c>
      <c r="G175" s="276" t="s">
        <v>224</v>
      </c>
      <c r="H175" s="277">
        <v>2.495</v>
      </c>
      <c r="I175" s="278"/>
      <c r="J175" s="279">
        <f>ROUND(I175*H175,2)</f>
        <v>0</v>
      </c>
      <c r="K175" s="275" t="s">
        <v>136</v>
      </c>
      <c r="L175" s="280"/>
      <c r="M175" s="281" t="s">
        <v>1</v>
      </c>
      <c r="N175" s="282" t="s">
        <v>38</v>
      </c>
      <c r="O175" s="90"/>
      <c r="P175" s="243">
        <f>O175*H175</f>
        <v>0</v>
      </c>
      <c r="Q175" s="243">
        <v>1</v>
      </c>
      <c r="R175" s="243">
        <f>Q175*H175</f>
        <v>2.495</v>
      </c>
      <c r="S175" s="243">
        <v>0</v>
      </c>
      <c r="T175" s="24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45" t="s">
        <v>182</v>
      </c>
      <c r="AT175" s="245" t="s">
        <v>221</v>
      </c>
      <c r="AU175" s="245" t="s">
        <v>83</v>
      </c>
      <c r="AY175" s="16" t="s">
        <v>130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6" t="s">
        <v>81</v>
      </c>
      <c r="BK175" s="246">
        <f>ROUND(I175*H175,2)</f>
        <v>0</v>
      </c>
      <c r="BL175" s="16" t="s">
        <v>137</v>
      </c>
      <c r="BM175" s="245" t="s">
        <v>773</v>
      </c>
    </row>
    <row r="176" spans="1:47" s="2" customFormat="1" ht="12">
      <c r="A176" s="37"/>
      <c r="B176" s="38"/>
      <c r="C176" s="39"/>
      <c r="D176" s="247" t="s">
        <v>139</v>
      </c>
      <c r="E176" s="39"/>
      <c r="F176" s="248" t="s">
        <v>226</v>
      </c>
      <c r="G176" s="39"/>
      <c r="H176" s="39"/>
      <c r="I176" s="143"/>
      <c r="J176" s="39"/>
      <c r="K176" s="39"/>
      <c r="L176" s="43"/>
      <c r="M176" s="249"/>
      <c r="N176" s="250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139</v>
      </c>
      <c r="AU176" s="16" t="s">
        <v>83</v>
      </c>
    </row>
    <row r="177" spans="1:65" s="2" customFormat="1" ht="16.5" customHeight="1">
      <c r="A177" s="37"/>
      <c r="B177" s="38"/>
      <c r="C177" s="234" t="s">
        <v>207</v>
      </c>
      <c r="D177" s="234" t="s">
        <v>132</v>
      </c>
      <c r="E177" s="235" t="s">
        <v>229</v>
      </c>
      <c r="F177" s="236" t="s">
        <v>230</v>
      </c>
      <c r="G177" s="237" t="s">
        <v>135</v>
      </c>
      <c r="H177" s="238">
        <v>565.4</v>
      </c>
      <c r="I177" s="239"/>
      <c r="J177" s="240">
        <f>ROUND(I177*H177,2)</f>
        <v>0</v>
      </c>
      <c r="K177" s="236" t="s">
        <v>136</v>
      </c>
      <c r="L177" s="43"/>
      <c r="M177" s="241" t="s">
        <v>1</v>
      </c>
      <c r="N177" s="242" t="s">
        <v>38</v>
      </c>
      <c r="O177" s="90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5" t="s">
        <v>137</v>
      </c>
      <c r="AT177" s="245" t="s">
        <v>132</v>
      </c>
      <c r="AU177" s="245" t="s">
        <v>83</v>
      </c>
      <c r="AY177" s="16" t="s">
        <v>130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6" t="s">
        <v>81</v>
      </c>
      <c r="BK177" s="246">
        <f>ROUND(I177*H177,2)</f>
        <v>0</v>
      </c>
      <c r="BL177" s="16" t="s">
        <v>137</v>
      </c>
      <c r="BM177" s="245" t="s">
        <v>774</v>
      </c>
    </row>
    <row r="178" spans="1:47" s="2" customFormat="1" ht="12">
      <c r="A178" s="37"/>
      <c r="B178" s="38"/>
      <c r="C178" s="39"/>
      <c r="D178" s="247" t="s">
        <v>139</v>
      </c>
      <c r="E178" s="39"/>
      <c r="F178" s="248" t="s">
        <v>232</v>
      </c>
      <c r="G178" s="39"/>
      <c r="H178" s="39"/>
      <c r="I178" s="143"/>
      <c r="J178" s="39"/>
      <c r="K178" s="39"/>
      <c r="L178" s="43"/>
      <c r="M178" s="249"/>
      <c r="N178" s="250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139</v>
      </c>
      <c r="AU178" s="16" t="s">
        <v>83</v>
      </c>
    </row>
    <row r="179" spans="1:51" s="13" customFormat="1" ht="12">
      <c r="A179" s="13"/>
      <c r="B179" s="251"/>
      <c r="C179" s="252"/>
      <c r="D179" s="247" t="s">
        <v>141</v>
      </c>
      <c r="E179" s="253" t="s">
        <v>1</v>
      </c>
      <c r="F179" s="254" t="s">
        <v>775</v>
      </c>
      <c r="G179" s="252"/>
      <c r="H179" s="255">
        <v>565.4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1" t="s">
        <v>141</v>
      </c>
      <c r="AU179" s="261" t="s">
        <v>83</v>
      </c>
      <c r="AV179" s="13" t="s">
        <v>83</v>
      </c>
      <c r="AW179" s="13" t="s">
        <v>30</v>
      </c>
      <c r="AX179" s="13" t="s">
        <v>73</v>
      </c>
      <c r="AY179" s="261" t="s">
        <v>130</v>
      </c>
    </row>
    <row r="180" spans="1:51" s="14" customFormat="1" ht="12">
      <c r="A180" s="14"/>
      <c r="B180" s="262"/>
      <c r="C180" s="263"/>
      <c r="D180" s="247" t="s">
        <v>141</v>
      </c>
      <c r="E180" s="264" t="s">
        <v>1</v>
      </c>
      <c r="F180" s="265" t="s">
        <v>143</v>
      </c>
      <c r="G180" s="263"/>
      <c r="H180" s="266">
        <v>565.4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2" t="s">
        <v>141</v>
      </c>
      <c r="AU180" s="272" t="s">
        <v>83</v>
      </c>
      <c r="AV180" s="14" t="s">
        <v>137</v>
      </c>
      <c r="AW180" s="14" t="s">
        <v>30</v>
      </c>
      <c r="AX180" s="14" t="s">
        <v>81</v>
      </c>
      <c r="AY180" s="272" t="s">
        <v>130</v>
      </c>
    </row>
    <row r="181" spans="1:63" s="12" customFormat="1" ht="22.8" customHeight="1">
      <c r="A181" s="12"/>
      <c r="B181" s="218"/>
      <c r="C181" s="219"/>
      <c r="D181" s="220" t="s">
        <v>72</v>
      </c>
      <c r="E181" s="232" t="s">
        <v>137</v>
      </c>
      <c r="F181" s="232" t="s">
        <v>234</v>
      </c>
      <c r="G181" s="219"/>
      <c r="H181" s="219"/>
      <c r="I181" s="222"/>
      <c r="J181" s="233">
        <f>BK181</f>
        <v>0</v>
      </c>
      <c r="K181" s="219"/>
      <c r="L181" s="224"/>
      <c r="M181" s="225"/>
      <c r="N181" s="226"/>
      <c r="O181" s="226"/>
      <c r="P181" s="227">
        <f>SUM(P182:P185)</f>
        <v>0</v>
      </c>
      <c r="Q181" s="226"/>
      <c r="R181" s="227">
        <f>SUM(R182:R185)</f>
        <v>0</v>
      </c>
      <c r="S181" s="226"/>
      <c r="T181" s="228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9" t="s">
        <v>81</v>
      </c>
      <c r="AT181" s="230" t="s">
        <v>72</v>
      </c>
      <c r="AU181" s="230" t="s">
        <v>81</v>
      </c>
      <c r="AY181" s="229" t="s">
        <v>130</v>
      </c>
      <c r="BK181" s="231">
        <f>SUM(BK182:BK185)</f>
        <v>0</v>
      </c>
    </row>
    <row r="182" spans="1:65" s="2" customFormat="1" ht="16.5" customHeight="1">
      <c r="A182" s="37"/>
      <c r="B182" s="38"/>
      <c r="C182" s="234" t="s">
        <v>214</v>
      </c>
      <c r="D182" s="234" t="s">
        <v>132</v>
      </c>
      <c r="E182" s="235" t="s">
        <v>236</v>
      </c>
      <c r="F182" s="236" t="s">
        <v>237</v>
      </c>
      <c r="G182" s="237" t="s">
        <v>178</v>
      </c>
      <c r="H182" s="238">
        <v>0.356</v>
      </c>
      <c r="I182" s="239"/>
      <c r="J182" s="240">
        <f>ROUND(I182*H182,2)</f>
        <v>0</v>
      </c>
      <c r="K182" s="236" t="s">
        <v>136</v>
      </c>
      <c r="L182" s="43"/>
      <c r="M182" s="241" t="s">
        <v>1</v>
      </c>
      <c r="N182" s="242" t="s">
        <v>38</v>
      </c>
      <c r="O182" s="90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45" t="s">
        <v>137</v>
      </c>
      <c r="AT182" s="245" t="s">
        <v>132</v>
      </c>
      <c r="AU182" s="245" t="s">
        <v>83</v>
      </c>
      <c r="AY182" s="16" t="s">
        <v>130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6" t="s">
        <v>81</v>
      </c>
      <c r="BK182" s="246">
        <f>ROUND(I182*H182,2)</f>
        <v>0</v>
      </c>
      <c r="BL182" s="16" t="s">
        <v>137</v>
      </c>
      <c r="BM182" s="245" t="s">
        <v>776</v>
      </c>
    </row>
    <row r="183" spans="1:47" s="2" customFormat="1" ht="12">
      <c r="A183" s="37"/>
      <c r="B183" s="38"/>
      <c r="C183" s="39"/>
      <c r="D183" s="247" t="s">
        <v>139</v>
      </c>
      <c r="E183" s="39"/>
      <c r="F183" s="248" t="s">
        <v>239</v>
      </c>
      <c r="G183" s="39"/>
      <c r="H183" s="39"/>
      <c r="I183" s="143"/>
      <c r="J183" s="39"/>
      <c r="K183" s="39"/>
      <c r="L183" s="43"/>
      <c r="M183" s="249"/>
      <c r="N183" s="250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139</v>
      </c>
      <c r="AU183" s="16" t="s">
        <v>83</v>
      </c>
    </row>
    <row r="184" spans="1:51" s="13" customFormat="1" ht="12">
      <c r="A184" s="13"/>
      <c r="B184" s="251"/>
      <c r="C184" s="252"/>
      <c r="D184" s="247" t="s">
        <v>141</v>
      </c>
      <c r="E184" s="253" t="s">
        <v>1</v>
      </c>
      <c r="F184" s="254" t="s">
        <v>777</v>
      </c>
      <c r="G184" s="252"/>
      <c r="H184" s="255">
        <v>0.356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1" t="s">
        <v>141</v>
      </c>
      <c r="AU184" s="261" t="s">
        <v>83</v>
      </c>
      <c r="AV184" s="13" t="s">
        <v>83</v>
      </c>
      <c r="AW184" s="13" t="s">
        <v>30</v>
      </c>
      <c r="AX184" s="13" t="s">
        <v>73</v>
      </c>
      <c r="AY184" s="261" t="s">
        <v>130</v>
      </c>
    </row>
    <row r="185" spans="1:51" s="14" customFormat="1" ht="12">
      <c r="A185" s="14"/>
      <c r="B185" s="262"/>
      <c r="C185" s="263"/>
      <c r="D185" s="247" t="s">
        <v>141</v>
      </c>
      <c r="E185" s="264" t="s">
        <v>1</v>
      </c>
      <c r="F185" s="265" t="s">
        <v>143</v>
      </c>
      <c r="G185" s="263"/>
      <c r="H185" s="266">
        <v>0.356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2" t="s">
        <v>141</v>
      </c>
      <c r="AU185" s="272" t="s">
        <v>83</v>
      </c>
      <c r="AV185" s="14" t="s">
        <v>137</v>
      </c>
      <c r="AW185" s="14" t="s">
        <v>30</v>
      </c>
      <c r="AX185" s="14" t="s">
        <v>81</v>
      </c>
      <c r="AY185" s="272" t="s">
        <v>130</v>
      </c>
    </row>
    <row r="186" spans="1:63" s="12" customFormat="1" ht="22.8" customHeight="1">
      <c r="A186" s="12"/>
      <c r="B186" s="218"/>
      <c r="C186" s="219"/>
      <c r="D186" s="220" t="s">
        <v>72</v>
      </c>
      <c r="E186" s="232" t="s">
        <v>161</v>
      </c>
      <c r="F186" s="232" t="s">
        <v>241</v>
      </c>
      <c r="G186" s="219"/>
      <c r="H186" s="219"/>
      <c r="I186" s="222"/>
      <c r="J186" s="233">
        <f>BK186</f>
        <v>0</v>
      </c>
      <c r="K186" s="219"/>
      <c r="L186" s="224"/>
      <c r="M186" s="225"/>
      <c r="N186" s="226"/>
      <c r="O186" s="226"/>
      <c r="P186" s="227">
        <f>SUM(P187:P230)</f>
        <v>0</v>
      </c>
      <c r="Q186" s="226"/>
      <c r="R186" s="227">
        <f>SUM(R187:R230)</f>
        <v>114.4143471</v>
      </c>
      <c r="S186" s="226"/>
      <c r="T186" s="228">
        <f>SUM(T187:T230)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9" t="s">
        <v>81</v>
      </c>
      <c r="AT186" s="230" t="s">
        <v>72</v>
      </c>
      <c r="AU186" s="230" t="s">
        <v>81</v>
      </c>
      <c r="AY186" s="229" t="s">
        <v>130</v>
      </c>
      <c r="BK186" s="231">
        <f>SUM(BK187:BK230)</f>
        <v>0</v>
      </c>
    </row>
    <row r="187" spans="1:65" s="2" customFormat="1" ht="16.5" customHeight="1">
      <c r="A187" s="37"/>
      <c r="B187" s="38"/>
      <c r="C187" s="234" t="s">
        <v>220</v>
      </c>
      <c r="D187" s="234" t="s">
        <v>132</v>
      </c>
      <c r="E187" s="235" t="s">
        <v>242</v>
      </c>
      <c r="F187" s="236" t="s">
        <v>243</v>
      </c>
      <c r="G187" s="237" t="s">
        <v>135</v>
      </c>
      <c r="H187" s="238">
        <v>652.65</v>
      </c>
      <c r="I187" s="239"/>
      <c r="J187" s="240">
        <f>ROUND(I187*H187,2)</f>
        <v>0</v>
      </c>
      <c r="K187" s="236" t="s">
        <v>136</v>
      </c>
      <c r="L187" s="43"/>
      <c r="M187" s="241" t="s">
        <v>1</v>
      </c>
      <c r="N187" s="242" t="s">
        <v>38</v>
      </c>
      <c r="O187" s="90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5" t="s">
        <v>137</v>
      </c>
      <c r="AT187" s="245" t="s">
        <v>132</v>
      </c>
      <c r="AU187" s="245" t="s">
        <v>83</v>
      </c>
      <c r="AY187" s="16" t="s">
        <v>130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6" t="s">
        <v>81</v>
      </c>
      <c r="BK187" s="246">
        <f>ROUND(I187*H187,2)</f>
        <v>0</v>
      </c>
      <c r="BL187" s="16" t="s">
        <v>137</v>
      </c>
      <c r="BM187" s="245" t="s">
        <v>778</v>
      </c>
    </row>
    <row r="188" spans="1:47" s="2" customFormat="1" ht="12">
      <c r="A188" s="37"/>
      <c r="B188" s="38"/>
      <c r="C188" s="39"/>
      <c r="D188" s="247" t="s">
        <v>139</v>
      </c>
      <c r="E188" s="39"/>
      <c r="F188" s="248" t="s">
        <v>245</v>
      </c>
      <c r="G188" s="39"/>
      <c r="H188" s="39"/>
      <c r="I188" s="143"/>
      <c r="J188" s="39"/>
      <c r="K188" s="39"/>
      <c r="L188" s="43"/>
      <c r="M188" s="249"/>
      <c r="N188" s="250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139</v>
      </c>
      <c r="AU188" s="16" t="s">
        <v>83</v>
      </c>
    </row>
    <row r="189" spans="1:51" s="13" customFormat="1" ht="12">
      <c r="A189" s="13"/>
      <c r="B189" s="251"/>
      <c r="C189" s="252"/>
      <c r="D189" s="247" t="s">
        <v>141</v>
      </c>
      <c r="E189" s="253" t="s">
        <v>1</v>
      </c>
      <c r="F189" s="254" t="s">
        <v>779</v>
      </c>
      <c r="G189" s="252"/>
      <c r="H189" s="255">
        <v>652.65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1" t="s">
        <v>141</v>
      </c>
      <c r="AU189" s="261" t="s">
        <v>83</v>
      </c>
      <c r="AV189" s="13" t="s">
        <v>83</v>
      </c>
      <c r="AW189" s="13" t="s">
        <v>30</v>
      </c>
      <c r="AX189" s="13" t="s">
        <v>73</v>
      </c>
      <c r="AY189" s="261" t="s">
        <v>130</v>
      </c>
    </row>
    <row r="190" spans="1:51" s="14" customFormat="1" ht="12">
      <c r="A190" s="14"/>
      <c r="B190" s="262"/>
      <c r="C190" s="263"/>
      <c r="D190" s="247" t="s">
        <v>141</v>
      </c>
      <c r="E190" s="264" t="s">
        <v>1</v>
      </c>
      <c r="F190" s="265" t="s">
        <v>143</v>
      </c>
      <c r="G190" s="263"/>
      <c r="H190" s="266">
        <v>652.65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2" t="s">
        <v>141</v>
      </c>
      <c r="AU190" s="272" t="s">
        <v>83</v>
      </c>
      <c r="AV190" s="14" t="s">
        <v>137</v>
      </c>
      <c r="AW190" s="14" t="s">
        <v>30</v>
      </c>
      <c r="AX190" s="14" t="s">
        <v>81</v>
      </c>
      <c r="AY190" s="272" t="s">
        <v>130</v>
      </c>
    </row>
    <row r="191" spans="1:65" s="2" customFormat="1" ht="16.5" customHeight="1">
      <c r="A191" s="37"/>
      <c r="B191" s="38"/>
      <c r="C191" s="234" t="s">
        <v>228</v>
      </c>
      <c r="D191" s="234" t="s">
        <v>132</v>
      </c>
      <c r="E191" s="235" t="s">
        <v>248</v>
      </c>
      <c r="F191" s="236" t="s">
        <v>249</v>
      </c>
      <c r="G191" s="237" t="s">
        <v>135</v>
      </c>
      <c r="H191" s="238">
        <v>171.83</v>
      </c>
      <c r="I191" s="239"/>
      <c r="J191" s="240">
        <f>ROUND(I191*H191,2)</f>
        <v>0</v>
      </c>
      <c r="K191" s="236" t="s">
        <v>136</v>
      </c>
      <c r="L191" s="43"/>
      <c r="M191" s="241" t="s">
        <v>1</v>
      </c>
      <c r="N191" s="242" t="s">
        <v>38</v>
      </c>
      <c r="O191" s="90"/>
      <c r="P191" s="243">
        <f>O191*H191</f>
        <v>0</v>
      </c>
      <c r="Q191" s="243">
        <v>0</v>
      </c>
      <c r="R191" s="243">
        <f>Q191*H191</f>
        <v>0</v>
      </c>
      <c r="S191" s="243">
        <v>0</v>
      </c>
      <c r="T191" s="24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5" t="s">
        <v>137</v>
      </c>
      <c r="AT191" s="245" t="s">
        <v>132</v>
      </c>
      <c r="AU191" s="245" t="s">
        <v>83</v>
      </c>
      <c r="AY191" s="16" t="s">
        <v>130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6" t="s">
        <v>81</v>
      </c>
      <c r="BK191" s="246">
        <f>ROUND(I191*H191,2)</f>
        <v>0</v>
      </c>
      <c r="BL191" s="16" t="s">
        <v>137</v>
      </c>
      <c r="BM191" s="245" t="s">
        <v>780</v>
      </c>
    </row>
    <row r="192" spans="1:47" s="2" customFormat="1" ht="12">
      <c r="A192" s="37"/>
      <c r="B192" s="38"/>
      <c r="C192" s="39"/>
      <c r="D192" s="247" t="s">
        <v>139</v>
      </c>
      <c r="E192" s="39"/>
      <c r="F192" s="248" t="s">
        <v>251</v>
      </c>
      <c r="G192" s="39"/>
      <c r="H192" s="39"/>
      <c r="I192" s="143"/>
      <c r="J192" s="39"/>
      <c r="K192" s="39"/>
      <c r="L192" s="43"/>
      <c r="M192" s="249"/>
      <c r="N192" s="25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139</v>
      </c>
      <c r="AU192" s="16" t="s">
        <v>83</v>
      </c>
    </row>
    <row r="193" spans="1:51" s="13" customFormat="1" ht="12">
      <c r="A193" s="13"/>
      <c r="B193" s="251"/>
      <c r="C193" s="252"/>
      <c r="D193" s="247" t="s">
        <v>141</v>
      </c>
      <c r="E193" s="253" t="s">
        <v>1</v>
      </c>
      <c r="F193" s="254" t="s">
        <v>781</v>
      </c>
      <c r="G193" s="252"/>
      <c r="H193" s="255">
        <v>171.83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1" t="s">
        <v>141</v>
      </c>
      <c r="AU193" s="261" t="s">
        <v>83</v>
      </c>
      <c r="AV193" s="13" t="s">
        <v>83</v>
      </c>
      <c r="AW193" s="13" t="s">
        <v>30</v>
      </c>
      <c r="AX193" s="13" t="s">
        <v>73</v>
      </c>
      <c r="AY193" s="261" t="s">
        <v>130</v>
      </c>
    </row>
    <row r="194" spans="1:51" s="14" customFormat="1" ht="12">
      <c r="A194" s="14"/>
      <c r="B194" s="262"/>
      <c r="C194" s="263"/>
      <c r="D194" s="247" t="s">
        <v>141</v>
      </c>
      <c r="E194" s="264" t="s">
        <v>1</v>
      </c>
      <c r="F194" s="265" t="s">
        <v>143</v>
      </c>
      <c r="G194" s="263"/>
      <c r="H194" s="266">
        <v>171.83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2" t="s">
        <v>141</v>
      </c>
      <c r="AU194" s="272" t="s">
        <v>83</v>
      </c>
      <c r="AV194" s="14" t="s">
        <v>137</v>
      </c>
      <c r="AW194" s="14" t="s">
        <v>30</v>
      </c>
      <c r="AX194" s="14" t="s">
        <v>81</v>
      </c>
      <c r="AY194" s="272" t="s">
        <v>130</v>
      </c>
    </row>
    <row r="195" spans="1:65" s="2" customFormat="1" ht="16.5" customHeight="1">
      <c r="A195" s="37"/>
      <c r="B195" s="38"/>
      <c r="C195" s="234" t="s">
        <v>235</v>
      </c>
      <c r="D195" s="234" t="s">
        <v>132</v>
      </c>
      <c r="E195" s="235" t="s">
        <v>254</v>
      </c>
      <c r="F195" s="236" t="s">
        <v>255</v>
      </c>
      <c r="G195" s="237" t="s">
        <v>135</v>
      </c>
      <c r="H195" s="238">
        <v>334.52</v>
      </c>
      <c r="I195" s="239"/>
      <c r="J195" s="240">
        <f>ROUND(I195*H195,2)</f>
        <v>0</v>
      </c>
      <c r="K195" s="236" t="s">
        <v>136</v>
      </c>
      <c r="L195" s="43"/>
      <c r="M195" s="241" t="s">
        <v>1</v>
      </c>
      <c r="N195" s="242" t="s">
        <v>38</v>
      </c>
      <c r="O195" s="90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137</v>
      </c>
      <c r="AT195" s="245" t="s">
        <v>132</v>
      </c>
      <c r="AU195" s="245" t="s">
        <v>83</v>
      </c>
      <c r="AY195" s="16" t="s">
        <v>130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81</v>
      </c>
      <c r="BK195" s="246">
        <f>ROUND(I195*H195,2)</f>
        <v>0</v>
      </c>
      <c r="BL195" s="16" t="s">
        <v>137</v>
      </c>
      <c r="BM195" s="245" t="s">
        <v>782</v>
      </c>
    </row>
    <row r="196" spans="1:47" s="2" customFormat="1" ht="12">
      <c r="A196" s="37"/>
      <c r="B196" s="38"/>
      <c r="C196" s="39"/>
      <c r="D196" s="247" t="s">
        <v>139</v>
      </c>
      <c r="E196" s="39"/>
      <c r="F196" s="248" t="s">
        <v>257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139</v>
      </c>
      <c r="AU196" s="16" t="s">
        <v>83</v>
      </c>
    </row>
    <row r="197" spans="1:51" s="13" customFormat="1" ht="12">
      <c r="A197" s="13"/>
      <c r="B197" s="251"/>
      <c r="C197" s="252"/>
      <c r="D197" s="247" t="s">
        <v>141</v>
      </c>
      <c r="E197" s="253" t="s">
        <v>1</v>
      </c>
      <c r="F197" s="254" t="s">
        <v>783</v>
      </c>
      <c r="G197" s="252"/>
      <c r="H197" s="255">
        <v>334.52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1" t="s">
        <v>141</v>
      </c>
      <c r="AU197" s="261" t="s">
        <v>83</v>
      </c>
      <c r="AV197" s="13" t="s">
        <v>83</v>
      </c>
      <c r="AW197" s="13" t="s">
        <v>30</v>
      </c>
      <c r="AX197" s="13" t="s">
        <v>81</v>
      </c>
      <c r="AY197" s="261" t="s">
        <v>130</v>
      </c>
    </row>
    <row r="198" spans="1:65" s="2" customFormat="1" ht="16.5" customHeight="1">
      <c r="A198" s="37"/>
      <c r="B198" s="38"/>
      <c r="C198" s="234" t="s">
        <v>8</v>
      </c>
      <c r="D198" s="234" t="s">
        <v>132</v>
      </c>
      <c r="E198" s="235" t="s">
        <v>259</v>
      </c>
      <c r="F198" s="236" t="s">
        <v>260</v>
      </c>
      <c r="G198" s="237" t="s">
        <v>135</v>
      </c>
      <c r="H198" s="238">
        <v>334.52</v>
      </c>
      <c r="I198" s="239"/>
      <c r="J198" s="240">
        <f>ROUND(I198*H198,2)</f>
        <v>0</v>
      </c>
      <c r="K198" s="236" t="s">
        <v>136</v>
      </c>
      <c r="L198" s="43"/>
      <c r="M198" s="241" t="s">
        <v>1</v>
      </c>
      <c r="N198" s="242" t="s">
        <v>38</v>
      </c>
      <c r="O198" s="90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45" t="s">
        <v>137</v>
      </c>
      <c r="AT198" s="245" t="s">
        <v>132</v>
      </c>
      <c r="AU198" s="245" t="s">
        <v>83</v>
      </c>
      <c r="AY198" s="16" t="s">
        <v>130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6" t="s">
        <v>81</v>
      </c>
      <c r="BK198" s="246">
        <f>ROUND(I198*H198,2)</f>
        <v>0</v>
      </c>
      <c r="BL198" s="16" t="s">
        <v>137</v>
      </c>
      <c r="BM198" s="245" t="s">
        <v>784</v>
      </c>
    </row>
    <row r="199" spans="1:47" s="2" customFormat="1" ht="12">
      <c r="A199" s="37"/>
      <c r="B199" s="38"/>
      <c r="C199" s="39"/>
      <c r="D199" s="247" t="s">
        <v>139</v>
      </c>
      <c r="E199" s="39"/>
      <c r="F199" s="248" t="s">
        <v>262</v>
      </c>
      <c r="G199" s="39"/>
      <c r="H199" s="39"/>
      <c r="I199" s="143"/>
      <c r="J199" s="39"/>
      <c r="K199" s="39"/>
      <c r="L199" s="43"/>
      <c r="M199" s="249"/>
      <c r="N199" s="250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139</v>
      </c>
      <c r="AU199" s="16" t="s">
        <v>83</v>
      </c>
    </row>
    <row r="200" spans="1:51" s="13" customFormat="1" ht="12">
      <c r="A200" s="13"/>
      <c r="B200" s="251"/>
      <c r="C200" s="252"/>
      <c r="D200" s="247" t="s">
        <v>141</v>
      </c>
      <c r="E200" s="253" t="s">
        <v>1</v>
      </c>
      <c r="F200" s="254" t="s">
        <v>783</v>
      </c>
      <c r="G200" s="252"/>
      <c r="H200" s="255">
        <v>334.52</v>
      </c>
      <c r="I200" s="256"/>
      <c r="J200" s="252"/>
      <c r="K200" s="252"/>
      <c r="L200" s="257"/>
      <c r="M200" s="258"/>
      <c r="N200" s="259"/>
      <c r="O200" s="259"/>
      <c r="P200" s="259"/>
      <c r="Q200" s="259"/>
      <c r="R200" s="259"/>
      <c r="S200" s="259"/>
      <c r="T200" s="26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1" t="s">
        <v>141</v>
      </c>
      <c r="AU200" s="261" t="s">
        <v>83</v>
      </c>
      <c r="AV200" s="13" t="s">
        <v>83</v>
      </c>
      <c r="AW200" s="13" t="s">
        <v>30</v>
      </c>
      <c r="AX200" s="13" t="s">
        <v>81</v>
      </c>
      <c r="AY200" s="261" t="s">
        <v>130</v>
      </c>
    </row>
    <row r="201" spans="1:65" s="2" customFormat="1" ht="16.5" customHeight="1">
      <c r="A201" s="37"/>
      <c r="B201" s="38"/>
      <c r="C201" s="234" t="s">
        <v>247</v>
      </c>
      <c r="D201" s="234" t="s">
        <v>132</v>
      </c>
      <c r="E201" s="235" t="s">
        <v>265</v>
      </c>
      <c r="F201" s="236" t="s">
        <v>266</v>
      </c>
      <c r="G201" s="237" t="s">
        <v>135</v>
      </c>
      <c r="H201" s="238">
        <v>334.52</v>
      </c>
      <c r="I201" s="239"/>
      <c r="J201" s="240">
        <f>ROUND(I201*H201,2)</f>
        <v>0</v>
      </c>
      <c r="K201" s="236" t="s">
        <v>136</v>
      </c>
      <c r="L201" s="43"/>
      <c r="M201" s="241" t="s">
        <v>1</v>
      </c>
      <c r="N201" s="242" t="s">
        <v>38</v>
      </c>
      <c r="O201" s="90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137</v>
      </c>
      <c r="AT201" s="245" t="s">
        <v>132</v>
      </c>
      <c r="AU201" s="245" t="s">
        <v>83</v>
      </c>
      <c r="AY201" s="16" t="s">
        <v>130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81</v>
      </c>
      <c r="BK201" s="246">
        <f>ROUND(I201*H201,2)</f>
        <v>0</v>
      </c>
      <c r="BL201" s="16" t="s">
        <v>137</v>
      </c>
      <c r="BM201" s="245" t="s">
        <v>785</v>
      </c>
    </row>
    <row r="202" spans="1:47" s="2" customFormat="1" ht="12">
      <c r="A202" s="37"/>
      <c r="B202" s="38"/>
      <c r="C202" s="39"/>
      <c r="D202" s="247" t="s">
        <v>139</v>
      </c>
      <c r="E202" s="39"/>
      <c r="F202" s="248" t="s">
        <v>268</v>
      </c>
      <c r="G202" s="39"/>
      <c r="H202" s="39"/>
      <c r="I202" s="143"/>
      <c r="J202" s="39"/>
      <c r="K202" s="39"/>
      <c r="L202" s="43"/>
      <c r="M202" s="249"/>
      <c r="N202" s="250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139</v>
      </c>
      <c r="AU202" s="16" t="s">
        <v>83</v>
      </c>
    </row>
    <row r="203" spans="1:51" s="13" customFormat="1" ht="12">
      <c r="A203" s="13"/>
      <c r="B203" s="251"/>
      <c r="C203" s="252"/>
      <c r="D203" s="247" t="s">
        <v>141</v>
      </c>
      <c r="E203" s="253" t="s">
        <v>1</v>
      </c>
      <c r="F203" s="254" t="s">
        <v>783</v>
      </c>
      <c r="G203" s="252"/>
      <c r="H203" s="255">
        <v>334.52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1" t="s">
        <v>141</v>
      </c>
      <c r="AU203" s="261" t="s">
        <v>83</v>
      </c>
      <c r="AV203" s="13" t="s">
        <v>83</v>
      </c>
      <c r="AW203" s="13" t="s">
        <v>30</v>
      </c>
      <c r="AX203" s="13" t="s">
        <v>81</v>
      </c>
      <c r="AY203" s="261" t="s">
        <v>130</v>
      </c>
    </row>
    <row r="204" spans="1:65" s="2" customFormat="1" ht="16.5" customHeight="1">
      <c r="A204" s="37"/>
      <c r="B204" s="38"/>
      <c r="C204" s="234" t="s">
        <v>253</v>
      </c>
      <c r="D204" s="234" t="s">
        <v>132</v>
      </c>
      <c r="E204" s="235" t="s">
        <v>270</v>
      </c>
      <c r="F204" s="236" t="s">
        <v>271</v>
      </c>
      <c r="G204" s="237" t="s">
        <v>135</v>
      </c>
      <c r="H204" s="238">
        <v>334.52</v>
      </c>
      <c r="I204" s="239"/>
      <c r="J204" s="240">
        <f>ROUND(I204*H204,2)</f>
        <v>0</v>
      </c>
      <c r="K204" s="236" t="s">
        <v>136</v>
      </c>
      <c r="L204" s="43"/>
      <c r="M204" s="241" t="s">
        <v>1</v>
      </c>
      <c r="N204" s="242" t="s">
        <v>38</v>
      </c>
      <c r="O204" s="90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5" t="s">
        <v>137</v>
      </c>
      <c r="AT204" s="245" t="s">
        <v>132</v>
      </c>
      <c r="AU204" s="245" t="s">
        <v>83</v>
      </c>
      <c r="AY204" s="16" t="s">
        <v>130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6" t="s">
        <v>81</v>
      </c>
      <c r="BK204" s="246">
        <f>ROUND(I204*H204,2)</f>
        <v>0</v>
      </c>
      <c r="BL204" s="16" t="s">
        <v>137</v>
      </c>
      <c r="BM204" s="245" t="s">
        <v>786</v>
      </c>
    </row>
    <row r="205" spans="1:47" s="2" customFormat="1" ht="12">
      <c r="A205" s="37"/>
      <c r="B205" s="38"/>
      <c r="C205" s="39"/>
      <c r="D205" s="247" t="s">
        <v>139</v>
      </c>
      <c r="E205" s="39"/>
      <c r="F205" s="248" t="s">
        <v>273</v>
      </c>
      <c r="G205" s="39"/>
      <c r="H205" s="39"/>
      <c r="I205" s="143"/>
      <c r="J205" s="39"/>
      <c r="K205" s="39"/>
      <c r="L205" s="43"/>
      <c r="M205" s="249"/>
      <c r="N205" s="250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139</v>
      </c>
      <c r="AU205" s="16" t="s">
        <v>83</v>
      </c>
    </row>
    <row r="206" spans="1:51" s="13" customFormat="1" ht="12">
      <c r="A206" s="13"/>
      <c r="B206" s="251"/>
      <c r="C206" s="252"/>
      <c r="D206" s="247" t="s">
        <v>141</v>
      </c>
      <c r="E206" s="253" t="s">
        <v>1</v>
      </c>
      <c r="F206" s="254" t="s">
        <v>783</v>
      </c>
      <c r="G206" s="252"/>
      <c r="H206" s="255">
        <v>334.52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141</v>
      </c>
      <c r="AU206" s="261" t="s">
        <v>83</v>
      </c>
      <c r="AV206" s="13" t="s">
        <v>83</v>
      </c>
      <c r="AW206" s="13" t="s">
        <v>30</v>
      </c>
      <c r="AX206" s="13" t="s">
        <v>81</v>
      </c>
      <c r="AY206" s="261" t="s">
        <v>130</v>
      </c>
    </row>
    <row r="207" spans="1:65" s="2" customFormat="1" ht="16.5" customHeight="1">
      <c r="A207" s="37"/>
      <c r="B207" s="38"/>
      <c r="C207" s="234" t="s">
        <v>258</v>
      </c>
      <c r="D207" s="234" t="s">
        <v>132</v>
      </c>
      <c r="E207" s="235" t="s">
        <v>274</v>
      </c>
      <c r="F207" s="236" t="s">
        <v>275</v>
      </c>
      <c r="G207" s="237" t="s">
        <v>135</v>
      </c>
      <c r="H207" s="238">
        <v>334.52</v>
      </c>
      <c r="I207" s="239"/>
      <c r="J207" s="240">
        <f>ROUND(I207*H207,2)</f>
        <v>0</v>
      </c>
      <c r="K207" s="236" t="s">
        <v>136</v>
      </c>
      <c r="L207" s="43"/>
      <c r="M207" s="241" t="s">
        <v>1</v>
      </c>
      <c r="N207" s="242" t="s">
        <v>38</v>
      </c>
      <c r="O207" s="90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5" t="s">
        <v>137</v>
      </c>
      <c r="AT207" s="245" t="s">
        <v>132</v>
      </c>
      <c r="AU207" s="245" t="s">
        <v>83</v>
      </c>
      <c r="AY207" s="16" t="s">
        <v>130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6" t="s">
        <v>81</v>
      </c>
      <c r="BK207" s="246">
        <f>ROUND(I207*H207,2)</f>
        <v>0</v>
      </c>
      <c r="BL207" s="16" t="s">
        <v>137</v>
      </c>
      <c r="BM207" s="245" t="s">
        <v>787</v>
      </c>
    </row>
    <row r="208" spans="1:47" s="2" customFormat="1" ht="12">
      <c r="A208" s="37"/>
      <c r="B208" s="38"/>
      <c r="C208" s="39"/>
      <c r="D208" s="247" t="s">
        <v>139</v>
      </c>
      <c r="E208" s="39"/>
      <c r="F208" s="248" t="s">
        <v>277</v>
      </c>
      <c r="G208" s="39"/>
      <c r="H208" s="39"/>
      <c r="I208" s="143"/>
      <c r="J208" s="39"/>
      <c r="K208" s="39"/>
      <c r="L208" s="43"/>
      <c r="M208" s="249"/>
      <c r="N208" s="250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139</v>
      </c>
      <c r="AU208" s="16" t="s">
        <v>83</v>
      </c>
    </row>
    <row r="209" spans="1:51" s="13" customFormat="1" ht="12">
      <c r="A209" s="13"/>
      <c r="B209" s="251"/>
      <c r="C209" s="252"/>
      <c r="D209" s="247" t="s">
        <v>141</v>
      </c>
      <c r="E209" s="253" t="s">
        <v>1</v>
      </c>
      <c r="F209" s="254" t="s">
        <v>783</v>
      </c>
      <c r="G209" s="252"/>
      <c r="H209" s="255">
        <v>334.52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1" t="s">
        <v>141</v>
      </c>
      <c r="AU209" s="261" t="s">
        <v>83</v>
      </c>
      <c r="AV209" s="13" t="s">
        <v>83</v>
      </c>
      <c r="AW209" s="13" t="s">
        <v>30</v>
      </c>
      <c r="AX209" s="13" t="s">
        <v>81</v>
      </c>
      <c r="AY209" s="261" t="s">
        <v>130</v>
      </c>
    </row>
    <row r="210" spans="1:65" s="2" customFormat="1" ht="16.5" customHeight="1">
      <c r="A210" s="37"/>
      <c r="B210" s="38"/>
      <c r="C210" s="234" t="s">
        <v>264</v>
      </c>
      <c r="D210" s="234" t="s">
        <v>132</v>
      </c>
      <c r="E210" s="235" t="s">
        <v>279</v>
      </c>
      <c r="F210" s="236" t="s">
        <v>280</v>
      </c>
      <c r="G210" s="237" t="s">
        <v>135</v>
      </c>
      <c r="H210" s="238">
        <v>21.12</v>
      </c>
      <c r="I210" s="239"/>
      <c r="J210" s="240">
        <f>ROUND(I210*H210,2)</f>
        <v>0</v>
      </c>
      <c r="K210" s="236" t="s">
        <v>136</v>
      </c>
      <c r="L210" s="43"/>
      <c r="M210" s="241" t="s">
        <v>1</v>
      </c>
      <c r="N210" s="242" t="s">
        <v>38</v>
      </c>
      <c r="O210" s="90"/>
      <c r="P210" s="243">
        <f>O210*H210</f>
        <v>0</v>
      </c>
      <c r="Q210" s="243">
        <v>0.167</v>
      </c>
      <c r="R210" s="243">
        <f>Q210*H210</f>
        <v>3.5270400000000004</v>
      </c>
      <c r="S210" s="243">
        <v>0</v>
      </c>
      <c r="T210" s="24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45" t="s">
        <v>137</v>
      </c>
      <c r="AT210" s="245" t="s">
        <v>132</v>
      </c>
      <c r="AU210" s="245" t="s">
        <v>83</v>
      </c>
      <c r="AY210" s="16" t="s">
        <v>130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16" t="s">
        <v>81</v>
      </c>
      <c r="BK210" s="246">
        <f>ROUND(I210*H210,2)</f>
        <v>0</v>
      </c>
      <c r="BL210" s="16" t="s">
        <v>137</v>
      </c>
      <c r="BM210" s="245" t="s">
        <v>788</v>
      </c>
    </row>
    <row r="211" spans="1:47" s="2" customFormat="1" ht="12">
      <c r="A211" s="37"/>
      <c r="B211" s="38"/>
      <c r="C211" s="39"/>
      <c r="D211" s="247" t="s">
        <v>139</v>
      </c>
      <c r="E211" s="39"/>
      <c r="F211" s="248" t="s">
        <v>282</v>
      </c>
      <c r="G211" s="39"/>
      <c r="H211" s="39"/>
      <c r="I211" s="143"/>
      <c r="J211" s="39"/>
      <c r="K211" s="39"/>
      <c r="L211" s="43"/>
      <c r="M211" s="249"/>
      <c r="N211" s="250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139</v>
      </c>
      <c r="AU211" s="16" t="s">
        <v>83</v>
      </c>
    </row>
    <row r="212" spans="1:51" s="13" customFormat="1" ht="12">
      <c r="A212" s="13"/>
      <c r="B212" s="251"/>
      <c r="C212" s="252"/>
      <c r="D212" s="247" t="s">
        <v>141</v>
      </c>
      <c r="E212" s="253" t="s">
        <v>1</v>
      </c>
      <c r="F212" s="254" t="s">
        <v>789</v>
      </c>
      <c r="G212" s="252"/>
      <c r="H212" s="255">
        <v>21.12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1" t="s">
        <v>141</v>
      </c>
      <c r="AU212" s="261" t="s">
        <v>83</v>
      </c>
      <c r="AV212" s="13" t="s">
        <v>83</v>
      </c>
      <c r="AW212" s="13" t="s">
        <v>30</v>
      </c>
      <c r="AX212" s="13" t="s">
        <v>81</v>
      </c>
      <c r="AY212" s="261" t="s">
        <v>130</v>
      </c>
    </row>
    <row r="213" spans="1:65" s="2" customFormat="1" ht="16.5" customHeight="1">
      <c r="A213" s="37"/>
      <c r="B213" s="38"/>
      <c r="C213" s="273" t="s">
        <v>269</v>
      </c>
      <c r="D213" s="273" t="s">
        <v>221</v>
      </c>
      <c r="E213" s="274" t="s">
        <v>305</v>
      </c>
      <c r="F213" s="275" t="s">
        <v>306</v>
      </c>
      <c r="G213" s="276" t="s">
        <v>135</v>
      </c>
      <c r="H213" s="277">
        <v>21.12</v>
      </c>
      <c r="I213" s="278"/>
      <c r="J213" s="279">
        <f>ROUND(I213*H213,2)</f>
        <v>0</v>
      </c>
      <c r="K213" s="275" t="s">
        <v>1</v>
      </c>
      <c r="L213" s="280"/>
      <c r="M213" s="281" t="s">
        <v>1</v>
      </c>
      <c r="N213" s="282" t="s">
        <v>38</v>
      </c>
      <c r="O213" s="90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5" t="s">
        <v>182</v>
      </c>
      <c r="AT213" s="245" t="s">
        <v>221</v>
      </c>
      <c r="AU213" s="245" t="s">
        <v>83</v>
      </c>
      <c r="AY213" s="16" t="s">
        <v>130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6" t="s">
        <v>81</v>
      </c>
      <c r="BK213" s="246">
        <f>ROUND(I213*H213,2)</f>
        <v>0</v>
      </c>
      <c r="BL213" s="16" t="s">
        <v>137</v>
      </c>
      <c r="BM213" s="245" t="s">
        <v>790</v>
      </c>
    </row>
    <row r="214" spans="1:47" s="2" customFormat="1" ht="12">
      <c r="A214" s="37"/>
      <c r="B214" s="38"/>
      <c r="C214" s="39"/>
      <c r="D214" s="247" t="s">
        <v>139</v>
      </c>
      <c r="E214" s="39"/>
      <c r="F214" s="248" t="s">
        <v>791</v>
      </c>
      <c r="G214" s="39"/>
      <c r="H214" s="39"/>
      <c r="I214" s="143"/>
      <c r="J214" s="39"/>
      <c r="K214" s="39"/>
      <c r="L214" s="43"/>
      <c r="M214" s="249"/>
      <c r="N214" s="250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139</v>
      </c>
      <c r="AU214" s="16" t="s">
        <v>83</v>
      </c>
    </row>
    <row r="215" spans="1:65" s="2" customFormat="1" ht="16.5" customHeight="1">
      <c r="A215" s="37"/>
      <c r="B215" s="38"/>
      <c r="C215" s="234" t="s">
        <v>7</v>
      </c>
      <c r="D215" s="234" t="s">
        <v>132</v>
      </c>
      <c r="E215" s="235" t="s">
        <v>792</v>
      </c>
      <c r="F215" s="236" t="s">
        <v>793</v>
      </c>
      <c r="G215" s="237" t="s">
        <v>135</v>
      </c>
      <c r="H215" s="238">
        <v>297.01</v>
      </c>
      <c r="I215" s="239"/>
      <c r="J215" s="240">
        <f>ROUND(I215*H215,2)</f>
        <v>0</v>
      </c>
      <c r="K215" s="236" t="s">
        <v>136</v>
      </c>
      <c r="L215" s="43"/>
      <c r="M215" s="241" t="s">
        <v>1</v>
      </c>
      <c r="N215" s="242" t="s">
        <v>38</v>
      </c>
      <c r="O215" s="90"/>
      <c r="P215" s="243">
        <f>O215*H215</f>
        <v>0</v>
      </c>
      <c r="Q215" s="243">
        <v>0.08425</v>
      </c>
      <c r="R215" s="243">
        <f>Q215*H215</f>
        <v>25.0230925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137</v>
      </c>
      <c r="AT215" s="245" t="s">
        <v>132</v>
      </c>
      <c r="AU215" s="245" t="s">
        <v>83</v>
      </c>
      <c r="AY215" s="16" t="s">
        <v>130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81</v>
      </c>
      <c r="BK215" s="246">
        <f>ROUND(I215*H215,2)</f>
        <v>0</v>
      </c>
      <c r="BL215" s="16" t="s">
        <v>137</v>
      </c>
      <c r="BM215" s="245" t="s">
        <v>794</v>
      </c>
    </row>
    <row r="216" spans="1:47" s="2" customFormat="1" ht="12">
      <c r="A216" s="37"/>
      <c r="B216" s="38"/>
      <c r="C216" s="39"/>
      <c r="D216" s="247" t="s">
        <v>139</v>
      </c>
      <c r="E216" s="39"/>
      <c r="F216" s="248" t="s">
        <v>795</v>
      </c>
      <c r="G216" s="39"/>
      <c r="H216" s="39"/>
      <c r="I216" s="143"/>
      <c r="J216" s="39"/>
      <c r="K216" s="39"/>
      <c r="L216" s="43"/>
      <c r="M216" s="249"/>
      <c r="N216" s="250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139</v>
      </c>
      <c r="AU216" s="16" t="s">
        <v>83</v>
      </c>
    </row>
    <row r="217" spans="1:51" s="13" customFormat="1" ht="12">
      <c r="A217" s="13"/>
      <c r="B217" s="251"/>
      <c r="C217" s="252"/>
      <c r="D217" s="247" t="s">
        <v>141</v>
      </c>
      <c r="E217" s="253" t="s">
        <v>1</v>
      </c>
      <c r="F217" s="254" t="s">
        <v>796</v>
      </c>
      <c r="G217" s="252"/>
      <c r="H217" s="255">
        <v>197.81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1" t="s">
        <v>141</v>
      </c>
      <c r="AU217" s="261" t="s">
        <v>83</v>
      </c>
      <c r="AV217" s="13" t="s">
        <v>83</v>
      </c>
      <c r="AW217" s="13" t="s">
        <v>30</v>
      </c>
      <c r="AX217" s="13" t="s">
        <v>73</v>
      </c>
      <c r="AY217" s="261" t="s">
        <v>130</v>
      </c>
    </row>
    <row r="218" spans="1:51" s="13" customFormat="1" ht="12">
      <c r="A218" s="13"/>
      <c r="B218" s="251"/>
      <c r="C218" s="252"/>
      <c r="D218" s="247" t="s">
        <v>141</v>
      </c>
      <c r="E218" s="253" t="s">
        <v>1</v>
      </c>
      <c r="F218" s="254" t="s">
        <v>797</v>
      </c>
      <c r="G218" s="252"/>
      <c r="H218" s="255">
        <v>99.2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1" t="s">
        <v>141</v>
      </c>
      <c r="AU218" s="261" t="s">
        <v>83</v>
      </c>
      <c r="AV218" s="13" t="s">
        <v>83</v>
      </c>
      <c r="AW218" s="13" t="s">
        <v>30</v>
      </c>
      <c r="AX218" s="13" t="s">
        <v>73</v>
      </c>
      <c r="AY218" s="261" t="s">
        <v>130</v>
      </c>
    </row>
    <row r="219" spans="1:51" s="14" customFormat="1" ht="12">
      <c r="A219" s="14"/>
      <c r="B219" s="262"/>
      <c r="C219" s="263"/>
      <c r="D219" s="247" t="s">
        <v>141</v>
      </c>
      <c r="E219" s="264" t="s">
        <v>1</v>
      </c>
      <c r="F219" s="265" t="s">
        <v>143</v>
      </c>
      <c r="G219" s="263"/>
      <c r="H219" s="266">
        <v>297.01</v>
      </c>
      <c r="I219" s="267"/>
      <c r="J219" s="263"/>
      <c r="K219" s="263"/>
      <c r="L219" s="268"/>
      <c r="M219" s="269"/>
      <c r="N219" s="270"/>
      <c r="O219" s="270"/>
      <c r="P219" s="270"/>
      <c r="Q219" s="270"/>
      <c r="R219" s="270"/>
      <c r="S219" s="270"/>
      <c r="T219" s="27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2" t="s">
        <v>141</v>
      </c>
      <c r="AU219" s="272" t="s">
        <v>83</v>
      </c>
      <c r="AV219" s="14" t="s">
        <v>137</v>
      </c>
      <c r="AW219" s="14" t="s">
        <v>30</v>
      </c>
      <c r="AX219" s="14" t="s">
        <v>81</v>
      </c>
      <c r="AY219" s="272" t="s">
        <v>130</v>
      </c>
    </row>
    <row r="220" spans="1:65" s="2" customFormat="1" ht="16.5" customHeight="1">
      <c r="A220" s="37"/>
      <c r="B220" s="38"/>
      <c r="C220" s="273" t="s">
        <v>278</v>
      </c>
      <c r="D220" s="273" t="s">
        <v>221</v>
      </c>
      <c r="E220" s="274" t="s">
        <v>319</v>
      </c>
      <c r="F220" s="275" t="s">
        <v>320</v>
      </c>
      <c r="G220" s="276" t="s">
        <v>135</v>
      </c>
      <c r="H220" s="277">
        <v>99.2</v>
      </c>
      <c r="I220" s="278"/>
      <c r="J220" s="279">
        <f>ROUND(I220*H220,2)</f>
        <v>0</v>
      </c>
      <c r="K220" s="275" t="s">
        <v>136</v>
      </c>
      <c r="L220" s="280"/>
      <c r="M220" s="281" t="s">
        <v>1</v>
      </c>
      <c r="N220" s="282" t="s">
        <v>38</v>
      </c>
      <c r="O220" s="90"/>
      <c r="P220" s="243">
        <f>O220*H220</f>
        <v>0</v>
      </c>
      <c r="Q220" s="243">
        <v>0.12</v>
      </c>
      <c r="R220" s="243">
        <f>Q220*H220</f>
        <v>11.904</v>
      </c>
      <c r="S220" s="243">
        <v>0</v>
      </c>
      <c r="T220" s="24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5" t="s">
        <v>182</v>
      </c>
      <c r="AT220" s="245" t="s">
        <v>221</v>
      </c>
      <c r="AU220" s="245" t="s">
        <v>83</v>
      </c>
      <c r="AY220" s="16" t="s">
        <v>130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16" t="s">
        <v>81</v>
      </c>
      <c r="BK220" s="246">
        <f>ROUND(I220*H220,2)</f>
        <v>0</v>
      </c>
      <c r="BL220" s="16" t="s">
        <v>137</v>
      </c>
      <c r="BM220" s="245" t="s">
        <v>798</v>
      </c>
    </row>
    <row r="221" spans="1:47" s="2" customFormat="1" ht="12">
      <c r="A221" s="37"/>
      <c r="B221" s="38"/>
      <c r="C221" s="39"/>
      <c r="D221" s="247" t="s">
        <v>139</v>
      </c>
      <c r="E221" s="39"/>
      <c r="F221" s="248" t="s">
        <v>322</v>
      </c>
      <c r="G221" s="39"/>
      <c r="H221" s="39"/>
      <c r="I221" s="143"/>
      <c r="J221" s="39"/>
      <c r="K221" s="39"/>
      <c r="L221" s="43"/>
      <c r="M221" s="249"/>
      <c r="N221" s="250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139</v>
      </c>
      <c r="AU221" s="16" t="s">
        <v>83</v>
      </c>
    </row>
    <row r="222" spans="1:51" s="13" customFormat="1" ht="12">
      <c r="A222" s="13"/>
      <c r="B222" s="251"/>
      <c r="C222" s="252"/>
      <c r="D222" s="247" t="s">
        <v>141</v>
      </c>
      <c r="E222" s="253" t="s">
        <v>1</v>
      </c>
      <c r="F222" s="254" t="s">
        <v>799</v>
      </c>
      <c r="G222" s="252"/>
      <c r="H222" s="255">
        <v>99.2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1" t="s">
        <v>141</v>
      </c>
      <c r="AU222" s="261" t="s">
        <v>83</v>
      </c>
      <c r="AV222" s="13" t="s">
        <v>83</v>
      </c>
      <c r="AW222" s="13" t="s">
        <v>30</v>
      </c>
      <c r="AX222" s="13" t="s">
        <v>81</v>
      </c>
      <c r="AY222" s="261" t="s">
        <v>130</v>
      </c>
    </row>
    <row r="223" spans="1:65" s="2" customFormat="1" ht="16.5" customHeight="1">
      <c r="A223" s="37"/>
      <c r="B223" s="38"/>
      <c r="C223" s="273" t="s">
        <v>287</v>
      </c>
      <c r="D223" s="273" t="s">
        <v>221</v>
      </c>
      <c r="E223" s="274" t="s">
        <v>325</v>
      </c>
      <c r="F223" s="275" t="s">
        <v>326</v>
      </c>
      <c r="G223" s="276" t="s">
        <v>135</v>
      </c>
      <c r="H223" s="277">
        <v>197.81</v>
      </c>
      <c r="I223" s="278"/>
      <c r="J223" s="279">
        <f>ROUND(I223*H223,2)</f>
        <v>0</v>
      </c>
      <c r="K223" s="275" t="s">
        <v>327</v>
      </c>
      <c r="L223" s="280"/>
      <c r="M223" s="281" t="s">
        <v>1</v>
      </c>
      <c r="N223" s="282" t="s">
        <v>38</v>
      </c>
      <c r="O223" s="90"/>
      <c r="P223" s="243">
        <f>O223*H223</f>
        <v>0</v>
      </c>
      <c r="Q223" s="243">
        <v>0.131</v>
      </c>
      <c r="R223" s="243">
        <f>Q223*H223</f>
        <v>25.91311</v>
      </c>
      <c r="S223" s="243">
        <v>0</v>
      </c>
      <c r="T223" s="24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5" t="s">
        <v>182</v>
      </c>
      <c r="AT223" s="245" t="s">
        <v>221</v>
      </c>
      <c r="AU223" s="245" t="s">
        <v>83</v>
      </c>
      <c r="AY223" s="16" t="s">
        <v>130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6" t="s">
        <v>81</v>
      </c>
      <c r="BK223" s="246">
        <f>ROUND(I223*H223,2)</f>
        <v>0</v>
      </c>
      <c r="BL223" s="16" t="s">
        <v>137</v>
      </c>
      <c r="BM223" s="245" t="s">
        <v>800</v>
      </c>
    </row>
    <row r="224" spans="1:47" s="2" customFormat="1" ht="12">
      <c r="A224" s="37"/>
      <c r="B224" s="38"/>
      <c r="C224" s="39"/>
      <c r="D224" s="247" t="s">
        <v>139</v>
      </c>
      <c r="E224" s="39"/>
      <c r="F224" s="248" t="s">
        <v>326</v>
      </c>
      <c r="G224" s="39"/>
      <c r="H224" s="39"/>
      <c r="I224" s="143"/>
      <c r="J224" s="39"/>
      <c r="K224" s="39"/>
      <c r="L224" s="43"/>
      <c r="M224" s="249"/>
      <c r="N224" s="250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139</v>
      </c>
      <c r="AU224" s="16" t="s">
        <v>83</v>
      </c>
    </row>
    <row r="225" spans="1:51" s="13" customFormat="1" ht="12">
      <c r="A225" s="13"/>
      <c r="B225" s="251"/>
      <c r="C225" s="252"/>
      <c r="D225" s="247" t="s">
        <v>141</v>
      </c>
      <c r="E225" s="253" t="s">
        <v>1</v>
      </c>
      <c r="F225" s="254" t="s">
        <v>801</v>
      </c>
      <c r="G225" s="252"/>
      <c r="H225" s="255">
        <v>197.81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1" t="s">
        <v>141</v>
      </c>
      <c r="AU225" s="261" t="s">
        <v>83</v>
      </c>
      <c r="AV225" s="13" t="s">
        <v>83</v>
      </c>
      <c r="AW225" s="13" t="s">
        <v>30</v>
      </c>
      <c r="AX225" s="13" t="s">
        <v>81</v>
      </c>
      <c r="AY225" s="261" t="s">
        <v>130</v>
      </c>
    </row>
    <row r="226" spans="1:65" s="2" customFormat="1" ht="16.5" customHeight="1">
      <c r="A226" s="37"/>
      <c r="B226" s="38"/>
      <c r="C226" s="234" t="s">
        <v>292</v>
      </c>
      <c r="D226" s="234" t="s">
        <v>132</v>
      </c>
      <c r="E226" s="235" t="s">
        <v>802</v>
      </c>
      <c r="F226" s="236" t="s">
        <v>803</v>
      </c>
      <c r="G226" s="237" t="s">
        <v>135</v>
      </c>
      <c r="H226" s="238">
        <v>171.83</v>
      </c>
      <c r="I226" s="239"/>
      <c r="J226" s="240">
        <f>ROUND(I226*H226,2)</f>
        <v>0</v>
      </c>
      <c r="K226" s="236" t="s">
        <v>136</v>
      </c>
      <c r="L226" s="43"/>
      <c r="M226" s="241" t="s">
        <v>1</v>
      </c>
      <c r="N226" s="242" t="s">
        <v>38</v>
      </c>
      <c r="O226" s="90"/>
      <c r="P226" s="243">
        <f>O226*H226</f>
        <v>0</v>
      </c>
      <c r="Q226" s="243">
        <v>0.10362</v>
      </c>
      <c r="R226" s="243">
        <f>Q226*H226</f>
        <v>17.805024600000003</v>
      </c>
      <c r="S226" s="243">
        <v>0</v>
      </c>
      <c r="T226" s="24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45" t="s">
        <v>137</v>
      </c>
      <c r="AT226" s="245" t="s">
        <v>132</v>
      </c>
      <c r="AU226" s="245" t="s">
        <v>83</v>
      </c>
      <c r="AY226" s="16" t="s">
        <v>130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16" t="s">
        <v>81</v>
      </c>
      <c r="BK226" s="246">
        <f>ROUND(I226*H226,2)</f>
        <v>0</v>
      </c>
      <c r="BL226" s="16" t="s">
        <v>137</v>
      </c>
      <c r="BM226" s="245" t="s">
        <v>804</v>
      </c>
    </row>
    <row r="227" spans="1:47" s="2" customFormat="1" ht="12">
      <c r="A227" s="37"/>
      <c r="B227" s="38"/>
      <c r="C227" s="39"/>
      <c r="D227" s="247" t="s">
        <v>139</v>
      </c>
      <c r="E227" s="39"/>
      <c r="F227" s="248" t="s">
        <v>805</v>
      </c>
      <c r="G227" s="39"/>
      <c r="H227" s="39"/>
      <c r="I227" s="143"/>
      <c r="J227" s="39"/>
      <c r="K227" s="39"/>
      <c r="L227" s="43"/>
      <c r="M227" s="249"/>
      <c r="N227" s="250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139</v>
      </c>
      <c r="AU227" s="16" t="s">
        <v>83</v>
      </c>
    </row>
    <row r="228" spans="1:51" s="13" customFormat="1" ht="12">
      <c r="A228" s="13"/>
      <c r="B228" s="251"/>
      <c r="C228" s="252"/>
      <c r="D228" s="247" t="s">
        <v>141</v>
      </c>
      <c r="E228" s="253" t="s">
        <v>1</v>
      </c>
      <c r="F228" s="254" t="s">
        <v>806</v>
      </c>
      <c r="G228" s="252"/>
      <c r="H228" s="255">
        <v>171.83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1" t="s">
        <v>141</v>
      </c>
      <c r="AU228" s="261" t="s">
        <v>83</v>
      </c>
      <c r="AV228" s="13" t="s">
        <v>83</v>
      </c>
      <c r="AW228" s="13" t="s">
        <v>30</v>
      </c>
      <c r="AX228" s="13" t="s">
        <v>81</v>
      </c>
      <c r="AY228" s="261" t="s">
        <v>130</v>
      </c>
    </row>
    <row r="229" spans="1:65" s="2" customFormat="1" ht="16.5" customHeight="1">
      <c r="A229" s="37"/>
      <c r="B229" s="38"/>
      <c r="C229" s="273" t="s">
        <v>297</v>
      </c>
      <c r="D229" s="273" t="s">
        <v>221</v>
      </c>
      <c r="E229" s="274" t="s">
        <v>339</v>
      </c>
      <c r="F229" s="275" t="s">
        <v>340</v>
      </c>
      <c r="G229" s="276" t="s">
        <v>135</v>
      </c>
      <c r="H229" s="277">
        <v>171.83</v>
      </c>
      <c r="I229" s="278"/>
      <c r="J229" s="279">
        <f>ROUND(I229*H229,2)</f>
        <v>0</v>
      </c>
      <c r="K229" s="275" t="s">
        <v>136</v>
      </c>
      <c r="L229" s="280"/>
      <c r="M229" s="281" t="s">
        <v>1</v>
      </c>
      <c r="N229" s="282" t="s">
        <v>38</v>
      </c>
      <c r="O229" s="90"/>
      <c r="P229" s="243">
        <f>O229*H229</f>
        <v>0</v>
      </c>
      <c r="Q229" s="243">
        <v>0.176</v>
      </c>
      <c r="R229" s="243">
        <f>Q229*H229</f>
        <v>30.24208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182</v>
      </c>
      <c r="AT229" s="245" t="s">
        <v>221</v>
      </c>
      <c r="AU229" s="245" t="s">
        <v>83</v>
      </c>
      <c r="AY229" s="16" t="s">
        <v>130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81</v>
      </c>
      <c r="BK229" s="246">
        <f>ROUND(I229*H229,2)</f>
        <v>0</v>
      </c>
      <c r="BL229" s="16" t="s">
        <v>137</v>
      </c>
      <c r="BM229" s="245" t="s">
        <v>807</v>
      </c>
    </row>
    <row r="230" spans="1:47" s="2" customFormat="1" ht="12">
      <c r="A230" s="37"/>
      <c r="B230" s="38"/>
      <c r="C230" s="39"/>
      <c r="D230" s="247" t="s">
        <v>139</v>
      </c>
      <c r="E230" s="39"/>
      <c r="F230" s="248" t="s">
        <v>342</v>
      </c>
      <c r="G230" s="39"/>
      <c r="H230" s="39"/>
      <c r="I230" s="143"/>
      <c r="J230" s="39"/>
      <c r="K230" s="39"/>
      <c r="L230" s="43"/>
      <c r="M230" s="249"/>
      <c r="N230" s="250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139</v>
      </c>
      <c r="AU230" s="16" t="s">
        <v>83</v>
      </c>
    </row>
    <row r="231" spans="1:63" s="12" customFormat="1" ht="22.8" customHeight="1">
      <c r="A231" s="12"/>
      <c r="B231" s="218"/>
      <c r="C231" s="219"/>
      <c r="D231" s="220" t="s">
        <v>72</v>
      </c>
      <c r="E231" s="232" t="s">
        <v>182</v>
      </c>
      <c r="F231" s="232" t="s">
        <v>343</v>
      </c>
      <c r="G231" s="219"/>
      <c r="H231" s="219"/>
      <c r="I231" s="222"/>
      <c r="J231" s="233">
        <f>BK231</f>
        <v>0</v>
      </c>
      <c r="K231" s="219"/>
      <c r="L231" s="224"/>
      <c r="M231" s="225"/>
      <c r="N231" s="226"/>
      <c r="O231" s="226"/>
      <c r="P231" s="227">
        <f>SUM(P232:P255)</f>
        <v>0</v>
      </c>
      <c r="Q231" s="226"/>
      <c r="R231" s="227">
        <f>SUM(R232:R255)</f>
        <v>3.5963432</v>
      </c>
      <c r="S231" s="226"/>
      <c r="T231" s="228">
        <f>SUM(T232:T255)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9" t="s">
        <v>81</v>
      </c>
      <c r="AT231" s="230" t="s">
        <v>72</v>
      </c>
      <c r="AU231" s="230" t="s">
        <v>81</v>
      </c>
      <c r="AY231" s="229" t="s">
        <v>130</v>
      </c>
      <c r="BK231" s="231">
        <f>SUM(BK232:BK255)</f>
        <v>0</v>
      </c>
    </row>
    <row r="232" spans="1:65" s="2" customFormat="1" ht="16.5" customHeight="1">
      <c r="A232" s="37"/>
      <c r="B232" s="38"/>
      <c r="C232" s="234" t="s">
        <v>304</v>
      </c>
      <c r="D232" s="234" t="s">
        <v>132</v>
      </c>
      <c r="E232" s="235" t="s">
        <v>345</v>
      </c>
      <c r="F232" s="236" t="s">
        <v>346</v>
      </c>
      <c r="G232" s="237" t="s">
        <v>164</v>
      </c>
      <c r="H232" s="238">
        <v>5.94</v>
      </c>
      <c r="I232" s="239"/>
      <c r="J232" s="240">
        <f>ROUND(I232*H232,2)</f>
        <v>0</v>
      </c>
      <c r="K232" s="236" t="s">
        <v>136</v>
      </c>
      <c r="L232" s="43"/>
      <c r="M232" s="241" t="s">
        <v>1</v>
      </c>
      <c r="N232" s="242" t="s">
        <v>38</v>
      </c>
      <c r="O232" s="90"/>
      <c r="P232" s="243">
        <f>O232*H232</f>
        <v>0</v>
      </c>
      <c r="Q232" s="243">
        <v>0.00428</v>
      </c>
      <c r="R232" s="243">
        <f>Q232*H232</f>
        <v>0.0254232</v>
      </c>
      <c r="S232" s="243">
        <v>0</v>
      </c>
      <c r="T232" s="24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45" t="s">
        <v>137</v>
      </c>
      <c r="AT232" s="245" t="s">
        <v>132</v>
      </c>
      <c r="AU232" s="245" t="s">
        <v>83</v>
      </c>
      <c r="AY232" s="16" t="s">
        <v>130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16" t="s">
        <v>81</v>
      </c>
      <c r="BK232" s="246">
        <f>ROUND(I232*H232,2)</f>
        <v>0</v>
      </c>
      <c r="BL232" s="16" t="s">
        <v>137</v>
      </c>
      <c r="BM232" s="245" t="s">
        <v>808</v>
      </c>
    </row>
    <row r="233" spans="1:47" s="2" customFormat="1" ht="12">
      <c r="A233" s="37"/>
      <c r="B233" s="38"/>
      <c r="C233" s="39"/>
      <c r="D233" s="247" t="s">
        <v>139</v>
      </c>
      <c r="E233" s="39"/>
      <c r="F233" s="248" t="s">
        <v>348</v>
      </c>
      <c r="G233" s="39"/>
      <c r="H233" s="39"/>
      <c r="I233" s="143"/>
      <c r="J233" s="39"/>
      <c r="K233" s="39"/>
      <c r="L233" s="43"/>
      <c r="M233" s="249"/>
      <c r="N233" s="250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139</v>
      </c>
      <c r="AU233" s="16" t="s">
        <v>83</v>
      </c>
    </row>
    <row r="234" spans="1:51" s="13" customFormat="1" ht="12">
      <c r="A234" s="13"/>
      <c r="B234" s="251"/>
      <c r="C234" s="252"/>
      <c r="D234" s="247" t="s">
        <v>141</v>
      </c>
      <c r="E234" s="253" t="s">
        <v>1</v>
      </c>
      <c r="F234" s="254" t="s">
        <v>809</v>
      </c>
      <c r="G234" s="252"/>
      <c r="H234" s="255">
        <v>5.94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1" t="s">
        <v>141</v>
      </c>
      <c r="AU234" s="261" t="s">
        <v>83</v>
      </c>
      <c r="AV234" s="13" t="s">
        <v>83</v>
      </c>
      <c r="AW234" s="13" t="s">
        <v>30</v>
      </c>
      <c r="AX234" s="13" t="s">
        <v>73</v>
      </c>
      <c r="AY234" s="261" t="s">
        <v>130</v>
      </c>
    </row>
    <row r="235" spans="1:51" s="14" customFormat="1" ht="12">
      <c r="A235" s="14"/>
      <c r="B235" s="262"/>
      <c r="C235" s="263"/>
      <c r="D235" s="247" t="s">
        <v>141</v>
      </c>
      <c r="E235" s="264" t="s">
        <v>1</v>
      </c>
      <c r="F235" s="265" t="s">
        <v>143</v>
      </c>
      <c r="G235" s="263"/>
      <c r="H235" s="266">
        <v>5.94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2" t="s">
        <v>141</v>
      </c>
      <c r="AU235" s="272" t="s">
        <v>83</v>
      </c>
      <c r="AV235" s="14" t="s">
        <v>137</v>
      </c>
      <c r="AW235" s="14" t="s">
        <v>30</v>
      </c>
      <c r="AX235" s="14" t="s">
        <v>81</v>
      </c>
      <c r="AY235" s="272" t="s">
        <v>130</v>
      </c>
    </row>
    <row r="236" spans="1:65" s="2" customFormat="1" ht="16.5" customHeight="1">
      <c r="A236" s="37"/>
      <c r="B236" s="38"/>
      <c r="C236" s="234" t="s">
        <v>310</v>
      </c>
      <c r="D236" s="234" t="s">
        <v>132</v>
      </c>
      <c r="E236" s="235" t="s">
        <v>351</v>
      </c>
      <c r="F236" s="236" t="s">
        <v>352</v>
      </c>
      <c r="G236" s="237" t="s">
        <v>353</v>
      </c>
      <c r="H236" s="238">
        <v>2</v>
      </c>
      <c r="I236" s="239"/>
      <c r="J236" s="240">
        <f>ROUND(I236*H236,2)</f>
        <v>0</v>
      </c>
      <c r="K236" s="236" t="s">
        <v>136</v>
      </c>
      <c r="L236" s="43"/>
      <c r="M236" s="241" t="s">
        <v>1</v>
      </c>
      <c r="N236" s="242" t="s">
        <v>38</v>
      </c>
      <c r="O236" s="90"/>
      <c r="P236" s="243">
        <f>O236*H236</f>
        <v>0</v>
      </c>
      <c r="Q236" s="243">
        <v>0.3409</v>
      </c>
      <c r="R236" s="243">
        <f>Q236*H236</f>
        <v>0.6818</v>
      </c>
      <c r="S236" s="243">
        <v>0</v>
      </c>
      <c r="T236" s="24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5" t="s">
        <v>137</v>
      </c>
      <c r="AT236" s="245" t="s">
        <v>132</v>
      </c>
      <c r="AU236" s="245" t="s">
        <v>83</v>
      </c>
      <c r="AY236" s="16" t="s">
        <v>130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6" t="s">
        <v>81</v>
      </c>
      <c r="BK236" s="246">
        <f>ROUND(I236*H236,2)</f>
        <v>0</v>
      </c>
      <c r="BL236" s="16" t="s">
        <v>137</v>
      </c>
      <c r="BM236" s="245" t="s">
        <v>810</v>
      </c>
    </row>
    <row r="237" spans="1:47" s="2" customFormat="1" ht="12">
      <c r="A237" s="37"/>
      <c r="B237" s="38"/>
      <c r="C237" s="39"/>
      <c r="D237" s="247" t="s">
        <v>139</v>
      </c>
      <c r="E237" s="39"/>
      <c r="F237" s="248" t="s">
        <v>352</v>
      </c>
      <c r="G237" s="39"/>
      <c r="H237" s="39"/>
      <c r="I237" s="143"/>
      <c r="J237" s="39"/>
      <c r="K237" s="39"/>
      <c r="L237" s="43"/>
      <c r="M237" s="249"/>
      <c r="N237" s="250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139</v>
      </c>
      <c r="AU237" s="16" t="s">
        <v>83</v>
      </c>
    </row>
    <row r="238" spans="1:65" s="2" customFormat="1" ht="16.5" customHeight="1">
      <c r="A238" s="37"/>
      <c r="B238" s="38"/>
      <c r="C238" s="273" t="s">
        <v>318</v>
      </c>
      <c r="D238" s="273" t="s">
        <v>221</v>
      </c>
      <c r="E238" s="274" t="s">
        <v>356</v>
      </c>
      <c r="F238" s="275" t="s">
        <v>357</v>
      </c>
      <c r="G238" s="276" t="s">
        <v>353</v>
      </c>
      <c r="H238" s="277">
        <v>2</v>
      </c>
      <c r="I238" s="278"/>
      <c r="J238" s="279">
        <f>ROUND(I238*H238,2)</f>
        <v>0</v>
      </c>
      <c r="K238" s="275" t="s">
        <v>136</v>
      </c>
      <c r="L238" s="280"/>
      <c r="M238" s="281" t="s">
        <v>1</v>
      </c>
      <c r="N238" s="282" t="s">
        <v>38</v>
      </c>
      <c r="O238" s="90"/>
      <c r="P238" s="243">
        <f>O238*H238</f>
        <v>0</v>
      </c>
      <c r="Q238" s="243">
        <v>0.175</v>
      </c>
      <c r="R238" s="243">
        <f>Q238*H238</f>
        <v>0.35</v>
      </c>
      <c r="S238" s="243">
        <v>0</v>
      </c>
      <c r="T238" s="24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45" t="s">
        <v>182</v>
      </c>
      <c r="AT238" s="245" t="s">
        <v>221</v>
      </c>
      <c r="AU238" s="245" t="s">
        <v>83</v>
      </c>
      <c r="AY238" s="16" t="s">
        <v>130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16" t="s">
        <v>81</v>
      </c>
      <c r="BK238" s="246">
        <f>ROUND(I238*H238,2)</f>
        <v>0</v>
      </c>
      <c r="BL238" s="16" t="s">
        <v>137</v>
      </c>
      <c r="BM238" s="245" t="s">
        <v>811</v>
      </c>
    </row>
    <row r="239" spans="1:47" s="2" customFormat="1" ht="12">
      <c r="A239" s="37"/>
      <c r="B239" s="38"/>
      <c r="C239" s="39"/>
      <c r="D239" s="247" t="s">
        <v>139</v>
      </c>
      <c r="E239" s="39"/>
      <c r="F239" s="248" t="s">
        <v>359</v>
      </c>
      <c r="G239" s="39"/>
      <c r="H239" s="39"/>
      <c r="I239" s="143"/>
      <c r="J239" s="39"/>
      <c r="K239" s="39"/>
      <c r="L239" s="43"/>
      <c r="M239" s="249"/>
      <c r="N239" s="250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139</v>
      </c>
      <c r="AU239" s="16" t="s">
        <v>83</v>
      </c>
    </row>
    <row r="240" spans="1:65" s="2" customFormat="1" ht="16.5" customHeight="1">
      <c r="A240" s="37"/>
      <c r="B240" s="38"/>
      <c r="C240" s="273" t="s">
        <v>324</v>
      </c>
      <c r="D240" s="273" t="s">
        <v>221</v>
      </c>
      <c r="E240" s="274" t="s">
        <v>361</v>
      </c>
      <c r="F240" s="275" t="s">
        <v>362</v>
      </c>
      <c r="G240" s="276" t="s">
        <v>353</v>
      </c>
      <c r="H240" s="277">
        <v>2</v>
      </c>
      <c r="I240" s="278"/>
      <c r="J240" s="279">
        <f>ROUND(I240*H240,2)</f>
        <v>0</v>
      </c>
      <c r="K240" s="275" t="s">
        <v>152</v>
      </c>
      <c r="L240" s="280"/>
      <c r="M240" s="281" t="s">
        <v>1</v>
      </c>
      <c r="N240" s="282" t="s">
        <v>38</v>
      </c>
      <c r="O240" s="90"/>
      <c r="P240" s="243">
        <f>O240*H240</f>
        <v>0</v>
      </c>
      <c r="Q240" s="243">
        <v>0.08</v>
      </c>
      <c r="R240" s="243">
        <f>Q240*H240</f>
        <v>0.16</v>
      </c>
      <c r="S240" s="243">
        <v>0</v>
      </c>
      <c r="T240" s="24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5" t="s">
        <v>182</v>
      </c>
      <c r="AT240" s="245" t="s">
        <v>221</v>
      </c>
      <c r="AU240" s="245" t="s">
        <v>83</v>
      </c>
      <c r="AY240" s="16" t="s">
        <v>130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6" t="s">
        <v>81</v>
      </c>
      <c r="BK240" s="246">
        <f>ROUND(I240*H240,2)</f>
        <v>0</v>
      </c>
      <c r="BL240" s="16" t="s">
        <v>137</v>
      </c>
      <c r="BM240" s="245" t="s">
        <v>812</v>
      </c>
    </row>
    <row r="241" spans="1:47" s="2" customFormat="1" ht="12">
      <c r="A241" s="37"/>
      <c r="B241" s="38"/>
      <c r="C241" s="39"/>
      <c r="D241" s="247" t="s">
        <v>139</v>
      </c>
      <c r="E241" s="39"/>
      <c r="F241" s="248" t="s">
        <v>362</v>
      </c>
      <c r="G241" s="39"/>
      <c r="H241" s="39"/>
      <c r="I241" s="143"/>
      <c r="J241" s="39"/>
      <c r="K241" s="39"/>
      <c r="L241" s="43"/>
      <c r="M241" s="249"/>
      <c r="N241" s="250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139</v>
      </c>
      <c r="AU241" s="16" t="s">
        <v>83</v>
      </c>
    </row>
    <row r="242" spans="1:65" s="2" customFormat="1" ht="16.5" customHeight="1">
      <c r="A242" s="37"/>
      <c r="B242" s="38"/>
      <c r="C242" s="273" t="s">
        <v>330</v>
      </c>
      <c r="D242" s="273" t="s">
        <v>221</v>
      </c>
      <c r="E242" s="274" t="s">
        <v>365</v>
      </c>
      <c r="F242" s="275" t="s">
        <v>366</v>
      </c>
      <c r="G242" s="276" t="s">
        <v>353</v>
      </c>
      <c r="H242" s="277">
        <v>2</v>
      </c>
      <c r="I242" s="278"/>
      <c r="J242" s="279">
        <f>ROUND(I242*H242,2)</f>
        <v>0</v>
      </c>
      <c r="K242" s="275" t="s">
        <v>152</v>
      </c>
      <c r="L242" s="280"/>
      <c r="M242" s="281" t="s">
        <v>1</v>
      </c>
      <c r="N242" s="282" t="s">
        <v>38</v>
      </c>
      <c r="O242" s="90"/>
      <c r="P242" s="243">
        <f>O242*H242</f>
        <v>0</v>
      </c>
      <c r="Q242" s="243">
        <v>0.103</v>
      </c>
      <c r="R242" s="243">
        <f>Q242*H242</f>
        <v>0.206</v>
      </c>
      <c r="S242" s="243">
        <v>0</v>
      </c>
      <c r="T242" s="24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45" t="s">
        <v>182</v>
      </c>
      <c r="AT242" s="245" t="s">
        <v>221</v>
      </c>
      <c r="AU242" s="245" t="s">
        <v>83</v>
      </c>
      <c r="AY242" s="16" t="s">
        <v>130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16" t="s">
        <v>81</v>
      </c>
      <c r="BK242" s="246">
        <f>ROUND(I242*H242,2)</f>
        <v>0</v>
      </c>
      <c r="BL242" s="16" t="s">
        <v>137</v>
      </c>
      <c r="BM242" s="245" t="s">
        <v>813</v>
      </c>
    </row>
    <row r="243" spans="1:47" s="2" customFormat="1" ht="12">
      <c r="A243" s="37"/>
      <c r="B243" s="38"/>
      <c r="C243" s="39"/>
      <c r="D243" s="247" t="s">
        <v>139</v>
      </c>
      <c r="E243" s="39"/>
      <c r="F243" s="248" t="s">
        <v>366</v>
      </c>
      <c r="G243" s="39"/>
      <c r="H243" s="39"/>
      <c r="I243" s="143"/>
      <c r="J243" s="39"/>
      <c r="K243" s="39"/>
      <c r="L243" s="43"/>
      <c r="M243" s="249"/>
      <c r="N243" s="250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139</v>
      </c>
      <c r="AU243" s="16" t="s">
        <v>83</v>
      </c>
    </row>
    <row r="244" spans="1:65" s="2" customFormat="1" ht="16.5" customHeight="1">
      <c r="A244" s="37"/>
      <c r="B244" s="38"/>
      <c r="C244" s="273" t="s">
        <v>338</v>
      </c>
      <c r="D244" s="273" t="s">
        <v>221</v>
      </c>
      <c r="E244" s="274" t="s">
        <v>369</v>
      </c>
      <c r="F244" s="275" t="s">
        <v>370</v>
      </c>
      <c r="G244" s="276" t="s">
        <v>353</v>
      </c>
      <c r="H244" s="277">
        <v>2</v>
      </c>
      <c r="I244" s="278"/>
      <c r="J244" s="279">
        <f>ROUND(I244*H244,2)</f>
        <v>0</v>
      </c>
      <c r="K244" s="275" t="s">
        <v>136</v>
      </c>
      <c r="L244" s="280"/>
      <c r="M244" s="281" t="s">
        <v>1</v>
      </c>
      <c r="N244" s="282" t="s">
        <v>38</v>
      </c>
      <c r="O244" s="90"/>
      <c r="P244" s="243">
        <f>O244*H244</f>
        <v>0</v>
      </c>
      <c r="Q244" s="243">
        <v>0.17</v>
      </c>
      <c r="R244" s="243">
        <f>Q244*H244</f>
        <v>0.34</v>
      </c>
      <c r="S244" s="243">
        <v>0</v>
      </c>
      <c r="T244" s="24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5" t="s">
        <v>182</v>
      </c>
      <c r="AT244" s="245" t="s">
        <v>221</v>
      </c>
      <c r="AU244" s="245" t="s">
        <v>83</v>
      </c>
      <c r="AY244" s="16" t="s">
        <v>130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6" t="s">
        <v>81</v>
      </c>
      <c r="BK244" s="246">
        <f>ROUND(I244*H244,2)</f>
        <v>0</v>
      </c>
      <c r="BL244" s="16" t="s">
        <v>137</v>
      </c>
      <c r="BM244" s="245" t="s">
        <v>814</v>
      </c>
    </row>
    <row r="245" spans="1:47" s="2" customFormat="1" ht="12">
      <c r="A245" s="37"/>
      <c r="B245" s="38"/>
      <c r="C245" s="39"/>
      <c r="D245" s="247" t="s">
        <v>139</v>
      </c>
      <c r="E245" s="39"/>
      <c r="F245" s="248" t="s">
        <v>372</v>
      </c>
      <c r="G245" s="39"/>
      <c r="H245" s="39"/>
      <c r="I245" s="143"/>
      <c r="J245" s="39"/>
      <c r="K245" s="39"/>
      <c r="L245" s="43"/>
      <c r="M245" s="249"/>
      <c r="N245" s="250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139</v>
      </c>
      <c r="AU245" s="16" t="s">
        <v>83</v>
      </c>
    </row>
    <row r="246" spans="1:65" s="2" customFormat="1" ht="16.5" customHeight="1">
      <c r="A246" s="37"/>
      <c r="B246" s="38"/>
      <c r="C246" s="273" t="s">
        <v>344</v>
      </c>
      <c r="D246" s="273" t="s">
        <v>221</v>
      </c>
      <c r="E246" s="274" t="s">
        <v>374</v>
      </c>
      <c r="F246" s="275" t="s">
        <v>375</v>
      </c>
      <c r="G246" s="276" t="s">
        <v>353</v>
      </c>
      <c r="H246" s="277">
        <v>2</v>
      </c>
      <c r="I246" s="278"/>
      <c r="J246" s="279">
        <f>ROUND(I246*H246,2)</f>
        <v>0</v>
      </c>
      <c r="K246" s="275" t="s">
        <v>136</v>
      </c>
      <c r="L246" s="280"/>
      <c r="M246" s="281" t="s">
        <v>1</v>
      </c>
      <c r="N246" s="282" t="s">
        <v>38</v>
      </c>
      <c r="O246" s="90"/>
      <c r="P246" s="243">
        <f>O246*H246</f>
        <v>0</v>
      </c>
      <c r="Q246" s="243">
        <v>0.043</v>
      </c>
      <c r="R246" s="243">
        <f>Q246*H246</f>
        <v>0.086</v>
      </c>
      <c r="S246" s="243">
        <v>0</v>
      </c>
      <c r="T246" s="24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45" t="s">
        <v>182</v>
      </c>
      <c r="AT246" s="245" t="s">
        <v>221</v>
      </c>
      <c r="AU246" s="245" t="s">
        <v>83</v>
      </c>
      <c r="AY246" s="16" t="s">
        <v>130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16" t="s">
        <v>81</v>
      </c>
      <c r="BK246" s="246">
        <f>ROUND(I246*H246,2)</f>
        <v>0</v>
      </c>
      <c r="BL246" s="16" t="s">
        <v>137</v>
      </c>
      <c r="BM246" s="245" t="s">
        <v>815</v>
      </c>
    </row>
    <row r="247" spans="1:47" s="2" customFormat="1" ht="12">
      <c r="A247" s="37"/>
      <c r="B247" s="38"/>
      <c r="C247" s="39"/>
      <c r="D247" s="247" t="s">
        <v>139</v>
      </c>
      <c r="E247" s="39"/>
      <c r="F247" s="248" t="s">
        <v>377</v>
      </c>
      <c r="G247" s="39"/>
      <c r="H247" s="39"/>
      <c r="I247" s="143"/>
      <c r="J247" s="39"/>
      <c r="K247" s="39"/>
      <c r="L247" s="43"/>
      <c r="M247" s="249"/>
      <c r="N247" s="250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139</v>
      </c>
      <c r="AU247" s="16" t="s">
        <v>83</v>
      </c>
    </row>
    <row r="248" spans="1:65" s="2" customFormat="1" ht="16.5" customHeight="1">
      <c r="A248" s="37"/>
      <c r="B248" s="38"/>
      <c r="C248" s="234" t="s">
        <v>350</v>
      </c>
      <c r="D248" s="234" t="s">
        <v>132</v>
      </c>
      <c r="E248" s="235" t="s">
        <v>379</v>
      </c>
      <c r="F248" s="236" t="s">
        <v>380</v>
      </c>
      <c r="G248" s="237" t="s">
        <v>353</v>
      </c>
      <c r="H248" s="238">
        <v>2</v>
      </c>
      <c r="I248" s="239"/>
      <c r="J248" s="240">
        <f>ROUND(I248*H248,2)</f>
        <v>0</v>
      </c>
      <c r="K248" s="236" t="s">
        <v>136</v>
      </c>
      <c r="L248" s="43"/>
      <c r="M248" s="241" t="s">
        <v>1</v>
      </c>
      <c r="N248" s="242" t="s">
        <v>38</v>
      </c>
      <c r="O248" s="90"/>
      <c r="P248" s="243">
        <f>O248*H248</f>
        <v>0</v>
      </c>
      <c r="Q248" s="243">
        <v>0.4208</v>
      </c>
      <c r="R248" s="243">
        <f>Q248*H248</f>
        <v>0.8416</v>
      </c>
      <c r="S248" s="243">
        <v>0</v>
      </c>
      <c r="T248" s="24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5" t="s">
        <v>137</v>
      </c>
      <c r="AT248" s="245" t="s">
        <v>132</v>
      </c>
      <c r="AU248" s="245" t="s">
        <v>83</v>
      </c>
      <c r="AY248" s="16" t="s">
        <v>130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6" t="s">
        <v>81</v>
      </c>
      <c r="BK248" s="246">
        <f>ROUND(I248*H248,2)</f>
        <v>0</v>
      </c>
      <c r="BL248" s="16" t="s">
        <v>137</v>
      </c>
      <c r="BM248" s="245" t="s">
        <v>816</v>
      </c>
    </row>
    <row r="249" spans="1:47" s="2" customFormat="1" ht="12">
      <c r="A249" s="37"/>
      <c r="B249" s="38"/>
      <c r="C249" s="39"/>
      <c r="D249" s="247" t="s">
        <v>139</v>
      </c>
      <c r="E249" s="39"/>
      <c r="F249" s="248" t="s">
        <v>380</v>
      </c>
      <c r="G249" s="39"/>
      <c r="H249" s="39"/>
      <c r="I249" s="143"/>
      <c r="J249" s="39"/>
      <c r="K249" s="39"/>
      <c r="L249" s="43"/>
      <c r="M249" s="249"/>
      <c r="N249" s="250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139</v>
      </c>
      <c r="AU249" s="16" t="s">
        <v>83</v>
      </c>
    </row>
    <row r="250" spans="1:65" s="2" customFormat="1" ht="16.5" customHeight="1">
      <c r="A250" s="37"/>
      <c r="B250" s="38"/>
      <c r="C250" s="234" t="s">
        <v>355</v>
      </c>
      <c r="D250" s="234" t="s">
        <v>132</v>
      </c>
      <c r="E250" s="235" t="s">
        <v>383</v>
      </c>
      <c r="F250" s="236" t="s">
        <v>384</v>
      </c>
      <c r="G250" s="237" t="s">
        <v>353</v>
      </c>
      <c r="H250" s="238">
        <v>1</v>
      </c>
      <c r="I250" s="239"/>
      <c r="J250" s="240">
        <f>ROUND(I250*H250,2)</f>
        <v>0</v>
      </c>
      <c r="K250" s="236" t="s">
        <v>136</v>
      </c>
      <c r="L250" s="43"/>
      <c r="M250" s="241" t="s">
        <v>1</v>
      </c>
      <c r="N250" s="242" t="s">
        <v>38</v>
      </c>
      <c r="O250" s="90"/>
      <c r="P250" s="243">
        <f>O250*H250</f>
        <v>0</v>
      </c>
      <c r="Q250" s="243">
        <v>0.32974</v>
      </c>
      <c r="R250" s="243">
        <f>Q250*H250</f>
        <v>0.32974</v>
      </c>
      <c r="S250" s="243">
        <v>0</v>
      </c>
      <c r="T250" s="24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45" t="s">
        <v>137</v>
      </c>
      <c r="AT250" s="245" t="s">
        <v>132</v>
      </c>
      <c r="AU250" s="245" t="s">
        <v>83</v>
      </c>
      <c r="AY250" s="16" t="s">
        <v>130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16" t="s">
        <v>81</v>
      </c>
      <c r="BK250" s="246">
        <f>ROUND(I250*H250,2)</f>
        <v>0</v>
      </c>
      <c r="BL250" s="16" t="s">
        <v>137</v>
      </c>
      <c r="BM250" s="245" t="s">
        <v>817</v>
      </c>
    </row>
    <row r="251" spans="1:47" s="2" customFormat="1" ht="12">
      <c r="A251" s="37"/>
      <c r="B251" s="38"/>
      <c r="C251" s="39"/>
      <c r="D251" s="247" t="s">
        <v>139</v>
      </c>
      <c r="E251" s="39"/>
      <c r="F251" s="248" t="s">
        <v>384</v>
      </c>
      <c r="G251" s="39"/>
      <c r="H251" s="39"/>
      <c r="I251" s="143"/>
      <c r="J251" s="39"/>
      <c r="K251" s="39"/>
      <c r="L251" s="43"/>
      <c r="M251" s="249"/>
      <c r="N251" s="250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139</v>
      </c>
      <c r="AU251" s="16" t="s">
        <v>83</v>
      </c>
    </row>
    <row r="252" spans="1:65" s="2" customFormat="1" ht="16.5" customHeight="1">
      <c r="A252" s="37"/>
      <c r="B252" s="38"/>
      <c r="C252" s="234" t="s">
        <v>360</v>
      </c>
      <c r="D252" s="234" t="s">
        <v>132</v>
      </c>
      <c r="E252" s="235" t="s">
        <v>387</v>
      </c>
      <c r="F252" s="236" t="s">
        <v>388</v>
      </c>
      <c r="G252" s="237" t="s">
        <v>353</v>
      </c>
      <c r="H252" s="238">
        <v>1</v>
      </c>
      <c r="I252" s="239"/>
      <c r="J252" s="240">
        <f>ROUND(I252*H252,2)</f>
        <v>0</v>
      </c>
      <c r="K252" s="236" t="s">
        <v>136</v>
      </c>
      <c r="L252" s="43"/>
      <c r="M252" s="241" t="s">
        <v>1</v>
      </c>
      <c r="N252" s="242" t="s">
        <v>38</v>
      </c>
      <c r="O252" s="90"/>
      <c r="P252" s="243">
        <f>O252*H252</f>
        <v>0</v>
      </c>
      <c r="Q252" s="243">
        <v>0.31108</v>
      </c>
      <c r="R252" s="243">
        <f>Q252*H252</f>
        <v>0.31108</v>
      </c>
      <c r="S252" s="243">
        <v>0</v>
      </c>
      <c r="T252" s="24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5" t="s">
        <v>137</v>
      </c>
      <c r="AT252" s="245" t="s">
        <v>132</v>
      </c>
      <c r="AU252" s="245" t="s">
        <v>83</v>
      </c>
      <c r="AY252" s="16" t="s">
        <v>130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6" t="s">
        <v>81</v>
      </c>
      <c r="BK252" s="246">
        <f>ROUND(I252*H252,2)</f>
        <v>0</v>
      </c>
      <c r="BL252" s="16" t="s">
        <v>137</v>
      </c>
      <c r="BM252" s="245" t="s">
        <v>818</v>
      </c>
    </row>
    <row r="253" spans="1:47" s="2" customFormat="1" ht="12">
      <c r="A253" s="37"/>
      <c r="B253" s="38"/>
      <c r="C253" s="39"/>
      <c r="D253" s="247" t="s">
        <v>139</v>
      </c>
      <c r="E253" s="39"/>
      <c r="F253" s="248" t="s">
        <v>390</v>
      </c>
      <c r="G253" s="39"/>
      <c r="H253" s="39"/>
      <c r="I253" s="143"/>
      <c r="J253" s="39"/>
      <c r="K253" s="39"/>
      <c r="L253" s="43"/>
      <c r="M253" s="249"/>
      <c r="N253" s="250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139</v>
      </c>
      <c r="AU253" s="16" t="s">
        <v>83</v>
      </c>
    </row>
    <row r="254" spans="1:65" s="2" customFormat="1" ht="16.5" customHeight="1">
      <c r="A254" s="37"/>
      <c r="B254" s="38"/>
      <c r="C254" s="234" t="s">
        <v>364</v>
      </c>
      <c r="D254" s="234" t="s">
        <v>132</v>
      </c>
      <c r="E254" s="235" t="s">
        <v>392</v>
      </c>
      <c r="F254" s="236" t="s">
        <v>393</v>
      </c>
      <c r="G254" s="237" t="s">
        <v>353</v>
      </c>
      <c r="H254" s="238">
        <v>1</v>
      </c>
      <c r="I254" s="239"/>
      <c r="J254" s="240">
        <f>ROUND(I254*H254,2)</f>
        <v>0</v>
      </c>
      <c r="K254" s="236" t="s">
        <v>136</v>
      </c>
      <c r="L254" s="43"/>
      <c r="M254" s="241" t="s">
        <v>1</v>
      </c>
      <c r="N254" s="242" t="s">
        <v>38</v>
      </c>
      <c r="O254" s="90"/>
      <c r="P254" s="243">
        <f>O254*H254</f>
        <v>0</v>
      </c>
      <c r="Q254" s="243">
        <v>0.2647</v>
      </c>
      <c r="R254" s="243">
        <f>Q254*H254</f>
        <v>0.2647</v>
      </c>
      <c r="S254" s="243">
        <v>0</v>
      </c>
      <c r="T254" s="24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45" t="s">
        <v>137</v>
      </c>
      <c r="AT254" s="245" t="s">
        <v>132</v>
      </c>
      <c r="AU254" s="245" t="s">
        <v>83</v>
      </c>
      <c r="AY254" s="16" t="s">
        <v>130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16" t="s">
        <v>81</v>
      </c>
      <c r="BK254" s="246">
        <f>ROUND(I254*H254,2)</f>
        <v>0</v>
      </c>
      <c r="BL254" s="16" t="s">
        <v>137</v>
      </c>
      <c r="BM254" s="245" t="s">
        <v>819</v>
      </c>
    </row>
    <row r="255" spans="1:47" s="2" customFormat="1" ht="12">
      <c r="A255" s="37"/>
      <c r="B255" s="38"/>
      <c r="C255" s="39"/>
      <c r="D255" s="247" t="s">
        <v>139</v>
      </c>
      <c r="E255" s="39"/>
      <c r="F255" s="248" t="s">
        <v>395</v>
      </c>
      <c r="G255" s="39"/>
      <c r="H255" s="39"/>
      <c r="I255" s="143"/>
      <c r="J255" s="39"/>
      <c r="K255" s="39"/>
      <c r="L255" s="43"/>
      <c r="M255" s="249"/>
      <c r="N255" s="250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139</v>
      </c>
      <c r="AU255" s="16" t="s">
        <v>83</v>
      </c>
    </row>
    <row r="256" spans="1:63" s="12" customFormat="1" ht="22.8" customHeight="1">
      <c r="A256" s="12"/>
      <c r="B256" s="218"/>
      <c r="C256" s="219"/>
      <c r="D256" s="220" t="s">
        <v>72</v>
      </c>
      <c r="E256" s="232" t="s">
        <v>200</v>
      </c>
      <c r="F256" s="232" t="s">
        <v>396</v>
      </c>
      <c r="G256" s="219"/>
      <c r="H256" s="219"/>
      <c r="I256" s="222"/>
      <c r="J256" s="233">
        <f>BK256</f>
        <v>0</v>
      </c>
      <c r="K256" s="219"/>
      <c r="L256" s="224"/>
      <c r="M256" s="225"/>
      <c r="N256" s="226"/>
      <c r="O256" s="226"/>
      <c r="P256" s="227">
        <f>SUM(P257:P302)</f>
        <v>0</v>
      </c>
      <c r="Q256" s="226"/>
      <c r="R256" s="227">
        <f>SUM(R257:R302)</f>
        <v>69.32346829999999</v>
      </c>
      <c r="S256" s="226"/>
      <c r="T256" s="228">
        <f>SUM(T257:T302)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9" t="s">
        <v>81</v>
      </c>
      <c r="AT256" s="230" t="s">
        <v>72</v>
      </c>
      <c r="AU256" s="230" t="s">
        <v>81</v>
      </c>
      <c r="AY256" s="229" t="s">
        <v>130</v>
      </c>
      <c r="BK256" s="231">
        <f>SUM(BK257:BK302)</f>
        <v>0</v>
      </c>
    </row>
    <row r="257" spans="1:65" s="2" customFormat="1" ht="16.5" customHeight="1">
      <c r="A257" s="37"/>
      <c r="B257" s="38"/>
      <c r="C257" s="234" t="s">
        <v>368</v>
      </c>
      <c r="D257" s="234" t="s">
        <v>132</v>
      </c>
      <c r="E257" s="235" t="s">
        <v>398</v>
      </c>
      <c r="F257" s="236" t="s">
        <v>399</v>
      </c>
      <c r="G257" s="237" t="s">
        <v>353</v>
      </c>
      <c r="H257" s="238">
        <v>7</v>
      </c>
      <c r="I257" s="239"/>
      <c r="J257" s="240">
        <f>ROUND(I257*H257,2)</f>
        <v>0</v>
      </c>
      <c r="K257" s="236" t="s">
        <v>136</v>
      </c>
      <c r="L257" s="43"/>
      <c r="M257" s="241" t="s">
        <v>1</v>
      </c>
      <c r="N257" s="242" t="s">
        <v>38</v>
      </c>
      <c r="O257" s="90"/>
      <c r="P257" s="243">
        <f>O257*H257</f>
        <v>0</v>
      </c>
      <c r="Q257" s="243">
        <v>0.0007</v>
      </c>
      <c r="R257" s="243">
        <f>Q257*H257</f>
        <v>0.0049</v>
      </c>
      <c r="S257" s="243">
        <v>0</v>
      </c>
      <c r="T257" s="24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5" t="s">
        <v>137</v>
      </c>
      <c r="AT257" s="245" t="s">
        <v>132</v>
      </c>
      <c r="AU257" s="245" t="s">
        <v>83</v>
      </c>
      <c r="AY257" s="16" t="s">
        <v>130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6" t="s">
        <v>81</v>
      </c>
      <c r="BK257" s="246">
        <f>ROUND(I257*H257,2)</f>
        <v>0</v>
      </c>
      <c r="BL257" s="16" t="s">
        <v>137</v>
      </c>
      <c r="BM257" s="245" t="s">
        <v>820</v>
      </c>
    </row>
    <row r="258" spans="1:47" s="2" customFormat="1" ht="12">
      <c r="A258" s="37"/>
      <c r="B258" s="38"/>
      <c r="C258" s="39"/>
      <c r="D258" s="247" t="s">
        <v>139</v>
      </c>
      <c r="E258" s="39"/>
      <c r="F258" s="248" t="s">
        <v>401</v>
      </c>
      <c r="G258" s="39"/>
      <c r="H258" s="39"/>
      <c r="I258" s="143"/>
      <c r="J258" s="39"/>
      <c r="K258" s="39"/>
      <c r="L258" s="43"/>
      <c r="M258" s="249"/>
      <c r="N258" s="250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139</v>
      </c>
      <c r="AU258" s="16" t="s">
        <v>83</v>
      </c>
    </row>
    <row r="259" spans="1:51" s="13" customFormat="1" ht="12">
      <c r="A259" s="13"/>
      <c r="B259" s="251"/>
      <c r="C259" s="252"/>
      <c r="D259" s="247" t="s">
        <v>141</v>
      </c>
      <c r="E259" s="253" t="s">
        <v>1</v>
      </c>
      <c r="F259" s="254" t="s">
        <v>821</v>
      </c>
      <c r="G259" s="252"/>
      <c r="H259" s="255">
        <v>1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1" t="s">
        <v>141</v>
      </c>
      <c r="AU259" s="261" t="s">
        <v>83</v>
      </c>
      <c r="AV259" s="13" t="s">
        <v>83</v>
      </c>
      <c r="AW259" s="13" t="s">
        <v>30</v>
      </c>
      <c r="AX259" s="13" t="s">
        <v>73</v>
      </c>
      <c r="AY259" s="261" t="s">
        <v>130</v>
      </c>
    </row>
    <row r="260" spans="1:51" s="13" customFormat="1" ht="12">
      <c r="A260" s="13"/>
      <c r="B260" s="251"/>
      <c r="C260" s="252"/>
      <c r="D260" s="247" t="s">
        <v>141</v>
      </c>
      <c r="E260" s="253" t="s">
        <v>1</v>
      </c>
      <c r="F260" s="254" t="s">
        <v>822</v>
      </c>
      <c r="G260" s="252"/>
      <c r="H260" s="255">
        <v>6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1" t="s">
        <v>141</v>
      </c>
      <c r="AU260" s="261" t="s">
        <v>83</v>
      </c>
      <c r="AV260" s="13" t="s">
        <v>83</v>
      </c>
      <c r="AW260" s="13" t="s">
        <v>30</v>
      </c>
      <c r="AX260" s="13" t="s">
        <v>73</v>
      </c>
      <c r="AY260" s="261" t="s">
        <v>130</v>
      </c>
    </row>
    <row r="261" spans="1:51" s="14" customFormat="1" ht="12">
      <c r="A261" s="14"/>
      <c r="B261" s="262"/>
      <c r="C261" s="263"/>
      <c r="D261" s="247" t="s">
        <v>141</v>
      </c>
      <c r="E261" s="264" t="s">
        <v>1</v>
      </c>
      <c r="F261" s="265" t="s">
        <v>143</v>
      </c>
      <c r="G261" s="263"/>
      <c r="H261" s="266">
        <v>7</v>
      </c>
      <c r="I261" s="267"/>
      <c r="J261" s="263"/>
      <c r="K261" s="263"/>
      <c r="L261" s="268"/>
      <c r="M261" s="269"/>
      <c r="N261" s="270"/>
      <c r="O261" s="270"/>
      <c r="P261" s="270"/>
      <c r="Q261" s="270"/>
      <c r="R261" s="270"/>
      <c r="S261" s="270"/>
      <c r="T261" s="27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2" t="s">
        <v>141</v>
      </c>
      <c r="AU261" s="272" t="s">
        <v>83</v>
      </c>
      <c r="AV261" s="14" t="s">
        <v>137</v>
      </c>
      <c r="AW261" s="14" t="s">
        <v>30</v>
      </c>
      <c r="AX261" s="14" t="s">
        <v>81</v>
      </c>
      <c r="AY261" s="272" t="s">
        <v>130</v>
      </c>
    </row>
    <row r="262" spans="1:65" s="2" customFormat="1" ht="16.5" customHeight="1">
      <c r="A262" s="37"/>
      <c r="B262" s="38"/>
      <c r="C262" s="273" t="s">
        <v>373</v>
      </c>
      <c r="D262" s="273" t="s">
        <v>221</v>
      </c>
      <c r="E262" s="274" t="s">
        <v>405</v>
      </c>
      <c r="F262" s="275" t="s">
        <v>406</v>
      </c>
      <c r="G262" s="276" t="s">
        <v>353</v>
      </c>
      <c r="H262" s="277">
        <v>7</v>
      </c>
      <c r="I262" s="278"/>
      <c r="J262" s="279">
        <f>ROUND(I262*H262,2)</f>
        <v>0</v>
      </c>
      <c r="K262" s="275" t="s">
        <v>136</v>
      </c>
      <c r="L262" s="280"/>
      <c r="M262" s="281" t="s">
        <v>1</v>
      </c>
      <c r="N262" s="282" t="s">
        <v>38</v>
      </c>
      <c r="O262" s="90"/>
      <c r="P262" s="243">
        <f>O262*H262</f>
        <v>0</v>
      </c>
      <c r="Q262" s="243">
        <v>0.0025</v>
      </c>
      <c r="R262" s="243">
        <f>Q262*H262</f>
        <v>0.0175</v>
      </c>
      <c r="S262" s="243">
        <v>0</v>
      </c>
      <c r="T262" s="24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45" t="s">
        <v>182</v>
      </c>
      <c r="AT262" s="245" t="s">
        <v>221</v>
      </c>
      <c r="AU262" s="245" t="s">
        <v>83</v>
      </c>
      <c r="AY262" s="16" t="s">
        <v>130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16" t="s">
        <v>81</v>
      </c>
      <c r="BK262" s="246">
        <f>ROUND(I262*H262,2)</f>
        <v>0</v>
      </c>
      <c r="BL262" s="16" t="s">
        <v>137</v>
      </c>
      <c r="BM262" s="245" t="s">
        <v>823</v>
      </c>
    </row>
    <row r="263" spans="1:47" s="2" customFormat="1" ht="12">
      <c r="A263" s="37"/>
      <c r="B263" s="38"/>
      <c r="C263" s="39"/>
      <c r="D263" s="247" t="s">
        <v>139</v>
      </c>
      <c r="E263" s="39"/>
      <c r="F263" s="248" t="s">
        <v>408</v>
      </c>
      <c r="G263" s="39"/>
      <c r="H263" s="39"/>
      <c r="I263" s="143"/>
      <c r="J263" s="39"/>
      <c r="K263" s="39"/>
      <c r="L263" s="43"/>
      <c r="M263" s="249"/>
      <c r="N263" s="250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139</v>
      </c>
      <c r="AU263" s="16" t="s">
        <v>83</v>
      </c>
    </row>
    <row r="264" spans="1:65" s="2" customFormat="1" ht="16.5" customHeight="1">
      <c r="A264" s="37"/>
      <c r="B264" s="38"/>
      <c r="C264" s="234" t="s">
        <v>378</v>
      </c>
      <c r="D264" s="234" t="s">
        <v>132</v>
      </c>
      <c r="E264" s="235" t="s">
        <v>410</v>
      </c>
      <c r="F264" s="236" t="s">
        <v>411</v>
      </c>
      <c r="G264" s="237" t="s">
        <v>353</v>
      </c>
      <c r="H264" s="238">
        <v>5</v>
      </c>
      <c r="I264" s="239"/>
      <c r="J264" s="240">
        <f>ROUND(I264*H264,2)</f>
        <v>0</v>
      </c>
      <c r="K264" s="236" t="s">
        <v>136</v>
      </c>
      <c r="L264" s="43"/>
      <c r="M264" s="241" t="s">
        <v>1</v>
      </c>
      <c r="N264" s="242" t="s">
        <v>38</v>
      </c>
      <c r="O264" s="90"/>
      <c r="P264" s="243">
        <f>O264*H264</f>
        <v>0</v>
      </c>
      <c r="Q264" s="243">
        <v>0.10941</v>
      </c>
      <c r="R264" s="243">
        <f>Q264*H264</f>
        <v>0.5470499999999999</v>
      </c>
      <c r="S264" s="243">
        <v>0</v>
      </c>
      <c r="T264" s="24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5" t="s">
        <v>137</v>
      </c>
      <c r="AT264" s="245" t="s">
        <v>132</v>
      </c>
      <c r="AU264" s="245" t="s">
        <v>83</v>
      </c>
      <c r="AY264" s="16" t="s">
        <v>130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6" t="s">
        <v>81</v>
      </c>
      <c r="BK264" s="246">
        <f>ROUND(I264*H264,2)</f>
        <v>0</v>
      </c>
      <c r="BL264" s="16" t="s">
        <v>137</v>
      </c>
      <c r="BM264" s="245" t="s">
        <v>824</v>
      </c>
    </row>
    <row r="265" spans="1:47" s="2" customFormat="1" ht="12">
      <c r="A265" s="37"/>
      <c r="B265" s="38"/>
      <c r="C265" s="39"/>
      <c r="D265" s="247" t="s">
        <v>139</v>
      </c>
      <c r="E265" s="39"/>
      <c r="F265" s="248" t="s">
        <v>413</v>
      </c>
      <c r="G265" s="39"/>
      <c r="H265" s="39"/>
      <c r="I265" s="143"/>
      <c r="J265" s="39"/>
      <c r="K265" s="39"/>
      <c r="L265" s="43"/>
      <c r="M265" s="249"/>
      <c r="N265" s="250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139</v>
      </c>
      <c r="AU265" s="16" t="s">
        <v>83</v>
      </c>
    </row>
    <row r="266" spans="1:65" s="2" customFormat="1" ht="16.5" customHeight="1">
      <c r="A266" s="37"/>
      <c r="B266" s="38"/>
      <c r="C266" s="273" t="s">
        <v>382</v>
      </c>
      <c r="D266" s="273" t="s">
        <v>221</v>
      </c>
      <c r="E266" s="274" t="s">
        <v>415</v>
      </c>
      <c r="F266" s="275" t="s">
        <v>416</v>
      </c>
      <c r="G266" s="276" t="s">
        <v>353</v>
      </c>
      <c r="H266" s="277">
        <v>5</v>
      </c>
      <c r="I266" s="278"/>
      <c r="J266" s="279">
        <f>ROUND(I266*H266,2)</f>
        <v>0</v>
      </c>
      <c r="K266" s="275" t="s">
        <v>136</v>
      </c>
      <c r="L266" s="280"/>
      <c r="M266" s="281" t="s">
        <v>1</v>
      </c>
      <c r="N266" s="282" t="s">
        <v>38</v>
      </c>
      <c r="O266" s="90"/>
      <c r="P266" s="243">
        <f>O266*H266</f>
        <v>0</v>
      </c>
      <c r="Q266" s="243">
        <v>0.0065</v>
      </c>
      <c r="R266" s="243">
        <f>Q266*H266</f>
        <v>0.0325</v>
      </c>
      <c r="S266" s="243">
        <v>0</v>
      </c>
      <c r="T266" s="244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45" t="s">
        <v>182</v>
      </c>
      <c r="AT266" s="245" t="s">
        <v>221</v>
      </c>
      <c r="AU266" s="245" t="s">
        <v>83</v>
      </c>
      <c r="AY266" s="16" t="s">
        <v>130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16" t="s">
        <v>81</v>
      </c>
      <c r="BK266" s="246">
        <f>ROUND(I266*H266,2)</f>
        <v>0</v>
      </c>
      <c r="BL266" s="16" t="s">
        <v>137</v>
      </c>
      <c r="BM266" s="245" t="s">
        <v>825</v>
      </c>
    </row>
    <row r="267" spans="1:47" s="2" customFormat="1" ht="12">
      <c r="A267" s="37"/>
      <c r="B267" s="38"/>
      <c r="C267" s="39"/>
      <c r="D267" s="247" t="s">
        <v>139</v>
      </c>
      <c r="E267" s="39"/>
      <c r="F267" s="248" t="s">
        <v>418</v>
      </c>
      <c r="G267" s="39"/>
      <c r="H267" s="39"/>
      <c r="I267" s="143"/>
      <c r="J267" s="39"/>
      <c r="K267" s="39"/>
      <c r="L267" s="43"/>
      <c r="M267" s="249"/>
      <c r="N267" s="250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139</v>
      </c>
      <c r="AU267" s="16" t="s">
        <v>83</v>
      </c>
    </row>
    <row r="268" spans="1:65" s="2" customFormat="1" ht="16.5" customHeight="1">
      <c r="A268" s="37"/>
      <c r="B268" s="38"/>
      <c r="C268" s="234" t="s">
        <v>386</v>
      </c>
      <c r="D268" s="234" t="s">
        <v>132</v>
      </c>
      <c r="E268" s="235" t="s">
        <v>426</v>
      </c>
      <c r="F268" s="236" t="s">
        <v>427</v>
      </c>
      <c r="G268" s="237" t="s">
        <v>164</v>
      </c>
      <c r="H268" s="238">
        <v>166.96</v>
      </c>
      <c r="I268" s="239"/>
      <c r="J268" s="240">
        <f>ROUND(I268*H268,2)</f>
        <v>0</v>
      </c>
      <c r="K268" s="236" t="s">
        <v>136</v>
      </c>
      <c r="L268" s="43"/>
      <c r="M268" s="241" t="s">
        <v>1</v>
      </c>
      <c r="N268" s="242" t="s">
        <v>38</v>
      </c>
      <c r="O268" s="90"/>
      <c r="P268" s="243">
        <f>O268*H268</f>
        <v>0</v>
      </c>
      <c r="Q268" s="243">
        <v>0.08088</v>
      </c>
      <c r="R268" s="243">
        <f>Q268*H268</f>
        <v>13.503724799999999</v>
      </c>
      <c r="S268" s="243">
        <v>0</v>
      </c>
      <c r="T268" s="24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45" t="s">
        <v>137</v>
      </c>
      <c r="AT268" s="245" t="s">
        <v>132</v>
      </c>
      <c r="AU268" s="245" t="s">
        <v>83</v>
      </c>
      <c r="AY268" s="16" t="s">
        <v>130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16" t="s">
        <v>81</v>
      </c>
      <c r="BK268" s="246">
        <f>ROUND(I268*H268,2)</f>
        <v>0</v>
      </c>
      <c r="BL268" s="16" t="s">
        <v>137</v>
      </c>
      <c r="BM268" s="245" t="s">
        <v>826</v>
      </c>
    </row>
    <row r="269" spans="1:47" s="2" customFormat="1" ht="12">
      <c r="A269" s="37"/>
      <c r="B269" s="38"/>
      <c r="C269" s="39"/>
      <c r="D269" s="247" t="s">
        <v>139</v>
      </c>
      <c r="E269" s="39"/>
      <c r="F269" s="248" t="s">
        <v>429</v>
      </c>
      <c r="G269" s="39"/>
      <c r="H269" s="39"/>
      <c r="I269" s="143"/>
      <c r="J269" s="39"/>
      <c r="K269" s="39"/>
      <c r="L269" s="43"/>
      <c r="M269" s="249"/>
      <c r="N269" s="250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139</v>
      </c>
      <c r="AU269" s="16" t="s">
        <v>83</v>
      </c>
    </row>
    <row r="270" spans="1:51" s="13" customFormat="1" ht="12">
      <c r="A270" s="13"/>
      <c r="B270" s="251"/>
      <c r="C270" s="252"/>
      <c r="D270" s="247" t="s">
        <v>141</v>
      </c>
      <c r="E270" s="253" t="s">
        <v>1</v>
      </c>
      <c r="F270" s="254" t="s">
        <v>827</v>
      </c>
      <c r="G270" s="252"/>
      <c r="H270" s="255">
        <v>166.96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1" t="s">
        <v>141</v>
      </c>
      <c r="AU270" s="261" t="s">
        <v>83</v>
      </c>
      <c r="AV270" s="13" t="s">
        <v>83</v>
      </c>
      <c r="AW270" s="13" t="s">
        <v>30</v>
      </c>
      <c r="AX270" s="13" t="s">
        <v>73</v>
      </c>
      <c r="AY270" s="261" t="s">
        <v>130</v>
      </c>
    </row>
    <row r="271" spans="1:51" s="14" customFormat="1" ht="12">
      <c r="A271" s="14"/>
      <c r="B271" s="262"/>
      <c r="C271" s="263"/>
      <c r="D271" s="247" t="s">
        <v>141</v>
      </c>
      <c r="E271" s="264" t="s">
        <v>1</v>
      </c>
      <c r="F271" s="265" t="s">
        <v>143</v>
      </c>
      <c r="G271" s="263"/>
      <c r="H271" s="266">
        <v>166.96</v>
      </c>
      <c r="I271" s="267"/>
      <c r="J271" s="263"/>
      <c r="K271" s="263"/>
      <c r="L271" s="268"/>
      <c r="M271" s="269"/>
      <c r="N271" s="270"/>
      <c r="O271" s="270"/>
      <c r="P271" s="270"/>
      <c r="Q271" s="270"/>
      <c r="R271" s="270"/>
      <c r="S271" s="270"/>
      <c r="T271" s="27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2" t="s">
        <v>141</v>
      </c>
      <c r="AU271" s="272" t="s">
        <v>83</v>
      </c>
      <c r="AV271" s="14" t="s">
        <v>137</v>
      </c>
      <c r="AW271" s="14" t="s">
        <v>30</v>
      </c>
      <c r="AX271" s="14" t="s">
        <v>81</v>
      </c>
      <c r="AY271" s="272" t="s">
        <v>130</v>
      </c>
    </row>
    <row r="272" spans="1:65" s="2" customFormat="1" ht="16.5" customHeight="1">
      <c r="A272" s="37"/>
      <c r="B272" s="38"/>
      <c r="C272" s="273" t="s">
        <v>391</v>
      </c>
      <c r="D272" s="273" t="s">
        <v>221</v>
      </c>
      <c r="E272" s="274" t="s">
        <v>432</v>
      </c>
      <c r="F272" s="275" t="s">
        <v>433</v>
      </c>
      <c r="G272" s="276" t="s">
        <v>353</v>
      </c>
      <c r="H272" s="277">
        <v>166.96</v>
      </c>
      <c r="I272" s="278"/>
      <c r="J272" s="279">
        <f>ROUND(I272*H272,2)</f>
        <v>0</v>
      </c>
      <c r="K272" s="275" t="s">
        <v>136</v>
      </c>
      <c r="L272" s="280"/>
      <c r="M272" s="281" t="s">
        <v>1</v>
      </c>
      <c r="N272" s="282" t="s">
        <v>38</v>
      </c>
      <c r="O272" s="90"/>
      <c r="P272" s="243">
        <f>O272*H272</f>
        <v>0</v>
      </c>
      <c r="Q272" s="243">
        <v>0.022</v>
      </c>
      <c r="R272" s="243">
        <f>Q272*H272</f>
        <v>3.67312</v>
      </c>
      <c r="S272" s="243">
        <v>0</v>
      </c>
      <c r="T272" s="24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45" t="s">
        <v>182</v>
      </c>
      <c r="AT272" s="245" t="s">
        <v>221</v>
      </c>
      <c r="AU272" s="245" t="s">
        <v>83</v>
      </c>
      <c r="AY272" s="16" t="s">
        <v>130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16" t="s">
        <v>81</v>
      </c>
      <c r="BK272" s="246">
        <f>ROUND(I272*H272,2)</f>
        <v>0</v>
      </c>
      <c r="BL272" s="16" t="s">
        <v>137</v>
      </c>
      <c r="BM272" s="245" t="s">
        <v>828</v>
      </c>
    </row>
    <row r="273" spans="1:47" s="2" customFormat="1" ht="12">
      <c r="A273" s="37"/>
      <c r="B273" s="38"/>
      <c r="C273" s="39"/>
      <c r="D273" s="247" t="s">
        <v>139</v>
      </c>
      <c r="E273" s="39"/>
      <c r="F273" s="248" t="s">
        <v>433</v>
      </c>
      <c r="G273" s="39"/>
      <c r="H273" s="39"/>
      <c r="I273" s="143"/>
      <c r="J273" s="39"/>
      <c r="K273" s="39"/>
      <c r="L273" s="43"/>
      <c r="M273" s="249"/>
      <c r="N273" s="250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139</v>
      </c>
      <c r="AU273" s="16" t="s">
        <v>83</v>
      </c>
    </row>
    <row r="274" spans="1:47" s="2" customFormat="1" ht="12">
      <c r="A274" s="37"/>
      <c r="B274" s="38"/>
      <c r="C274" s="39"/>
      <c r="D274" s="247" t="s">
        <v>301</v>
      </c>
      <c r="E274" s="39"/>
      <c r="F274" s="283" t="s">
        <v>435</v>
      </c>
      <c r="G274" s="39"/>
      <c r="H274" s="39"/>
      <c r="I274" s="143"/>
      <c r="J274" s="39"/>
      <c r="K274" s="39"/>
      <c r="L274" s="43"/>
      <c r="M274" s="249"/>
      <c r="N274" s="250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301</v>
      </c>
      <c r="AU274" s="16" t="s">
        <v>83</v>
      </c>
    </row>
    <row r="275" spans="1:65" s="2" customFormat="1" ht="16.5" customHeight="1">
      <c r="A275" s="37"/>
      <c r="B275" s="38"/>
      <c r="C275" s="234" t="s">
        <v>397</v>
      </c>
      <c r="D275" s="234" t="s">
        <v>132</v>
      </c>
      <c r="E275" s="235" t="s">
        <v>438</v>
      </c>
      <c r="F275" s="236" t="s">
        <v>439</v>
      </c>
      <c r="G275" s="237" t="s">
        <v>164</v>
      </c>
      <c r="H275" s="238">
        <v>153.73</v>
      </c>
      <c r="I275" s="239"/>
      <c r="J275" s="240">
        <f>ROUND(I275*H275,2)</f>
        <v>0</v>
      </c>
      <c r="K275" s="236" t="s">
        <v>136</v>
      </c>
      <c r="L275" s="43"/>
      <c r="M275" s="241" t="s">
        <v>1</v>
      </c>
      <c r="N275" s="242" t="s">
        <v>38</v>
      </c>
      <c r="O275" s="90"/>
      <c r="P275" s="243">
        <f>O275*H275</f>
        <v>0</v>
      </c>
      <c r="Q275" s="243">
        <v>0.1554</v>
      </c>
      <c r="R275" s="243">
        <f>Q275*H275</f>
        <v>23.889642</v>
      </c>
      <c r="S275" s="243">
        <v>0</v>
      </c>
      <c r="T275" s="24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5" t="s">
        <v>137</v>
      </c>
      <c r="AT275" s="245" t="s">
        <v>132</v>
      </c>
      <c r="AU275" s="245" t="s">
        <v>83</v>
      </c>
      <c r="AY275" s="16" t="s">
        <v>130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6" t="s">
        <v>81</v>
      </c>
      <c r="BK275" s="246">
        <f>ROUND(I275*H275,2)</f>
        <v>0</v>
      </c>
      <c r="BL275" s="16" t="s">
        <v>137</v>
      </c>
      <c r="BM275" s="245" t="s">
        <v>829</v>
      </c>
    </row>
    <row r="276" spans="1:47" s="2" customFormat="1" ht="12">
      <c r="A276" s="37"/>
      <c r="B276" s="38"/>
      <c r="C276" s="39"/>
      <c r="D276" s="247" t="s">
        <v>139</v>
      </c>
      <c r="E276" s="39"/>
      <c r="F276" s="248" t="s">
        <v>441</v>
      </c>
      <c r="G276" s="39"/>
      <c r="H276" s="39"/>
      <c r="I276" s="143"/>
      <c r="J276" s="39"/>
      <c r="K276" s="39"/>
      <c r="L276" s="43"/>
      <c r="M276" s="249"/>
      <c r="N276" s="250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139</v>
      </c>
      <c r="AU276" s="16" t="s">
        <v>83</v>
      </c>
    </row>
    <row r="277" spans="1:51" s="13" customFormat="1" ht="12">
      <c r="A277" s="13"/>
      <c r="B277" s="251"/>
      <c r="C277" s="252"/>
      <c r="D277" s="247" t="s">
        <v>141</v>
      </c>
      <c r="E277" s="253" t="s">
        <v>1</v>
      </c>
      <c r="F277" s="254" t="s">
        <v>830</v>
      </c>
      <c r="G277" s="252"/>
      <c r="H277" s="255">
        <v>153.73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1" t="s">
        <v>141</v>
      </c>
      <c r="AU277" s="261" t="s">
        <v>83</v>
      </c>
      <c r="AV277" s="13" t="s">
        <v>83</v>
      </c>
      <c r="AW277" s="13" t="s">
        <v>30</v>
      </c>
      <c r="AX277" s="13" t="s">
        <v>73</v>
      </c>
      <c r="AY277" s="261" t="s">
        <v>130</v>
      </c>
    </row>
    <row r="278" spans="1:51" s="14" customFormat="1" ht="12">
      <c r="A278" s="14"/>
      <c r="B278" s="262"/>
      <c r="C278" s="263"/>
      <c r="D278" s="247" t="s">
        <v>141</v>
      </c>
      <c r="E278" s="264" t="s">
        <v>1</v>
      </c>
      <c r="F278" s="265" t="s">
        <v>143</v>
      </c>
      <c r="G278" s="263"/>
      <c r="H278" s="266">
        <v>153.73</v>
      </c>
      <c r="I278" s="267"/>
      <c r="J278" s="263"/>
      <c r="K278" s="263"/>
      <c r="L278" s="268"/>
      <c r="M278" s="269"/>
      <c r="N278" s="270"/>
      <c r="O278" s="270"/>
      <c r="P278" s="270"/>
      <c r="Q278" s="270"/>
      <c r="R278" s="270"/>
      <c r="S278" s="270"/>
      <c r="T278" s="27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2" t="s">
        <v>141</v>
      </c>
      <c r="AU278" s="272" t="s">
        <v>83</v>
      </c>
      <c r="AV278" s="14" t="s">
        <v>137</v>
      </c>
      <c r="AW278" s="14" t="s">
        <v>30</v>
      </c>
      <c r="AX278" s="14" t="s">
        <v>81</v>
      </c>
      <c r="AY278" s="272" t="s">
        <v>130</v>
      </c>
    </row>
    <row r="279" spans="1:65" s="2" customFormat="1" ht="16.5" customHeight="1">
      <c r="A279" s="37"/>
      <c r="B279" s="38"/>
      <c r="C279" s="273" t="s">
        <v>404</v>
      </c>
      <c r="D279" s="273" t="s">
        <v>221</v>
      </c>
      <c r="E279" s="274" t="s">
        <v>445</v>
      </c>
      <c r="F279" s="275" t="s">
        <v>446</v>
      </c>
      <c r="G279" s="276" t="s">
        <v>353</v>
      </c>
      <c r="H279" s="277">
        <v>121.73</v>
      </c>
      <c r="I279" s="278"/>
      <c r="J279" s="279">
        <f>ROUND(I279*H279,2)</f>
        <v>0</v>
      </c>
      <c r="K279" s="275" t="s">
        <v>136</v>
      </c>
      <c r="L279" s="280"/>
      <c r="M279" s="281" t="s">
        <v>1</v>
      </c>
      <c r="N279" s="282" t="s">
        <v>38</v>
      </c>
      <c r="O279" s="90"/>
      <c r="P279" s="243">
        <f>O279*H279</f>
        <v>0</v>
      </c>
      <c r="Q279" s="243">
        <v>0.0821</v>
      </c>
      <c r="R279" s="243">
        <f>Q279*H279</f>
        <v>9.994033000000002</v>
      </c>
      <c r="S279" s="243">
        <v>0</v>
      </c>
      <c r="T279" s="24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45" t="s">
        <v>182</v>
      </c>
      <c r="AT279" s="245" t="s">
        <v>221</v>
      </c>
      <c r="AU279" s="245" t="s">
        <v>83</v>
      </c>
      <c r="AY279" s="16" t="s">
        <v>130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6" t="s">
        <v>81</v>
      </c>
      <c r="BK279" s="246">
        <f>ROUND(I279*H279,2)</f>
        <v>0</v>
      </c>
      <c r="BL279" s="16" t="s">
        <v>137</v>
      </c>
      <c r="BM279" s="245" t="s">
        <v>831</v>
      </c>
    </row>
    <row r="280" spans="1:47" s="2" customFormat="1" ht="12">
      <c r="A280" s="37"/>
      <c r="B280" s="38"/>
      <c r="C280" s="39"/>
      <c r="D280" s="247" t="s">
        <v>139</v>
      </c>
      <c r="E280" s="39"/>
      <c r="F280" s="248" t="s">
        <v>448</v>
      </c>
      <c r="G280" s="39"/>
      <c r="H280" s="39"/>
      <c r="I280" s="143"/>
      <c r="J280" s="39"/>
      <c r="K280" s="39"/>
      <c r="L280" s="43"/>
      <c r="M280" s="249"/>
      <c r="N280" s="250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139</v>
      </c>
      <c r="AU280" s="16" t="s">
        <v>83</v>
      </c>
    </row>
    <row r="281" spans="1:51" s="13" customFormat="1" ht="12">
      <c r="A281" s="13"/>
      <c r="B281" s="251"/>
      <c r="C281" s="252"/>
      <c r="D281" s="247" t="s">
        <v>141</v>
      </c>
      <c r="E281" s="253" t="s">
        <v>1</v>
      </c>
      <c r="F281" s="254" t="s">
        <v>832</v>
      </c>
      <c r="G281" s="252"/>
      <c r="H281" s="255">
        <v>121.73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1" t="s">
        <v>141</v>
      </c>
      <c r="AU281" s="261" t="s">
        <v>83</v>
      </c>
      <c r="AV281" s="13" t="s">
        <v>83</v>
      </c>
      <c r="AW281" s="13" t="s">
        <v>30</v>
      </c>
      <c r="AX281" s="13" t="s">
        <v>73</v>
      </c>
      <c r="AY281" s="261" t="s">
        <v>130</v>
      </c>
    </row>
    <row r="282" spans="1:51" s="14" customFormat="1" ht="12">
      <c r="A282" s="14"/>
      <c r="B282" s="262"/>
      <c r="C282" s="263"/>
      <c r="D282" s="247" t="s">
        <v>141</v>
      </c>
      <c r="E282" s="264" t="s">
        <v>1</v>
      </c>
      <c r="F282" s="265" t="s">
        <v>143</v>
      </c>
      <c r="G282" s="263"/>
      <c r="H282" s="266">
        <v>121.73</v>
      </c>
      <c r="I282" s="267"/>
      <c r="J282" s="263"/>
      <c r="K282" s="263"/>
      <c r="L282" s="268"/>
      <c r="M282" s="269"/>
      <c r="N282" s="270"/>
      <c r="O282" s="270"/>
      <c r="P282" s="270"/>
      <c r="Q282" s="270"/>
      <c r="R282" s="270"/>
      <c r="S282" s="270"/>
      <c r="T282" s="27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2" t="s">
        <v>141</v>
      </c>
      <c r="AU282" s="272" t="s">
        <v>83</v>
      </c>
      <c r="AV282" s="14" t="s">
        <v>137</v>
      </c>
      <c r="AW282" s="14" t="s">
        <v>30</v>
      </c>
      <c r="AX282" s="14" t="s">
        <v>81</v>
      </c>
      <c r="AY282" s="272" t="s">
        <v>130</v>
      </c>
    </row>
    <row r="283" spans="1:65" s="2" customFormat="1" ht="16.5" customHeight="1">
      <c r="A283" s="37"/>
      <c r="B283" s="38"/>
      <c r="C283" s="273" t="s">
        <v>409</v>
      </c>
      <c r="D283" s="273" t="s">
        <v>221</v>
      </c>
      <c r="E283" s="274" t="s">
        <v>451</v>
      </c>
      <c r="F283" s="275" t="s">
        <v>452</v>
      </c>
      <c r="G283" s="276" t="s">
        <v>353</v>
      </c>
      <c r="H283" s="277">
        <v>20</v>
      </c>
      <c r="I283" s="278"/>
      <c r="J283" s="279">
        <f>ROUND(I283*H283,2)</f>
        <v>0</v>
      </c>
      <c r="K283" s="275" t="s">
        <v>136</v>
      </c>
      <c r="L283" s="280"/>
      <c r="M283" s="281" t="s">
        <v>1</v>
      </c>
      <c r="N283" s="282" t="s">
        <v>38</v>
      </c>
      <c r="O283" s="90"/>
      <c r="P283" s="243">
        <f>O283*H283</f>
        <v>0</v>
      </c>
      <c r="Q283" s="243">
        <v>0.0483</v>
      </c>
      <c r="R283" s="243">
        <f>Q283*H283</f>
        <v>0.9660000000000001</v>
      </c>
      <c r="S283" s="243">
        <v>0</v>
      </c>
      <c r="T283" s="244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45" t="s">
        <v>182</v>
      </c>
      <c r="AT283" s="245" t="s">
        <v>221</v>
      </c>
      <c r="AU283" s="245" t="s">
        <v>83</v>
      </c>
      <c r="AY283" s="16" t="s">
        <v>130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16" t="s">
        <v>81</v>
      </c>
      <c r="BK283" s="246">
        <f>ROUND(I283*H283,2)</f>
        <v>0</v>
      </c>
      <c r="BL283" s="16" t="s">
        <v>137</v>
      </c>
      <c r="BM283" s="245" t="s">
        <v>833</v>
      </c>
    </row>
    <row r="284" spans="1:47" s="2" customFormat="1" ht="12">
      <c r="A284" s="37"/>
      <c r="B284" s="38"/>
      <c r="C284" s="39"/>
      <c r="D284" s="247" t="s">
        <v>139</v>
      </c>
      <c r="E284" s="39"/>
      <c r="F284" s="248" t="s">
        <v>454</v>
      </c>
      <c r="G284" s="39"/>
      <c r="H284" s="39"/>
      <c r="I284" s="143"/>
      <c r="J284" s="39"/>
      <c r="K284" s="39"/>
      <c r="L284" s="43"/>
      <c r="M284" s="249"/>
      <c r="N284" s="250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139</v>
      </c>
      <c r="AU284" s="16" t="s">
        <v>83</v>
      </c>
    </row>
    <row r="285" spans="1:51" s="13" customFormat="1" ht="12">
      <c r="A285" s="13"/>
      <c r="B285" s="251"/>
      <c r="C285" s="252"/>
      <c r="D285" s="247" t="s">
        <v>141</v>
      </c>
      <c r="E285" s="253" t="s">
        <v>1</v>
      </c>
      <c r="F285" s="254" t="s">
        <v>834</v>
      </c>
      <c r="G285" s="252"/>
      <c r="H285" s="255">
        <v>20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1" t="s">
        <v>141</v>
      </c>
      <c r="AU285" s="261" t="s">
        <v>83</v>
      </c>
      <c r="AV285" s="13" t="s">
        <v>83</v>
      </c>
      <c r="AW285" s="13" t="s">
        <v>30</v>
      </c>
      <c r="AX285" s="13" t="s">
        <v>73</v>
      </c>
      <c r="AY285" s="261" t="s">
        <v>130</v>
      </c>
    </row>
    <row r="286" spans="1:51" s="14" customFormat="1" ht="12">
      <c r="A286" s="14"/>
      <c r="B286" s="262"/>
      <c r="C286" s="263"/>
      <c r="D286" s="247" t="s">
        <v>141</v>
      </c>
      <c r="E286" s="264" t="s">
        <v>1</v>
      </c>
      <c r="F286" s="265" t="s">
        <v>143</v>
      </c>
      <c r="G286" s="263"/>
      <c r="H286" s="266">
        <v>20</v>
      </c>
      <c r="I286" s="267"/>
      <c r="J286" s="263"/>
      <c r="K286" s="263"/>
      <c r="L286" s="268"/>
      <c r="M286" s="269"/>
      <c r="N286" s="270"/>
      <c r="O286" s="270"/>
      <c r="P286" s="270"/>
      <c r="Q286" s="270"/>
      <c r="R286" s="270"/>
      <c r="S286" s="270"/>
      <c r="T286" s="27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2" t="s">
        <v>141</v>
      </c>
      <c r="AU286" s="272" t="s">
        <v>83</v>
      </c>
      <c r="AV286" s="14" t="s">
        <v>137</v>
      </c>
      <c r="AW286" s="14" t="s">
        <v>30</v>
      </c>
      <c r="AX286" s="14" t="s">
        <v>81</v>
      </c>
      <c r="AY286" s="272" t="s">
        <v>130</v>
      </c>
    </row>
    <row r="287" spans="1:65" s="2" customFormat="1" ht="16.5" customHeight="1">
      <c r="A287" s="37"/>
      <c r="B287" s="38"/>
      <c r="C287" s="273" t="s">
        <v>414</v>
      </c>
      <c r="D287" s="273" t="s">
        <v>221</v>
      </c>
      <c r="E287" s="274" t="s">
        <v>457</v>
      </c>
      <c r="F287" s="275" t="s">
        <v>458</v>
      </c>
      <c r="G287" s="276" t="s">
        <v>353</v>
      </c>
      <c r="H287" s="277">
        <v>12</v>
      </c>
      <c r="I287" s="278"/>
      <c r="J287" s="279">
        <f>ROUND(I287*H287,2)</f>
        <v>0</v>
      </c>
      <c r="K287" s="275" t="s">
        <v>136</v>
      </c>
      <c r="L287" s="280"/>
      <c r="M287" s="281" t="s">
        <v>1</v>
      </c>
      <c r="N287" s="282" t="s">
        <v>38</v>
      </c>
      <c r="O287" s="90"/>
      <c r="P287" s="243">
        <f>O287*H287</f>
        <v>0</v>
      </c>
      <c r="Q287" s="243">
        <v>0.064</v>
      </c>
      <c r="R287" s="243">
        <f>Q287*H287</f>
        <v>0.768</v>
      </c>
      <c r="S287" s="243">
        <v>0</v>
      </c>
      <c r="T287" s="24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45" t="s">
        <v>182</v>
      </c>
      <c r="AT287" s="245" t="s">
        <v>221</v>
      </c>
      <c r="AU287" s="245" t="s">
        <v>83</v>
      </c>
      <c r="AY287" s="16" t="s">
        <v>130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6" t="s">
        <v>81</v>
      </c>
      <c r="BK287" s="246">
        <f>ROUND(I287*H287,2)</f>
        <v>0</v>
      </c>
      <c r="BL287" s="16" t="s">
        <v>137</v>
      </c>
      <c r="BM287" s="245" t="s">
        <v>835</v>
      </c>
    </row>
    <row r="288" spans="1:47" s="2" customFormat="1" ht="12">
      <c r="A288" s="37"/>
      <c r="B288" s="38"/>
      <c r="C288" s="39"/>
      <c r="D288" s="247" t="s">
        <v>139</v>
      </c>
      <c r="E288" s="39"/>
      <c r="F288" s="248" t="s">
        <v>460</v>
      </c>
      <c r="G288" s="39"/>
      <c r="H288" s="39"/>
      <c r="I288" s="143"/>
      <c r="J288" s="39"/>
      <c r="K288" s="39"/>
      <c r="L288" s="43"/>
      <c r="M288" s="249"/>
      <c r="N288" s="250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139</v>
      </c>
      <c r="AU288" s="16" t="s">
        <v>83</v>
      </c>
    </row>
    <row r="289" spans="1:51" s="13" customFormat="1" ht="12">
      <c r="A289" s="13"/>
      <c r="B289" s="251"/>
      <c r="C289" s="252"/>
      <c r="D289" s="247" t="s">
        <v>141</v>
      </c>
      <c r="E289" s="253" t="s">
        <v>1</v>
      </c>
      <c r="F289" s="254" t="s">
        <v>836</v>
      </c>
      <c r="G289" s="252"/>
      <c r="H289" s="255">
        <v>12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141</v>
      </c>
      <c r="AU289" s="261" t="s">
        <v>83</v>
      </c>
      <c r="AV289" s="13" t="s">
        <v>83</v>
      </c>
      <c r="AW289" s="13" t="s">
        <v>30</v>
      </c>
      <c r="AX289" s="13" t="s">
        <v>81</v>
      </c>
      <c r="AY289" s="261" t="s">
        <v>130</v>
      </c>
    </row>
    <row r="290" spans="1:65" s="2" customFormat="1" ht="16.5" customHeight="1">
      <c r="A290" s="37"/>
      <c r="B290" s="38"/>
      <c r="C290" s="234" t="s">
        <v>419</v>
      </c>
      <c r="D290" s="234" t="s">
        <v>132</v>
      </c>
      <c r="E290" s="235" t="s">
        <v>506</v>
      </c>
      <c r="F290" s="236" t="s">
        <v>507</v>
      </c>
      <c r="G290" s="237" t="s">
        <v>164</v>
      </c>
      <c r="H290" s="238">
        <v>143.43</v>
      </c>
      <c r="I290" s="239"/>
      <c r="J290" s="240">
        <f>ROUND(I290*H290,2)</f>
        <v>0</v>
      </c>
      <c r="K290" s="236" t="s">
        <v>136</v>
      </c>
      <c r="L290" s="43"/>
      <c r="M290" s="241" t="s">
        <v>1</v>
      </c>
      <c r="N290" s="242" t="s">
        <v>38</v>
      </c>
      <c r="O290" s="90"/>
      <c r="P290" s="243">
        <f>O290*H290</f>
        <v>0</v>
      </c>
      <c r="Q290" s="243">
        <v>0.10095</v>
      </c>
      <c r="R290" s="243">
        <f>Q290*H290</f>
        <v>14.4792585</v>
      </c>
      <c r="S290" s="243">
        <v>0</v>
      </c>
      <c r="T290" s="24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5" t="s">
        <v>137</v>
      </c>
      <c r="AT290" s="245" t="s">
        <v>132</v>
      </c>
      <c r="AU290" s="245" t="s">
        <v>83</v>
      </c>
      <c r="AY290" s="16" t="s">
        <v>130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16" t="s">
        <v>81</v>
      </c>
      <c r="BK290" s="246">
        <f>ROUND(I290*H290,2)</f>
        <v>0</v>
      </c>
      <c r="BL290" s="16" t="s">
        <v>137</v>
      </c>
      <c r="BM290" s="245" t="s">
        <v>837</v>
      </c>
    </row>
    <row r="291" spans="1:47" s="2" customFormat="1" ht="12">
      <c r="A291" s="37"/>
      <c r="B291" s="38"/>
      <c r="C291" s="39"/>
      <c r="D291" s="247" t="s">
        <v>139</v>
      </c>
      <c r="E291" s="39"/>
      <c r="F291" s="248" t="s">
        <v>509</v>
      </c>
      <c r="G291" s="39"/>
      <c r="H291" s="39"/>
      <c r="I291" s="143"/>
      <c r="J291" s="39"/>
      <c r="K291" s="39"/>
      <c r="L291" s="43"/>
      <c r="M291" s="249"/>
      <c r="N291" s="250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139</v>
      </c>
      <c r="AU291" s="16" t="s">
        <v>83</v>
      </c>
    </row>
    <row r="292" spans="1:51" s="13" customFormat="1" ht="12">
      <c r="A292" s="13"/>
      <c r="B292" s="251"/>
      <c r="C292" s="252"/>
      <c r="D292" s="247" t="s">
        <v>141</v>
      </c>
      <c r="E292" s="253" t="s">
        <v>1</v>
      </c>
      <c r="F292" s="254" t="s">
        <v>838</v>
      </c>
      <c r="G292" s="252"/>
      <c r="H292" s="255">
        <v>132.05</v>
      </c>
      <c r="I292" s="256"/>
      <c r="J292" s="252"/>
      <c r="K292" s="252"/>
      <c r="L292" s="257"/>
      <c r="M292" s="258"/>
      <c r="N292" s="259"/>
      <c r="O292" s="259"/>
      <c r="P292" s="259"/>
      <c r="Q292" s="259"/>
      <c r="R292" s="259"/>
      <c r="S292" s="259"/>
      <c r="T292" s="26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1" t="s">
        <v>141</v>
      </c>
      <c r="AU292" s="261" t="s">
        <v>83</v>
      </c>
      <c r="AV292" s="13" t="s">
        <v>83</v>
      </c>
      <c r="AW292" s="13" t="s">
        <v>30</v>
      </c>
      <c r="AX292" s="13" t="s">
        <v>73</v>
      </c>
      <c r="AY292" s="261" t="s">
        <v>130</v>
      </c>
    </row>
    <row r="293" spans="1:51" s="13" customFormat="1" ht="12">
      <c r="A293" s="13"/>
      <c r="B293" s="251"/>
      <c r="C293" s="252"/>
      <c r="D293" s="247" t="s">
        <v>141</v>
      </c>
      <c r="E293" s="253" t="s">
        <v>1</v>
      </c>
      <c r="F293" s="254" t="s">
        <v>839</v>
      </c>
      <c r="G293" s="252"/>
      <c r="H293" s="255">
        <v>11.38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1" t="s">
        <v>141</v>
      </c>
      <c r="AU293" s="261" t="s">
        <v>83</v>
      </c>
      <c r="AV293" s="13" t="s">
        <v>83</v>
      </c>
      <c r="AW293" s="13" t="s">
        <v>30</v>
      </c>
      <c r="AX293" s="13" t="s">
        <v>73</v>
      </c>
      <c r="AY293" s="261" t="s">
        <v>130</v>
      </c>
    </row>
    <row r="294" spans="1:51" s="14" customFormat="1" ht="12">
      <c r="A294" s="14"/>
      <c r="B294" s="262"/>
      <c r="C294" s="263"/>
      <c r="D294" s="247" t="s">
        <v>141</v>
      </c>
      <c r="E294" s="264" t="s">
        <v>1</v>
      </c>
      <c r="F294" s="265" t="s">
        <v>143</v>
      </c>
      <c r="G294" s="263"/>
      <c r="H294" s="266">
        <v>143.43</v>
      </c>
      <c r="I294" s="267"/>
      <c r="J294" s="263"/>
      <c r="K294" s="263"/>
      <c r="L294" s="268"/>
      <c r="M294" s="269"/>
      <c r="N294" s="270"/>
      <c r="O294" s="270"/>
      <c r="P294" s="270"/>
      <c r="Q294" s="270"/>
      <c r="R294" s="270"/>
      <c r="S294" s="270"/>
      <c r="T294" s="27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2" t="s">
        <v>141</v>
      </c>
      <c r="AU294" s="272" t="s">
        <v>83</v>
      </c>
      <c r="AV294" s="14" t="s">
        <v>137</v>
      </c>
      <c r="AW294" s="14" t="s">
        <v>30</v>
      </c>
      <c r="AX294" s="14" t="s">
        <v>81</v>
      </c>
      <c r="AY294" s="272" t="s">
        <v>130</v>
      </c>
    </row>
    <row r="295" spans="1:65" s="2" customFormat="1" ht="16.5" customHeight="1">
      <c r="A295" s="37"/>
      <c r="B295" s="38"/>
      <c r="C295" s="273" t="s">
        <v>425</v>
      </c>
      <c r="D295" s="273" t="s">
        <v>221</v>
      </c>
      <c r="E295" s="274" t="s">
        <v>512</v>
      </c>
      <c r="F295" s="275" t="s">
        <v>513</v>
      </c>
      <c r="G295" s="276" t="s">
        <v>353</v>
      </c>
      <c r="H295" s="277">
        <v>143.43</v>
      </c>
      <c r="I295" s="278"/>
      <c r="J295" s="279">
        <f>ROUND(I295*H295,2)</f>
        <v>0</v>
      </c>
      <c r="K295" s="275" t="s">
        <v>136</v>
      </c>
      <c r="L295" s="280"/>
      <c r="M295" s="281" t="s">
        <v>1</v>
      </c>
      <c r="N295" s="282" t="s">
        <v>38</v>
      </c>
      <c r="O295" s="90"/>
      <c r="P295" s="243">
        <f>O295*H295</f>
        <v>0</v>
      </c>
      <c r="Q295" s="243">
        <v>0.01</v>
      </c>
      <c r="R295" s="243">
        <f>Q295*H295</f>
        <v>1.4343000000000001</v>
      </c>
      <c r="S295" s="243">
        <v>0</v>
      </c>
      <c r="T295" s="244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45" t="s">
        <v>182</v>
      </c>
      <c r="AT295" s="245" t="s">
        <v>221</v>
      </c>
      <c r="AU295" s="245" t="s">
        <v>83</v>
      </c>
      <c r="AY295" s="16" t="s">
        <v>130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16" t="s">
        <v>81</v>
      </c>
      <c r="BK295" s="246">
        <f>ROUND(I295*H295,2)</f>
        <v>0</v>
      </c>
      <c r="BL295" s="16" t="s">
        <v>137</v>
      </c>
      <c r="BM295" s="245" t="s">
        <v>840</v>
      </c>
    </row>
    <row r="296" spans="1:47" s="2" customFormat="1" ht="12">
      <c r="A296" s="37"/>
      <c r="B296" s="38"/>
      <c r="C296" s="39"/>
      <c r="D296" s="247" t="s">
        <v>139</v>
      </c>
      <c r="E296" s="39"/>
      <c r="F296" s="248" t="s">
        <v>513</v>
      </c>
      <c r="G296" s="39"/>
      <c r="H296" s="39"/>
      <c r="I296" s="143"/>
      <c r="J296" s="39"/>
      <c r="K296" s="39"/>
      <c r="L296" s="43"/>
      <c r="M296" s="249"/>
      <c r="N296" s="250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139</v>
      </c>
      <c r="AU296" s="16" t="s">
        <v>83</v>
      </c>
    </row>
    <row r="297" spans="1:65" s="2" customFormat="1" ht="16.5" customHeight="1">
      <c r="A297" s="37"/>
      <c r="B297" s="38"/>
      <c r="C297" s="234" t="s">
        <v>431</v>
      </c>
      <c r="D297" s="234" t="s">
        <v>132</v>
      </c>
      <c r="E297" s="235" t="s">
        <v>516</v>
      </c>
      <c r="F297" s="236" t="s">
        <v>517</v>
      </c>
      <c r="G297" s="237" t="s">
        <v>164</v>
      </c>
      <c r="H297" s="238">
        <v>22.4</v>
      </c>
      <c r="I297" s="239"/>
      <c r="J297" s="240">
        <f>ROUND(I297*H297,2)</f>
        <v>0</v>
      </c>
      <c r="K297" s="236" t="s">
        <v>136</v>
      </c>
      <c r="L297" s="43"/>
      <c r="M297" s="241" t="s">
        <v>1</v>
      </c>
      <c r="N297" s="242" t="s">
        <v>38</v>
      </c>
      <c r="O297" s="90"/>
      <c r="P297" s="243">
        <f>O297*H297</f>
        <v>0</v>
      </c>
      <c r="Q297" s="243">
        <v>0.0006</v>
      </c>
      <c r="R297" s="243">
        <f>Q297*H297</f>
        <v>0.013439999999999999</v>
      </c>
      <c r="S297" s="243">
        <v>0</v>
      </c>
      <c r="T297" s="244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45" t="s">
        <v>137</v>
      </c>
      <c r="AT297" s="245" t="s">
        <v>132</v>
      </c>
      <c r="AU297" s="245" t="s">
        <v>83</v>
      </c>
      <c r="AY297" s="16" t="s">
        <v>130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16" t="s">
        <v>81</v>
      </c>
      <c r="BK297" s="246">
        <f>ROUND(I297*H297,2)</f>
        <v>0</v>
      </c>
      <c r="BL297" s="16" t="s">
        <v>137</v>
      </c>
      <c r="BM297" s="245" t="s">
        <v>841</v>
      </c>
    </row>
    <row r="298" spans="1:47" s="2" customFormat="1" ht="12">
      <c r="A298" s="37"/>
      <c r="B298" s="38"/>
      <c r="C298" s="39"/>
      <c r="D298" s="247" t="s">
        <v>139</v>
      </c>
      <c r="E298" s="39"/>
      <c r="F298" s="248" t="s">
        <v>519</v>
      </c>
      <c r="G298" s="39"/>
      <c r="H298" s="39"/>
      <c r="I298" s="143"/>
      <c r="J298" s="39"/>
      <c r="K298" s="39"/>
      <c r="L298" s="43"/>
      <c r="M298" s="249"/>
      <c r="N298" s="250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139</v>
      </c>
      <c r="AU298" s="16" t="s">
        <v>83</v>
      </c>
    </row>
    <row r="299" spans="1:51" s="13" customFormat="1" ht="12">
      <c r="A299" s="13"/>
      <c r="B299" s="251"/>
      <c r="C299" s="252"/>
      <c r="D299" s="247" t="s">
        <v>141</v>
      </c>
      <c r="E299" s="253" t="s">
        <v>1</v>
      </c>
      <c r="F299" s="254" t="s">
        <v>842</v>
      </c>
      <c r="G299" s="252"/>
      <c r="H299" s="255">
        <v>22.4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1" t="s">
        <v>141</v>
      </c>
      <c r="AU299" s="261" t="s">
        <v>83</v>
      </c>
      <c r="AV299" s="13" t="s">
        <v>83</v>
      </c>
      <c r="AW299" s="13" t="s">
        <v>30</v>
      </c>
      <c r="AX299" s="13" t="s">
        <v>81</v>
      </c>
      <c r="AY299" s="261" t="s">
        <v>130</v>
      </c>
    </row>
    <row r="300" spans="1:65" s="2" customFormat="1" ht="16.5" customHeight="1">
      <c r="A300" s="37"/>
      <c r="B300" s="38"/>
      <c r="C300" s="234" t="s">
        <v>437</v>
      </c>
      <c r="D300" s="234" t="s">
        <v>132</v>
      </c>
      <c r="E300" s="235" t="s">
        <v>522</v>
      </c>
      <c r="F300" s="236" t="s">
        <v>523</v>
      </c>
      <c r="G300" s="237" t="s">
        <v>164</v>
      </c>
      <c r="H300" s="238">
        <v>22.4</v>
      </c>
      <c r="I300" s="239"/>
      <c r="J300" s="240">
        <f>ROUND(I300*H300,2)</f>
        <v>0</v>
      </c>
      <c r="K300" s="236" t="s">
        <v>136</v>
      </c>
      <c r="L300" s="43"/>
      <c r="M300" s="241" t="s">
        <v>1</v>
      </c>
      <c r="N300" s="242" t="s">
        <v>38</v>
      </c>
      <c r="O300" s="90"/>
      <c r="P300" s="243">
        <f>O300*H300</f>
        <v>0</v>
      </c>
      <c r="Q300" s="243">
        <v>0</v>
      </c>
      <c r="R300" s="243">
        <f>Q300*H300</f>
        <v>0</v>
      </c>
      <c r="S300" s="243">
        <v>0</v>
      </c>
      <c r="T300" s="244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45" t="s">
        <v>137</v>
      </c>
      <c r="AT300" s="245" t="s">
        <v>132</v>
      </c>
      <c r="AU300" s="245" t="s">
        <v>83</v>
      </c>
      <c r="AY300" s="16" t="s">
        <v>130</v>
      </c>
      <c r="BE300" s="246">
        <f>IF(N300="základní",J300,0)</f>
        <v>0</v>
      </c>
      <c r="BF300" s="246">
        <f>IF(N300="snížená",J300,0)</f>
        <v>0</v>
      </c>
      <c r="BG300" s="246">
        <f>IF(N300="zákl. přenesená",J300,0)</f>
        <v>0</v>
      </c>
      <c r="BH300" s="246">
        <f>IF(N300="sníž. přenesená",J300,0)</f>
        <v>0</v>
      </c>
      <c r="BI300" s="246">
        <f>IF(N300="nulová",J300,0)</f>
        <v>0</v>
      </c>
      <c r="BJ300" s="16" t="s">
        <v>81</v>
      </c>
      <c r="BK300" s="246">
        <f>ROUND(I300*H300,2)</f>
        <v>0</v>
      </c>
      <c r="BL300" s="16" t="s">
        <v>137</v>
      </c>
      <c r="BM300" s="245" t="s">
        <v>843</v>
      </c>
    </row>
    <row r="301" spans="1:47" s="2" customFormat="1" ht="12">
      <c r="A301" s="37"/>
      <c r="B301" s="38"/>
      <c r="C301" s="39"/>
      <c r="D301" s="247" t="s">
        <v>139</v>
      </c>
      <c r="E301" s="39"/>
      <c r="F301" s="248" t="s">
        <v>525</v>
      </c>
      <c r="G301" s="39"/>
      <c r="H301" s="39"/>
      <c r="I301" s="143"/>
      <c r="J301" s="39"/>
      <c r="K301" s="39"/>
      <c r="L301" s="43"/>
      <c r="M301" s="249"/>
      <c r="N301" s="250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139</v>
      </c>
      <c r="AU301" s="16" t="s">
        <v>83</v>
      </c>
    </row>
    <row r="302" spans="1:51" s="13" customFormat="1" ht="12">
      <c r="A302" s="13"/>
      <c r="B302" s="251"/>
      <c r="C302" s="252"/>
      <c r="D302" s="247" t="s">
        <v>141</v>
      </c>
      <c r="E302" s="253" t="s">
        <v>1</v>
      </c>
      <c r="F302" s="254" t="s">
        <v>842</v>
      </c>
      <c r="G302" s="252"/>
      <c r="H302" s="255">
        <v>22.4</v>
      </c>
      <c r="I302" s="256"/>
      <c r="J302" s="252"/>
      <c r="K302" s="252"/>
      <c r="L302" s="257"/>
      <c r="M302" s="258"/>
      <c r="N302" s="259"/>
      <c r="O302" s="259"/>
      <c r="P302" s="259"/>
      <c r="Q302" s="259"/>
      <c r="R302" s="259"/>
      <c r="S302" s="259"/>
      <c r="T302" s="26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1" t="s">
        <v>141</v>
      </c>
      <c r="AU302" s="261" t="s">
        <v>83</v>
      </c>
      <c r="AV302" s="13" t="s">
        <v>83</v>
      </c>
      <c r="AW302" s="13" t="s">
        <v>30</v>
      </c>
      <c r="AX302" s="13" t="s">
        <v>81</v>
      </c>
      <c r="AY302" s="261" t="s">
        <v>130</v>
      </c>
    </row>
    <row r="303" spans="1:63" s="12" customFormat="1" ht="22.8" customHeight="1">
      <c r="A303" s="12"/>
      <c r="B303" s="218"/>
      <c r="C303" s="219"/>
      <c r="D303" s="220" t="s">
        <v>72</v>
      </c>
      <c r="E303" s="232" t="s">
        <v>539</v>
      </c>
      <c r="F303" s="232" t="s">
        <v>540</v>
      </c>
      <c r="G303" s="219"/>
      <c r="H303" s="219"/>
      <c r="I303" s="222"/>
      <c r="J303" s="233">
        <f>BK303</f>
        <v>0</v>
      </c>
      <c r="K303" s="219"/>
      <c r="L303" s="224"/>
      <c r="M303" s="225"/>
      <c r="N303" s="226"/>
      <c r="O303" s="226"/>
      <c r="P303" s="227">
        <f>SUM(P304:P326)</f>
        <v>0</v>
      </c>
      <c r="Q303" s="226"/>
      <c r="R303" s="227">
        <f>SUM(R304:R326)</f>
        <v>0</v>
      </c>
      <c r="S303" s="226"/>
      <c r="T303" s="228">
        <f>SUM(T304:T326)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9" t="s">
        <v>81</v>
      </c>
      <c r="AT303" s="230" t="s">
        <v>72</v>
      </c>
      <c r="AU303" s="230" t="s">
        <v>81</v>
      </c>
      <c r="AY303" s="229" t="s">
        <v>130</v>
      </c>
      <c r="BK303" s="231">
        <f>SUM(BK304:BK326)</f>
        <v>0</v>
      </c>
    </row>
    <row r="304" spans="1:65" s="2" customFormat="1" ht="16.5" customHeight="1">
      <c r="A304" s="37"/>
      <c r="B304" s="38"/>
      <c r="C304" s="234" t="s">
        <v>444</v>
      </c>
      <c r="D304" s="234" t="s">
        <v>132</v>
      </c>
      <c r="E304" s="235" t="s">
        <v>542</v>
      </c>
      <c r="F304" s="236" t="s">
        <v>543</v>
      </c>
      <c r="G304" s="237" t="s">
        <v>224</v>
      </c>
      <c r="H304" s="238">
        <v>118.19</v>
      </c>
      <c r="I304" s="239"/>
      <c r="J304" s="240">
        <f>ROUND(I304*H304,2)</f>
        <v>0</v>
      </c>
      <c r="K304" s="236" t="s">
        <v>136</v>
      </c>
      <c r="L304" s="43"/>
      <c r="M304" s="241" t="s">
        <v>1</v>
      </c>
      <c r="N304" s="242" t="s">
        <v>38</v>
      </c>
      <c r="O304" s="90"/>
      <c r="P304" s="243">
        <f>O304*H304</f>
        <v>0</v>
      </c>
      <c r="Q304" s="243">
        <v>0</v>
      </c>
      <c r="R304" s="243">
        <f>Q304*H304</f>
        <v>0</v>
      </c>
      <c r="S304" s="243">
        <v>0</v>
      </c>
      <c r="T304" s="244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45" t="s">
        <v>137</v>
      </c>
      <c r="AT304" s="245" t="s">
        <v>132</v>
      </c>
      <c r="AU304" s="245" t="s">
        <v>83</v>
      </c>
      <c r="AY304" s="16" t="s">
        <v>130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16" t="s">
        <v>81</v>
      </c>
      <c r="BK304" s="246">
        <f>ROUND(I304*H304,2)</f>
        <v>0</v>
      </c>
      <c r="BL304" s="16" t="s">
        <v>137</v>
      </c>
      <c r="BM304" s="245" t="s">
        <v>844</v>
      </c>
    </row>
    <row r="305" spans="1:47" s="2" customFormat="1" ht="12">
      <c r="A305" s="37"/>
      <c r="B305" s="38"/>
      <c r="C305" s="39"/>
      <c r="D305" s="247" t="s">
        <v>139</v>
      </c>
      <c r="E305" s="39"/>
      <c r="F305" s="248" t="s">
        <v>545</v>
      </c>
      <c r="G305" s="39"/>
      <c r="H305" s="39"/>
      <c r="I305" s="143"/>
      <c r="J305" s="39"/>
      <c r="K305" s="39"/>
      <c r="L305" s="43"/>
      <c r="M305" s="249"/>
      <c r="N305" s="250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139</v>
      </c>
      <c r="AU305" s="16" t="s">
        <v>83</v>
      </c>
    </row>
    <row r="306" spans="1:51" s="13" customFormat="1" ht="12">
      <c r="A306" s="13"/>
      <c r="B306" s="251"/>
      <c r="C306" s="252"/>
      <c r="D306" s="247" t="s">
        <v>141</v>
      </c>
      <c r="E306" s="253" t="s">
        <v>1</v>
      </c>
      <c r="F306" s="254" t="s">
        <v>845</v>
      </c>
      <c r="G306" s="252"/>
      <c r="H306" s="255">
        <v>118.19</v>
      </c>
      <c r="I306" s="256"/>
      <c r="J306" s="252"/>
      <c r="K306" s="252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141</v>
      </c>
      <c r="AU306" s="261" t="s">
        <v>83</v>
      </c>
      <c r="AV306" s="13" t="s">
        <v>83</v>
      </c>
      <c r="AW306" s="13" t="s">
        <v>30</v>
      </c>
      <c r="AX306" s="13" t="s">
        <v>73</v>
      </c>
      <c r="AY306" s="261" t="s">
        <v>130</v>
      </c>
    </row>
    <row r="307" spans="1:51" s="14" customFormat="1" ht="12">
      <c r="A307" s="14"/>
      <c r="B307" s="262"/>
      <c r="C307" s="263"/>
      <c r="D307" s="247" t="s">
        <v>141</v>
      </c>
      <c r="E307" s="264" t="s">
        <v>1</v>
      </c>
      <c r="F307" s="265" t="s">
        <v>143</v>
      </c>
      <c r="G307" s="263"/>
      <c r="H307" s="266">
        <v>118.19</v>
      </c>
      <c r="I307" s="267"/>
      <c r="J307" s="263"/>
      <c r="K307" s="263"/>
      <c r="L307" s="268"/>
      <c r="M307" s="269"/>
      <c r="N307" s="270"/>
      <c r="O307" s="270"/>
      <c r="P307" s="270"/>
      <c r="Q307" s="270"/>
      <c r="R307" s="270"/>
      <c r="S307" s="270"/>
      <c r="T307" s="27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2" t="s">
        <v>141</v>
      </c>
      <c r="AU307" s="272" t="s">
        <v>83</v>
      </c>
      <c r="AV307" s="14" t="s">
        <v>137</v>
      </c>
      <c r="AW307" s="14" t="s">
        <v>30</v>
      </c>
      <c r="AX307" s="14" t="s">
        <v>81</v>
      </c>
      <c r="AY307" s="272" t="s">
        <v>130</v>
      </c>
    </row>
    <row r="308" spans="1:65" s="2" customFormat="1" ht="16.5" customHeight="1">
      <c r="A308" s="37"/>
      <c r="B308" s="38"/>
      <c r="C308" s="234" t="s">
        <v>450</v>
      </c>
      <c r="D308" s="234" t="s">
        <v>132</v>
      </c>
      <c r="E308" s="235" t="s">
        <v>549</v>
      </c>
      <c r="F308" s="236" t="s">
        <v>550</v>
      </c>
      <c r="G308" s="237" t="s">
        <v>224</v>
      </c>
      <c r="H308" s="238">
        <v>1891.04</v>
      </c>
      <c r="I308" s="239"/>
      <c r="J308" s="240">
        <f>ROUND(I308*H308,2)</f>
        <v>0</v>
      </c>
      <c r="K308" s="236" t="s">
        <v>136</v>
      </c>
      <c r="L308" s="43"/>
      <c r="M308" s="241" t="s">
        <v>1</v>
      </c>
      <c r="N308" s="242" t="s">
        <v>38</v>
      </c>
      <c r="O308" s="90"/>
      <c r="P308" s="243">
        <f>O308*H308</f>
        <v>0</v>
      </c>
      <c r="Q308" s="243">
        <v>0</v>
      </c>
      <c r="R308" s="243">
        <f>Q308*H308</f>
        <v>0</v>
      </c>
      <c r="S308" s="243">
        <v>0</v>
      </c>
      <c r="T308" s="244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45" t="s">
        <v>137</v>
      </c>
      <c r="AT308" s="245" t="s">
        <v>132</v>
      </c>
      <c r="AU308" s="245" t="s">
        <v>83</v>
      </c>
      <c r="AY308" s="16" t="s">
        <v>130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16" t="s">
        <v>81</v>
      </c>
      <c r="BK308" s="246">
        <f>ROUND(I308*H308,2)</f>
        <v>0</v>
      </c>
      <c r="BL308" s="16" t="s">
        <v>137</v>
      </c>
      <c r="BM308" s="245" t="s">
        <v>846</v>
      </c>
    </row>
    <row r="309" spans="1:47" s="2" customFormat="1" ht="12">
      <c r="A309" s="37"/>
      <c r="B309" s="38"/>
      <c r="C309" s="39"/>
      <c r="D309" s="247" t="s">
        <v>139</v>
      </c>
      <c r="E309" s="39"/>
      <c r="F309" s="248" t="s">
        <v>552</v>
      </c>
      <c r="G309" s="39"/>
      <c r="H309" s="39"/>
      <c r="I309" s="143"/>
      <c r="J309" s="39"/>
      <c r="K309" s="39"/>
      <c r="L309" s="43"/>
      <c r="M309" s="249"/>
      <c r="N309" s="250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139</v>
      </c>
      <c r="AU309" s="16" t="s">
        <v>83</v>
      </c>
    </row>
    <row r="310" spans="1:51" s="13" customFormat="1" ht="12">
      <c r="A310" s="13"/>
      <c r="B310" s="251"/>
      <c r="C310" s="252"/>
      <c r="D310" s="247" t="s">
        <v>141</v>
      </c>
      <c r="E310" s="253" t="s">
        <v>1</v>
      </c>
      <c r="F310" s="254" t="s">
        <v>847</v>
      </c>
      <c r="G310" s="252"/>
      <c r="H310" s="255">
        <v>1891.04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1" t="s">
        <v>141</v>
      </c>
      <c r="AU310" s="261" t="s">
        <v>83</v>
      </c>
      <c r="AV310" s="13" t="s">
        <v>83</v>
      </c>
      <c r="AW310" s="13" t="s">
        <v>30</v>
      </c>
      <c r="AX310" s="13" t="s">
        <v>81</v>
      </c>
      <c r="AY310" s="261" t="s">
        <v>130</v>
      </c>
    </row>
    <row r="311" spans="1:65" s="2" customFormat="1" ht="16.5" customHeight="1">
      <c r="A311" s="37"/>
      <c r="B311" s="38"/>
      <c r="C311" s="234" t="s">
        <v>456</v>
      </c>
      <c r="D311" s="234" t="s">
        <v>132</v>
      </c>
      <c r="E311" s="235" t="s">
        <v>555</v>
      </c>
      <c r="F311" s="236" t="s">
        <v>556</v>
      </c>
      <c r="G311" s="237" t="s">
        <v>224</v>
      </c>
      <c r="H311" s="238">
        <v>79.532</v>
      </c>
      <c r="I311" s="239"/>
      <c r="J311" s="240">
        <f>ROUND(I311*H311,2)</f>
        <v>0</v>
      </c>
      <c r="K311" s="236" t="s">
        <v>136</v>
      </c>
      <c r="L311" s="43"/>
      <c r="M311" s="241" t="s">
        <v>1</v>
      </c>
      <c r="N311" s="242" t="s">
        <v>38</v>
      </c>
      <c r="O311" s="90"/>
      <c r="P311" s="243">
        <f>O311*H311</f>
        <v>0</v>
      </c>
      <c r="Q311" s="243">
        <v>0</v>
      </c>
      <c r="R311" s="243">
        <f>Q311*H311</f>
        <v>0</v>
      </c>
      <c r="S311" s="243">
        <v>0</v>
      </c>
      <c r="T311" s="244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45" t="s">
        <v>137</v>
      </c>
      <c r="AT311" s="245" t="s">
        <v>132</v>
      </c>
      <c r="AU311" s="245" t="s">
        <v>83</v>
      </c>
      <c r="AY311" s="16" t="s">
        <v>130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16" t="s">
        <v>81</v>
      </c>
      <c r="BK311" s="246">
        <f>ROUND(I311*H311,2)</f>
        <v>0</v>
      </c>
      <c r="BL311" s="16" t="s">
        <v>137</v>
      </c>
      <c r="BM311" s="245" t="s">
        <v>848</v>
      </c>
    </row>
    <row r="312" spans="1:47" s="2" customFormat="1" ht="12">
      <c r="A312" s="37"/>
      <c r="B312" s="38"/>
      <c r="C312" s="39"/>
      <c r="D312" s="247" t="s">
        <v>139</v>
      </c>
      <c r="E312" s="39"/>
      <c r="F312" s="248" t="s">
        <v>558</v>
      </c>
      <c r="G312" s="39"/>
      <c r="H312" s="39"/>
      <c r="I312" s="143"/>
      <c r="J312" s="39"/>
      <c r="K312" s="39"/>
      <c r="L312" s="43"/>
      <c r="M312" s="249"/>
      <c r="N312" s="250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139</v>
      </c>
      <c r="AU312" s="16" t="s">
        <v>83</v>
      </c>
    </row>
    <row r="313" spans="1:51" s="13" customFormat="1" ht="12">
      <c r="A313" s="13"/>
      <c r="B313" s="251"/>
      <c r="C313" s="252"/>
      <c r="D313" s="247" t="s">
        <v>141</v>
      </c>
      <c r="E313" s="253" t="s">
        <v>1</v>
      </c>
      <c r="F313" s="254" t="s">
        <v>849</v>
      </c>
      <c r="G313" s="252"/>
      <c r="H313" s="255">
        <v>79.532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1" t="s">
        <v>141</v>
      </c>
      <c r="AU313" s="261" t="s">
        <v>83</v>
      </c>
      <c r="AV313" s="13" t="s">
        <v>83</v>
      </c>
      <c r="AW313" s="13" t="s">
        <v>30</v>
      </c>
      <c r="AX313" s="13" t="s">
        <v>81</v>
      </c>
      <c r="AY313" s="261" t="s">
        <v>130</v>
      </c>
    </row>
    <row r="314" spans="1:65" s="2" customFormat="1" ht="16.5" customHeight="1">
      <c r="A314" s="37"/>
      <c r="B314" s="38"/>
      <c r="C314" s="234" t="s">
        <v>461</v>
      </c>
      <c r="D314" s="234" t="s">
        <v>132</v>
      </c>
      <c r="E314" s="235" t="s">
        <v>561</v>
      </c>
      <c r="F314" s="236" t="s">
        <v>562</v>
      </c>
      <c r="G314" s="237" t="s">
        <v>224</v>
      </c>
      <c r="H314" s="238">
        <v>1272.512</v>
      </c>
      <c r="I314" s="239"/>
      <c r="J314" s="240">
        <f>ROUND(I314*H314,2)</f>
        <v>0</v>
      </c>
      <c r="K314" s="236" t="s">
        <v>136</v>
      </c>
      <c r="L314" s="43"/>
      <c r="M314" s="241" t="s">
        <v>1</v>
      </c>
      <c r="N314" s="242" t="s">
        <v>38</v>
      </c>
      <c r="O314" s="90"/>
      <c r="P314" s="243">
        <f>O314*H314</f>
        <v>0</v>
      </c>
      <c r="Q314" s="243">
        <v>0</v>
      </c>
      <c r="R314" s="243">
        <f>Q314*H314</f>
        <v>0</v>
      </c>
      <c r="S314" s="243">
        <v>0</v>
      </c>
      <c r="T314" s="244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45" t="s">
        <v>137</v>
      </c>
      <c r="AT314" s="245" t="s">
        <v>132</v>
      </c>
      <c r="AU314" s="245" t="s">
        <v>83</v>
      </c>
      <c r="AY314" s="16" t="s">
        <v>130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16" t="s">
        <v>81</v>
      </c>
      <c r="BK314" s="246">
        <f>ROUND(I314*H314,2)</f>
        <v>0</v>
      </c>
      <c r="BL314" s="16" t="s">
        <v>137</v>
      </c>
      <c r="BM314" s="245" t="s">
        <v>850</v>
      </c>
    </row>
    <row r="315" spans="1:47" s="2" customFormat="1" ht="12">
      <c r="A315" s="37"/>
      <c r="B315" s="38"/>
      <c r="C315" s="39"/>
      <c r="D315" s="247" t="s">
        <v>139</v>
      </c>
      <c r="E315" s="39"/>
      <c r="F315" s="248" t="s">
        <v>552</v>
      </c>
      <c r="G315" s="39"/>
      <c r="H315" s="39"/>
      <c r="I315" s="143"/>
      <c r="J315" s="39"/>
      <c r="K315" s="39"/>
      <c r="L315" s="43"/>
      <c r="M315" s="249"/>
      <c r="N315" s="250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139</v>
      </c>
      <c r="AU315" s="16" t="s">
        <v>83</v>
      </c>
    </row>
    <row r="316" spans="1:51" s="13" customFormat="1" ht="12">
      <c r="A316" s="13"/>
      <c r="B316" s="251"/>
      <c r="C316" s="252"/>
      <c r="D316" s="247" t="s">
        <v>141</v>
      </c>
      <c r="E316" s="253" t="s">
        <v>1</v>
      </c>
      <c r="F316" s="254" t="s">
        <v>851</v>
      </c>
      <c r="G316" s="252"/>
      <c r="H316" s="255">
        <v>1272.512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1" t="s">
        <v>141</v>
      </c>
      <c r="AU316" s="261" t="s">
        <v>83</v>
      </c>
      <c r="AV316" s="13" t="s">
        <v>83</v>
      </c>
      <c r="AW316" s="13" t="s">
        <v>30</v>
      </c>
      <c r="AX316" s="13" t="s">
        <v>73</v>
      </c>
      <c r="AY316" s="261" t="s">
        <v>130</v>
      </c>
    </row>
    <row r="317" spans="1:51" s="14" customFormat="1" ht="12">
      <c r="A317" s="14"/>
      <c r="B317" s="262"/>
      <c r="C317" s="263"/>
      <c r="D317" s="247" t="s">
        <v>141</v>
      </c>
      <c r="E317" s="264" t="s">
        <v>1</v>
      </c>
      <c r="F317" s="265" t="s">
        <v>143</v>
      </c>
      <c r="G317" s="263"/>
      <c r="H317" s="266">
        <v>1272.512</v>
      </c>
      <c r="I317" s="267"/>
      <c r="J317" s="263"/>
      <c r="K317" s="263"/>
      <c r="L317" s="268"/>
      <c r="M317" s="269"/>
      <c r="N317" s="270"/>
      <c r="O317" s="270"/>
      <c r="P317" s="270"/>
      <c r="Q317" s="270"/>
      <c r="R317" s="270"/>
      <c r="S317" s="270"/>
      <c r="T317" s="27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2" t="s">
        <v>141</v>
      </c>
      <c r="AU317" s="272" t="s">
        <v>83</v>
      </c>
      <c r="AV317" s="14" t="s">
        <v>137</v>
      </c>
      <c r="AW317" s="14" t="s">
        <v>30</v>
      </c>
      <c r="AX317" s="14" t="s">
        <v>81</v>
      </c>
      <c r="AY317" s="272" t="s">
        <v>130</v>
      </c>
    </row>
    <row r="318" spans="1:65" s="2" customFormat="1" ht="16.5" customHeight="1">
      <c r="A318" s="37"/>
      <c r="B318" s="38"/>
      <c r="C318" s="234" t="s">
        <v>463</v>
      </c>
      <c r="D318" s="234" t="s">
        <v>132</v>
      </c>
      <c r="E318" s="235" t="s">
        <v>566</v>
      </c>
      <c r="F318" s="236" t="s">
        <v>567</v>
      </c>
      <c r="G318" s="237" t="s">
        <v>224</v>
      </c>
      <c r="H318" s="238">
        <v>79.532</v>
      </c>
      <c r="I318" s="239"/>
      <c r="J318" s="240">
        <f>ROUND(I318*H318,2)</f>
        <v>0</v>
      </c>
      <c r="K318" s="236" t="s">
        <v>136</v>
      </c>
      <c r="L318" s="43"/>
      <c r="M318" s="241" t="s">
        <v>1</v>
      </c>
      <c r="N318" s="242" t="s">
        <v>38</v>
      </c>
      <c r="O318" s="90"/>
      <c r="P318" s="243">
        <f>O318*H318</f>
        <v>0</v>
      </c>
      <c r="Q318" s="243">
        <v>0</v>
      </c>
      <c r="R318" s="243">
        <f>Q318*H318</f>
        <v>0</v>
      </c>
      <c r="S318" s="243">
        <v>0</v>
      </c>
      <c r="T318" s="244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45" t="s">
        <v>137</v>
      </c>
      <c r="AT318" s="245" t="s">
        <v>132</v>
      </c>
      <c r="AU318" s="245" t="s">
        <v>83</v>
      </c>
      <c r="AY318" s="16" t="s">
        <v>130</v>
      </c>
      <c r="BE318" s="246">
        <f>IF(N318="základní",J318,0)</f>
        <v>0</v>
      </c>
      <c r="BF318" s="246">
        <f>IF(N318="snížená",J318,0)</f>
        <v>0</v>
      </c>
      <c r="BG318" s="246">
        <f>IF(N318="zákl. přenesená",J318,0)</f>
        <v>0</v>
      </c>
      <c r="BH318" s="246">
        <f>IF(N318="sníž. přenesená",J318,0)</f>
        <v>0</v>
      </c>
      <c r="BI318" s="246">
        <f>IF(N318="nulová",J318,0)</f>
        <v>0</v>
      </c>
      <c r="BJ318" s="16" t="s">
        <v>81</v>
      </c>
      <c r="BK318" s="246">
        <f>ROUND(I318*H318,2)</f>
        <v>0</v>
      </c>
      <c r="BL318" s="16" t="s">
        <v>137</v>
      </c>
      <c r="BM318" s="245" t="s">
        <v>852</v>
      </c>
    </row>
    <row r="319" spans="1:47" s="2" customFormat="1" ht="12">
      <c r="A319" s="37"/>
      <c r="B319" s="38"/>
      <c r="C319" s="39"/>
      <c r="D319" s="247" t="s">
        <v>139</v>
      </c>
      <c r="E319" s="39"/>
      <c r="F319" s="248" t="s">
        <v>569</v>
      </c>
      <c r="G319" s="39"/>
      <c r="H319" s="39"/>
      <c r="I319" s="143"/>
      <c r="J319" s="39"/>
      <c r="K319" s="39"/>
      <c r="L319" s="43"/>
      <c r="M319" s="249"/>
      <c r="N319" s="250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139</v>
      </c>
      <c r="AU319" s="16" t="s">
        <v>83</v>
      </c>
    </row>
    <row r="320" spans="1:51" s="13" customFormat="1" ht="12">
      <c r="A320" s="13"/>
      <c r="B320" s="251"/>
      <c r="C320" s="252"/>
      <c r="D320" s="247" t="s">
        <v>141</v>
      </c>
      <c r="E320" s="253" t="s">
        <v>1</v>
      </c>
      <c r="F320" s="254" t="s">
        <v>853</v>
      </c>
      <c r="G320" s="252"/>
      <c r="H320" s="255">
        <v>79.532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1" t="s">
        <v>141</v>
      </c>
      <c r="AU320" s="261" t="s">
        <v>83</v>
      </c>
      <c r="AV320" s="13" t="s">
        <v>83</v>
      </c>
      <c r="AW320" s="13" t="s">
        <v>30</v>
      </c>
      <c r="AX320" s="13" t="s">
        <v>81</v>
      </c>
      <c r="AY320" s="261" t="s">
        <v>130</v>
      </c>
    </row>
    <row r="321" spans="1:65" s="2" customFormat="1" ht="16.5" customHeight="1">
      <c r="A321" s="37"/>
      <c r="B321" s="38"/>
      <c r="C321" s="234" t="s">
        <v>468</v>
      </c>
      <c r="D321" s="234" t="s">
        <v>132</v>
      </c>
      <c r="E321" s="235" t="s">
        <v>572</v>
      </c>
      <c r="F321" s="236" t="s">
        <v>573</v>
      </c>
      <c r="G321" s="237" t="s">
        <v>224</v>
      </c>
      <c r="H321" s="238">
        <v>118.19</v>
      </c>
      <c r="I321" s="239"/>
      <c r="J321" s="240">
        <f>ROUND(I321*H321,2)</f>
        <v>0</v>
      </c>
      <c r="K321" s="236" t="s">
        <v>136</v>
      </c>
      <c r="L321" s="43"/>
      <c r="M321" s="241" t="s">
        <v>1</v>
      </c>
      <c r="N321" s="242" t="s">
        <v>38</v>
      </c>
      <c r="O321" s="90"/>
      <c r="P321" s="243">
        <f>O321*H321</f>
        <v>0</v>
      </c>
      <c r="Q321" s="243">
        <v>0</v>
      </c>
      <c r="R321" s="243">
        <f>Q321*H321</f>
        <v>0</v>
      </c>
      <c r="S321" s="243">
        <v>0</v>
      </c>
      <c r="T321" s="244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45" t="s">
        <v>137</v>
      </c>
      <c r="AT321" s="245" t="s">
        <v>132</v>
      </c>
      <c r="AU321" s="245" t="s">
        <v>83</v>
      </c>
      <c r="AY321" s="16" t="s">
        <v>130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16" t="s">
        <v>81</v>
      </c>
      <c r="BK321" s="246">
        <f>ROUND(I321*H321,2)</f>
        <v>0</v>
      </c>
      <c r="BL321" s="16" t="s">
        <v>137</v>
      </c>
      <c r="BM321" s="245" t="s">
        <v>854</v>
      </c>
    </row>
    <row r="322" spans="1:47" s="2" customFormat="1" ht="12">
      <c r="A322" s="37"/>
      <c r="B322" s="38"/>
      <c r="C322" s="39"/>
      <c r="D322" s="247" t="s">
        <v>139</v>
      </c>
      <c r="E322" s="39"/>
      <c r="F322" s="248" t="s">
        <v>575</v>
      </c>
      <c r="G322" s="39"/>
      <c r="H322" s="39"/>
      <c r="I322" s="143"/>
      <c r="J322" s="39"/>
      <c r="K322" s="39"/>
      <c r="L322" s="43"/>
      <c r="M322" s="249"/>
      <c r="N322" s="250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139</v>
      </c>
      <c r="AU322" s="16" t="s">
        <v>83</v>
      </c>
    </row>
    <row r="323" spans="1:51" s="13" customFormat="1" ht="12">
      <c r="A323" s="13"/>
      <c r="B323" s="251"/>
      <c r="C323" s="252"/>
      <c r="D323" s="247" t="s">
        <v>141</v>
      </c>
      <c r="E323" s="253" t="s">
        <v>1</v>
      </c>
      <c r="F323" s="254" t="s">
        <v>855</v>
      </c>
      <c r="G323" s="252"/>
      <c r="H323" s="255">
        <v>118.19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1" t="s">
        <v>141</v>
      </c>
      <c r="AU323" s="261" t="s">
        <v>83</v>
      </c>
      <c r="AV323" s="13" t="s">
        <v>83</v>
      </c>
      <c r="AW323" s="13" t="s">
        <v>30</v>
      </c>
      <c r="AX323" s="13" t="s">
        <v>81</v>
      </c>
      <c r="AY323" s="261" t="s">
        <v>130</v>
      </c>
    </row>
    <row r="324" spans="1:65" s="2" customFormat="1" ht="16.5" customHeight="1">
      <c r="A324" s="37"/>
      <c r="B324" s="38"/>
      <c r="C324" s="234" t="s">
        <v>473</v>
      </c>
      <c r="D324" s="234" t="s">
        <v>132</v>
      </c>
      <c r="E324" s="235" t="s">
        <v>577</v>
      </c>
      <c r="F324" s="236" t="s">
        <v>578</v>
      </c>
      <c r="G324" s="237" t="s">
        <v>224</v>
      </c>
      <c r="H324" s="238">
        <v>473.202</v>
      </c>
      <c r="I324" s="239"/>
      <c r="J324" s="240">
        <f>ROUND(I324*H324,2)</f>
        <v>0</v>
      </c>
      <c r="K324" s="236" t="s">
        <v>136</v>
      </c>
      <c r="L324" s="43"/>
      <c r="M324" s="241" t="s">
        <v>1</v>
      </c>
      <c r="N324" s="242" t="s">
        <v>38</v>
      </c>
      <c r="O324" s="90"/>
      <c r="P324" s="243">
        <f>O324*H324</f>
        <v>0</v>
      </c>
      <c r="Q324" s="243">
        <v>0</v>
      </c>
      <c r="R324" s="243">
        <f>Q324*H324</f>
        <v>0</v>
      </c>
      <c r="S324" s="243">
        <v>0</v>
      </c>
      <c r="T324" s="244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45" t="s">
        <v>137</v>
      </c>
      <c r="AT324" s="245" t="s">
        <v>132</v>
      </c>
      <c r="AU324" s="245" t="s">
        <v>83</v>
      </c>
      <c r="AY324" s="16" t="s">
        <v>130</v>
      </c>
      <c r="BE324" s="246">
        <f>IF(N324="základní",J324,0)</f>
        <v>0</v>
      </c>
      <c r="BF324" s="246">
        <f>IF(N324="snížená",J324,0)</f>
        <v>0</v>
      </c>
      <c r="BG324" s="246">
        <f>IF(N324="zákl. přenesená",J324,0)</f>
        <v>0</v>
      </c>
      <c r="BH324" s="246">
        <f>IF(N324="sníž. přenesená",J324,0)</f>
        <v>0</v>
      </c>
      <c r="BI324" s="246">
        <f>IF(N324="nulová",J324,0)</f>
        <v>0</v>
      </c>
      <c r="BJ324" s="16" t="s">
        <v>81</v>
      </c>
      <c r="BK324" s="246">
        <f>ROUND(I324*H324,2)</f>
        <v>0</v>
      </c>
      <c r="BL324" s="16" t="s">
        <v>137</v>
      </c>
      <c r="BM324" s="245" t="s">
        <v>856</v>
      </c>
    </row>
    <row r="325" spans="1:47" s="2" customFormat="1" ht="12">
      <c r="A325" s="37"/>
      <c r="B325" s="38"/>
      <c r="C325" s="39"/>
      <c r="D325" s="247" t="s">
        <v>139</v>
      </c>
      <c r="E325" s="39"/>
      <c r="F325" s="248" t="s">
        <v>580</v>
      </c>
      <c r="G325" s="39"/>
      <c r="H325" s="39"/>
      <c r="I325" s="143"/>
      <c r="J325" s="39"/>
      <c r="K325" s="39"/>
      <c r="L325" s="43"/>
      <c r="M325" s="249"/>
      <c r="N325" s="250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139</v>
      </c>
      <c r="AU325" s="16" t="s">
        <v>83</v>
      </c>
    </row>
    <row r="326" spans="1:51" s="13" customFormat="1" ht="12">
      <c r="A326" s="13"/>
      <c r="B326" s="251"/>
      <c r="C326" s="252"/>
      <c r="D326" s="247" t="s">
        <v>141</v>
      </c>
      <c r="E326" s="253" t="s">
        <v>1</v>
      </c>
      <c r="F326" s="254" t="s">
        <v>857</v>
      </c>
      <c r="G326" s="252"/>
      <c r="H326" s="255">
        <v>473.202</v>
      </c>
      <c r="I326" s="256"/>
      <c r="J326" s="252"/>
      <c r="K326" s="252"/>
      <c r="L326" s="257"/>
      <c r="M326" s="258"/>
      <c r="N326" s="259"/>
      <c r="O326" s="259"/>
      <c r="P326" s="259"/>
      <c r="Q326" s="259"/>
      <c r="R326" s="259"/>
      <c r="S326" s="259"/>
      <c r="T326" s="26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1" t="s">
        <v>141</v>
      </c>
      <c r="AU326" s="261" t="s">
        <v>83</v>
      </c>
      <c r="AV326" s="13" t="s">
        <v>83</v>
      </c>
      <c r="AW326" s="13" t="s">
        <v>30</v>
      </c>
      <c r="AX326" s="13" t="s">
        <v>81</v>
      </c>
      <c r="AY326" s="261" t="s">
        <v>130</v>
      </c>
    </row>
    <row r="327" spans="1:63" s="12" customFormat="1" ht="22.8" customHeight="1">
      <c r="A327" s="12"/>
      <c r="B327" s="218"/>
      <c r="C327" s="219"/>
      <c r="D327" s="220" t="s">
        <v>72</v>
      </c>
      <c r="E327" s="232" t="s">
        <v>582</v>
      </c>
      <c r="F327" s="232" t="s">
        <v>583</v>
      </c>
      <c r="G327" s="219"/>
      <c r="H327" s="219"/>
      <c r="I327" s="222"/>
      <c r="J327" s="233">
        <f>BK327</f>
        <v>0</v>
      </c>
      <c r="K327" s="219"/>
      <c r="L327" s="224"/>
      <c r="M327" s="225"/>
      <c r="N327" s="226"/>
      <c r="O327" s="226"/>
      <c r="P327" s="227">
        <f>SUM(P328:P329)</f>
        <v>0</v>
      </c>
      <c r="Q327" s="226"/>
      <c r="R327" s="227">
        <f>SUM(R328:R329)</f>
        <v>0</v>
      </c>
      <c r="S327" s="226"/>
      <c r="T327" s="228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9" t="s">
        <v>81</v>
      </c>
      <c r="AT327" s="230" t="s">
        <v>72</v>
      </c>
      <c r="AU327" s="230" t="s">
        <v>81</v>
      </c>
      <c r="AY327" s="229" t="s">
        <v>130</v>
      </c>
      <c r="BK327" s="231">
        <f>SUM(BK328:BK329)</f>
        <v>0</v>
      </c>
    </row>
    <row r="328" spans="1:65" s="2" customFormat="1" ht="16.5" customHeight="1">
      <c r="A328" s="37"/>
      <c r="B328" s="38"/>
      <c r="C328" s="234" t="s">
        <v>480</v>
      </c>
      <c r="D328" s="234" t="s">
        <v>132</v>
      </c>
      <c r="E328" s="235" t="s">
        <v>585</v>
      </c>
      <c r="F328" s="236" t="s">
        <v>586</v>
      </c>
      <c r="G328" s="237" t="s">
        <v>224</v>
      </c>
      <c r="H328" s="238">
        <v>189.912</v>
      </c>
      <c r="I328" s="239"/>
      <c r="J328" s="240">
        <f>ROUND(I328*H328,2)</f>
        <v>0</v>
      </c>
      <c r="K328" s="236" t="s">
        <v>136</v>
      </c>
      <c r="L328" s="43"/>
      <c r="M328" s="241" t="s">
        <v>1</v>
      </c>
      <c r="N328" s="242" t="s">
        <v>38</v>
      </c>
      <c r="O328" s="90"/>
      <c r="P328" s="243">
        <f>O328*H328</f>
        <v>0</v>
      </c>
      <c r="Q328" s="243">
        <v>0</v>
      </c>
      <c r="R328" s="243">
        <f>Q328*H328</f>
        <v>0</v>
      </c>
      <c r="S328" s="243">
        <v>0</v>
      </c>
      <c r="T328" s="244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45" t="s">
        <v>137</v>
      </c>
      <c r="AT328" s="245" t="s">
        <v>132</v>
      </c>
      <c r="AU328" s="245" t="s">
        <v>83</v>
      </c>
      <c r="AY328" s="16" t="s">
        <v>130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16" t="s">
        <v>81</v>
      </c>
      <c r="BK328" s="246">
        <f>ROUND(I328*H328,2)</f>
        <v>0</v>
      </c>
      <c r="BL328" s="16" t="s">
        <v>137</v>
      </c>
      <c r="BM328" s="245" t="s">
        <v>858</v>
      </c>
    </row>
    <row r="329" spans="1:47" s="2" customFormat="1" ht="12">
      <c r="A329" s="37"/>
      <c r="B329" s="38"/>
      <c r="C329" s="39"/>
      <c r="D329" s="247" t="s">
        <v>139</v>
      </c>
      <c r="E329" s="39"/>
      <c r="F329" s="248" t="s">
        <v>588</v>
      </c>
      <c r="G329" s="39"/>
      <c r="H329" s="39"/>
      <c r="I329" s="143"/>
      <c r="J329" s="39"/>
      <c r="K329" s="39"/>
      <c r="L329" s="43"/>
      <c r="M329" s="249"/>
      <c r="N329" s="250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139</v>
      </c>
      <c r="AU329" s="16" t="s">
        <v>83</v>
      </c>
    </row>
    <row r="330" spans="1:63" s="12" customFormat="1" ht="25.9" customHeight="1">
      <c r="A330" s="12"/>
      <c r="B330" s="218"/>
      <c r="C330" s="219"/>
      <c r="D330" s="220" t="s">
        <v>72</v>
      </c>
      <c r="E330" s="221" t="s">
        <v>589</v>
      </c>
      <c r="F330" s="221" t="s">
        <v>590</v>
      </c>
      <c r="G330" s="219"/>
      <c r="H330" s="219"/>
      <c r="I330" s="222"/>
      <c r="J330" s="223">
        <f>BK330</f>
        <v>0</v>
      </c>
      <c r="K330" s="219"/>
      <c r="L330" s="224"/>
      <c r="M330" s="225"/>
      <c r="N330" s="226"/>
      <c r="O330" s="226"/>
      <c r="P330" s="227">
        <f>P331+P347+P364+P387+P395</f>
        <v>0</v>
      </c>
      <c r="Q330" s="226"/>
      <c r="R330" s="227">
        <f>R331+R347+R364+R387+R395</f>
        <v>0</v>
      </c>
      <c r="S330" s="226"/>
      <c r="T330" s="228">
        <f>T331+T347+T364+T387+T395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9" t="s">
        <v>161</v>
      </c>
      <c r="AT330" s="230" t="s">
        <v>72</v>
      </c>
      <c r="AU330" s="230" t="s">
        <v>73</v>
      </c>
      <c r="AY330" s="229" t="s">
        <v>130</v>
      </c>
      <c r="BK330" s="231">
        <f>BK331+BK347+BK364+BK387+BK395</f>
        <v>0</v>
      </c>
    </row>
    <row r="331" spans="1:63" s="12" customFormat="1" ht="22.8" customHeight="1">
      <c r="A331" s="12"/>
      <c r="B331" s="218"/>
      <c r="C331" s="219"/>
      <c r="D331" s="220" t="s">
        <v>72</v>
      </c>
      <c r="E331" s="232" t="s">
        <v>591</v>
      </c>
      <c r="F331" s="232" t="s">
        <v>592</v>
      </c>
      <c r="G331" s="219"/>
      <c r="H331" s="219"/>
      <c r="I331" s="222"/>
      <c r="J331" s="233">
        <f>BK331</f>
        <v>0</v>
      </c>
      <c r="K331" s="219"/>
      <c r="L331" s="224"/>
      <c r="M331" s="225"/>
      <c r="N331" s="226"/>
      <c r="O331" s="226"/>
      <c r="P331" s="227">
        <f>SUM(P332:P346)</f>
        <v>0</v>
      </c>
      <c r="Q331" s="226"/>
      <c r="R331" s="227">
        <f>SUM(R332:R346)</f>
        <v>0</v>
      </c>
      <c r="S331" s="226"/>
      <c r="T331" s="228">
        <f>SUM(T332:T346)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29" t="s">
        <v>161</v>
      </c>
      <c r="AT331" s="230" t="s">
        <v>72</v>
      </c>
      <c r="AU331" s="230" t="s">
        <v>81</v>
      </c>
      <c r="AY331" s="229" t="s">
        <v>130</v>
      </c>
      <c r="BK331" s="231">
        <f>SUM(BK332:BK346)</f>
        <v>0</v>
      </c>
    </row>
    <row r="332" spans="1:65" s="2" customFormat="1" ht="16.5" customHeight="1">
      <c r="A332" s="37"/>
      <c r="B332" s="38"/>
      <c r="C332" s="234" t="s">
        <v>487</v>
      </c>
      <c r="D332" s="234" t="s">
        <v>132</v>
      </c>
      <c r="E332" s="235" t="s">
        <v>594</v>
      </c>
      <c r="F332" s="236" t="s">
        <v>595</v>
      </c>
      <c r="G332" s="237" t="s">
        <v>596</v>
      </c>
      <c r="H332" s="238">
        <v>1</v>
      </c>
      <c r="I332" s="239"/>
      <c r="J332" s="240">
        <f>ROUND(I332*H332,2)</f>
        <v>0</v>
      </c>
      <c r="K332" s="236" t="s">
        <v>136</v>
      </c>
      <c r="L332" s="43"/>
      <c r="M332" s="241" t="s">
        <v>1</v>
      </c>
      <c r="N332" s="242" t="s">
        <v>38</v>
      </c>
      <c r="O332" s="90"/>
      <c r="P332" s="243">
        <f>O332*H332</f>
        <v>0</v>
      </c>
      <c r="Q332" s="243">
        <v>0</v>
      </c>
      <c r="R332" s="243">
        <f>Q332*H332</f>
        <v>0</v>
      </c>
      <c r="S332" s="243">
        <v>0</v>
      </c>
      <c r="T332" s="244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45" t="s">
        <v>597</v>
      </c>
      <c r="AT332" s="245" t="s">
        <v>132</v>
      </c>
      <c r="AU332" s="245" t="s">
        <v>83</v>
      </c>
      <c r="AY332" s="16" t="s">
        <v>130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16" t="s">
        <v>81</v>
      </c>
      <c r="BK332" s="246">
        <f>ROUND(I332*H332,2)</f>
        <v>0</v>
      </c>
      <c r="BL332" s="16" t="s">
        <v>597</v>
      </c>
      <c r="BM332" s="245" t="s">
        <v>859</v>
      </c>
    </row>
    <row r="333" spans="1:47" s="2" customFormat="1" ht="12">
      <c r="A333" s="37"/>
      <c r="B333" s="38"/>
      <c r="C333" s="39"/>
      <c r="D333" s="247" t="s">
        <v>139</v>
      </c>
      <c r="E333" s="39"/>
      <c r="F333" s="248" t="s">
        <v>599</v>
      </c>
      <c r="G333" s="39"/>
      <c r="H333" s="39"/>
      <c r="I333" s="143"/>
      <c r="J333" s="39"/>
      <c r="K333" s="39"/>
      <c r="L333" s="43"/>
      <c r="M333" s="249"/>
      <c r="N333" s="250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139</v>
      </c>
      <c r="AU333" s="16" t="s">
        <v>83</v>
      </c>
    </row>
    <row r="334" spans="1:65" s="2" customFormat="1" ht="16.5" customHeight="1">
      <c r="A334" s="37"/>
      <c r="B334" s="38"/>
      <c r="C334" s="234" t="s">
        <v>494</v>
      </c>
      <c r="D334" s="234" t="s">
        <v>132</v>
      </c>
      <c r="E334" s="235" t="s">
        <v>601</v>
      </c>
      <c r="F334" s="236" t="s">
        <v>602</v>
      </c>
      <c r="G334" s="237" t="s">
        <v>596</v>
      </c>
      <c r="H334" s="238">
        <v>1</v>
      </c>
      <c r="I334" s="239"/>
      <c r="J334" s="240">
        <f>ROUND(I334*H334,2)</f>
        <v>0</v>
      </c>
      <c r="K334" s="236" t="s">
        <v>136</v>
      </c>
      <c r="L334" s="43"/>
      <c r="M334" s="241" t="s">
        <v>1</v>
      </c>
      <c r="N334" s="242" t="s">
        <v>38</v>
      </c>
      <c r="O334" s="90"/>
      <c r="P334" s="243">
        <f>O334*H334</f>
        <v>0</v>
      </c>
      <c r="Q334" s="243">
        <v>0</v>
      </c>
      <c r="R334" s="243">
        <f>Q334*H334</f>
        <v>0</v>
      </c>
      <c r="S334" s="243">
        <v>0</v>
      </c>
      <c r="T334" s="244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45" t="s">
        <v>597</v>
      </c>
      <c r="AT334" s="245" t="s">
        <v>132</v>
      </c>
      <c r="AU334" s="245" t="s">
        <v>83</v>
      </c>
      <c r="AY334" s="16" t="s">
        <v>130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16" t="s">
        <v>81</v>
      </c>
      <c r="BK334" s="246">
        <f>ROUND(I334*H334,2)</f>
        <v>0</v>
      </c>
      <c r="BL334" s="16" t="s">
        <v>597</v>
      </c>
      <c r="BM334" s="245" t="s">
        <v>860</v>
      </c>
    </row>
    <row r="335" spans="1:47" s="2" customFormat="1" ht="12">
      <c r="A335" s="37"/>
      <c r="B335" s="38"/>
      <c r="C335" s="39"/>
      <c r="D335" s="247" t="s">
        <v>139</v>
      </c>
      <c r="E335" s="39"/>
      <c r="F335" s="248" t="s">
        <v>604</v>
      </c>
      <c r="G335" s="39"/>
      <c r="H335" s="39"/>
      <c r="I335" s="143"/>
      <c r="J335" s="39"/>
      <c r="K335" s="39"/>
      <c r="L335" s="43"/>
      <c r="M335" s="249"/>
      <c r="N335" s="250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139</v>
      </c>
      <c r="AU335" s="16" t="s">
        <v>83</v>
      </c>
    </row>
    <row r="336" spans="1:65" s="2" customFormat="1" ht="16.5" customHeight="1">
      <c r="A336" s="37"/>
      <c r="B336" s="38"/>
      <c r="C336" s="234" t="s">
        <v>499</v>
      </c>
      <c r="D336" s="234" t="s">
        <v>132</v>
      </c>
      <c r="E336" s="235" t="s">
        <v>606</v>
      </c>
      <c r="F336" s="236" t="s">
        <v>607</v>
      </c>
      <c r="G336" s="237" t="s">
        <v>596</v>
      </c>
      <c r="H336" s="238">
        <v>1</v>
      </c>
      <c r="I336" s="239"/>
      <c r="J336" s="240">
        <f>ROUND(I336*H336,2)</f>
        <v>0</v>
      </c>
      <c r="K336" s="236" t="s">
        <v>136</v>
      </c>
      <c r="L336" s="43"/>
      <c r="M336" s="241" t="s">
        <v>1</v>
      </c>
      <c r="N336" s="242" t="s">
        <v>38</v>
      </c>
      <c r="O336" s="90"/>
      <c r="P336" s="243">
        <f>O336*H336</f>
        <v>0</v>
      </c>
      <c r="Q336" s="243">
        <v>0</v>
      </c>
      <c r="R336" s="243">
        <f>Q336*H336</f>
        <v>0</v>
      </c>
      <c r="S336" s="243">
        <v>0</v>
      </c>
      <c r="T336" s="244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45" t="s">
        <v>597</v>
      </c>
      <c r="AT336" s="245" t="s">
        <v>132</v>
      </c>
      <c r="AU336" s="245" t="s">
        <v>83</v>
      </c>
      <c r="AY336" s="16" t="s">
        <v>130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16" t="s">
        <v>81</v>
      </c>
      <c r="BK336" s="246">
        <f>ROUND(I336*H336,2)</f>
        <v>0</v>
      </c>
      <c r="BL336" s="16" t="s">
        <v>597</v>
      </c>
      <c r="BM336" s="245" t="s">
        <v>861</v>
      </c>
    </row>
    <row r="337" spans="1:47" s="2" customFormat="1" ht="12">
      <c r="A337" s="37"/>
      <c r="B337" s="38"/>
      <c r="C337" s="39"/>
      <c r="D337" s="247" t="s">
        <v>139</v>
      </c>
      <c r="E337" s="39"/>
      <c r="F337" s="248" t="s">
        <v>609</v>
      </c>
      <c r="G337" s="39"/>
      <c r="H337" s="39"/>
      <c r="I337" s="143"/>
      <c r="J337" s="39"/>
      <c r="K337" s="39"/>
      <c r="L337" s="43"/>
      <c r="M337" s="249"/>
      <c r="N337" s="250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139</v>
      </c>
      <c r="AU337" s="16" t="s">
        <v>83</v>
      </c>
    </row>
    <row r="338" spans="1:65" s="2" customFormat="1" ht="16.5" customHeight="1">
      <c r="A338" s="37"/>
      <c r="B338" s="38"/>
      <c r="C338" s="234" t="s">
        <v>505</v>
      </c>
      <c r="D338" s="234" t="s">
        <v>132</v>
      </c>
      <c r="E338" s="235" t="s">
        <v>611</v>
      </c>
      <c r="F338" s="236" t="s">
        <v>612</v>
      </c>
      <c r="G338" s="237" t="s">
        <v>596</v>
      </c>
      <c r="H338" s="238">
        <v>1</v>
      </c>
      <c r="I338" s="239"/>
      <c r="J338" s="240">
        <f>ROUND(I338*H338,2)</f>
        <v>0</v>
      </c>
      <c r="K338" s="236" t="s">
        <v>136</v>
      </c>
      <c r="L338" s="43"/>
      <c r="M338" s="241" t="s">
        <v>1</v>
      </c>
      <c r="N338" s="242" t="s">
        <v>38</v>
      </c>
      <c r="O338" s="90"/>
      <c r="P338" s="243">
        <f>O338*H338</f>
        <v>0</v>
      </c>
      <c r="Q338" s="243">
        <v>0</v>
      </c>
      <c r="R338" s="243">
        <f>Q338*H338</f>
        <v>0</v>
      </c>
      <c r="S338" s="243">
        <v>0</v>
      </c>
      <c r="T338" s="244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45" t="s">
        <v>597</v>
      </c>
      <c r="AT338" s="245" t="s">
        <v>132</v>
      </c>
      <c r="AU338" s="245" t="s">
        <v>83</v>
      </c>
      <c r="AY338" s="16" t="s">
        <v>130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16" t="s">
        <v>81</v>
      </c>
      <c r="BK338" s="246">
        <f>ROUND(I338*H338,2)</f>
        <v>0</v>
      </c>
      <c r="BL338" s="16" t="s">
        <v>597</v>
      </c>
      <c r="BM338" s="245" t="s">
        <v>862</v>
      </c>
    </row>
    <row r="339" spans="1:47" s="2" customFormat="1" ht="12">
      <c r="A339" s="37"/>
      <c r="B339" s="38"/>
      <c r="C339" s="39"/>
      <c r="D339" s="247" t="s">
        <v>139</v>
      </c>
      <c r="E339" s="39"/>
      <c r="F339" s="248" t="s">
        <v>614</v>
      </c>
      <c r="G339" s="39"/>
      <c r="H339" s="39"/>
      <c r="I339" s="143"/>
      <c r="J339" s="39"/>
      <c r="K339" s="39"/>
      <c r="L339" s="43"/>
      <c r="M339" s="249"/>
      <c r="N339" s="250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139</v>
      </c>
      <c r="AU339" s="16" t="s">
        <v>83</v>
      </c>
    </row>
    <row r="340" spans="1:47" s="2" customFormat="1" ht="12">
      <c r="A340" s="37"/>
      <c r="B340" s="38"/>
      <c r="C340" s="39"/>
      <c r="D340" s="247" t="s">
        <v>301</v>
      </c>
      <c r="E340" s="39"/>
      <c r="F340" s="283" t="s">
        <v>615</v>
      </c>
      <c r="G340" s="39"/>
      <c r="H340" s="39"/>
      <c r="I340" s="143"/>
      <c r="J340" s="39"/>
      <c r="K340" s="39"/>
      <c r="L340" s="43"/>
      <c r="M340" s="249"/>
      <c r="N340" s="250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301</v>
      </c>
      <c r="AU340" s="16" t="s">
        <v>83</v>
      </c>
    </row>
    <row r="341" spans="1:65" s="2" customFormat="1" ht="16.5" customHeight="1">
      <c r="A341" s="37"/>
      <c r="B341" s="38"/>
      <c r="C341" s="234" t="s">
        <v>511</v>
      </c>
      <c r="D341" s="234" t="s">
        <v>132</v>
      </c>
      <c r="E341" s="235" t="s">
        <v>617</v>
      </c>
      <c r="F341" s="236" t="s">
        <v>618</v>
      </c>
      <c r="G341" s="237" t="s">
        <v>596</v>
      </c>
      <c r="H341" s="238">
        <v>1</v>
      </c>
      <c r="I341" s="239"/>
      <c r="J341" s="240">
        <f>ROUND(I341*H341,2)</f>
        <v>0</v>
      </c>
      <c r="K341" s="236" t="s">
        <v>136</v>
      </c>
      <c r="L341" s="43"/>
      <c r="M341" s="241" t="s">
        <v>1</v>
      </c>
      <c r="N341" s="242" t="s">
        <v>38</v>
      </c>
      <c r="O341" s="90"/>
      <c r="P341" s="243">
        <f>O341*H341</f>
        <v>0</v>
      </c>
      <c r="Q341" s="243">
        <v>0</v>
      </c>
      <c r="R341" s="243">
        <f>Q341*H341</f>
        <v>0</v>
      </c>
      <c r="S341" s="243">
        <v>0</v>
      </c>
      <c r="T341" s="244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45" t="s">
        <v>597</v>
      </c>
      <c r="AT341" s="245" t="s">
        <v>132</v>
      </c>
      <c r="AU341" s="245" t="s">
        <v>83</v>
      </c>
      <c r="AY341" s="16" t="s">
        <v>130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16" t="s">
        <v>81</v>
      </c>
      <c r="BK341" s="246">
        <f>ROUND(I341*H341,2)</f>
        <v>0</v>
      </c>
      <c r="BL341" s="16" t="s">
        <v>597</v>
      </c>
      <c r="BM341" s="245" t="s">
        <v>863</v>
      </c>
    </row>
    <row r="342" spans="1:47" s="2" customFormat="1" ht="12">
      <c r="A342" s="37"/>
      <c r="B342" s="38"/>
      <c r="C342" s="39"/>
      <c r="D342" s="247" t="s">
        <v>139</v>
      </c>
      <c r="E342" s="39"/>
      <c r="F342" s="248" t="s">
        <v>620</v>
      </c>
      <c r="G342" s="39"/>
      <c r="H342" s="39"/>
      <c r="I342" s="143"/>
      <c r="J342" s="39"/>
      <c r="K342" s="39"/>
      <c r="L342" s="43"/>
      <c r="M342" s="249"/>
      <c r="N342" s="250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139</v>
      </c>
      <c r="AU342" s="16" t="s">
        <v>83</v>
      </c>
    </row>
    <row r="343" spans="1:47" s="2" customFormat="1" ht="12">
      <c r="A343" s="37"/>
      <c r="B343" s="38"/>
      <c r="C343" s="39"/>
      <c r="D343" s="247" t="s">
        <v>301</v>
      </c>
      <c r="E343" s="39"/>
      <c r="F343" s="283" t="s">
        <v>621</v>
      </c>
      <c r="G343" s="39"/>
      <c r="H343" s="39"/>
      <c r="I343" s="143"/>
      <c r="J343" s="39"/>
      <c r="K343" s="39"/>
      <c r="L343" s="43"/>
      <c r="M343" s="249"/>
      <c r="N343" s="250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301</v>
      </c>
      <c r="AU343" s="16" t="s">
        <v>83</v>
      </c>
    </row>
    <row r="344" spans="1:65" s="2" customFormat="1" ht="16.5" customHeight="1">
      <c r="A344" s="37"/>
      <c r="B344" s="38"/>
      <c r="C344" s="234" t="s">
        <v>515</v>
      </c>
      <c r="D344" s="234" t="s">
        <v>132</v>
      </c>
      <c r="E344" s="235" t="s">
        <v>623</v>
      </c>
      <c r="F344" s="236" t="s">
        <v>624</v>
      </c>
      <c r="G344" s="237" t="s">
        <v>596</v>
      </c>
      <c r="H344" s="238">
        <v>1</v>
      </c>
      <c r="I344" s="239"/>
      <c r="J344" s="240">
        <f>ROUND(I344*H344,2)</f>
        <v>0</v>
      </c>
      <c r="K344" s="236" t="s">
        <v>313</v>
      </c>
      <c r="L344" s="43"/>
      <c r="M344" s="241" t="s">
        <v>1</v>
      </c>
      <c r="N344" s="242" t="s">
        <v>38</v>
      </c>
      <c r="O344" s="90"/>
      <c r="P344" s="243">
        <f>O344*H344</f>
        <v>0</v>
      </c>
      <c r="Q344" s="243">
        <v>0</v>
      </c>
      <c r="R344" s="243">
        <f>Q344*H344</f>
        <v>0</v>
      </c>
      <c r="S344" s="243">
        <v>0</v>
      </c>
      <c r="T344" s="244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45" t="s">
        <v>597</v>
      </c>
      <c r="AT344" s="245" t="s">
        <v>132</v>
      </c>
      <c r="AU344" s="245" t="s">
        <v>83</v>
      </c>
      <c r="AY344" s="16" t="s">
        <v>130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16" t="s">
        <v>81</v>
      </c>
      <c r="BK344" s="246">
        <f>ROUND(I344*H344,2)</f>
        <v>0</v>
      </c>
      <c r="BL344" s="16" t="s">
        <v>597</v>
      </c>
      <c r="BM344" s="245" t="s">
        <v>864</v>
      </c>
    </row>
    <row r="345" spans="1:47" s="2" customFormat="1" ht="12">
      <c r="A345" s="37"/>
      <c r="B345" s="38"/>
      <c r="C345" s="39"/>
      <c r="D345" s="247" t="s">
        <v>139</v>
      </c>
      <c r="E345" s="39"/>
      <c r="F345" s="248" t="s">
        <v>626</v>
      </c>
      <c r="G345" s="39"/>
      <c r="H345" s="39"/>
      <c r="I345" s="143"/>
      <c r="J345" s="39"/>
      <c r="K345" s="39"/>
      <c r="L345" s="43"/>
      <c r="M345" s="249"/>
      <c r="N345" s="250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139</v>
      </c>
      <c r="AU345" s="16" t="s">
        <v>83</v>
      </c>
    </row>
    <row r="346" spans="1:47" s="2" customFormat="1" ht="12">
      <c r="A346" s="37"/>
      <c r="B346" s="38"/>
      <c r="C346" s="39"/>
      <c r="D346" s="247" t="s">
        <v>301</v>
      </c>
      <c r="E346" s="39"/>
      <c r="F346" s="283" t="s">
        <v>627</v>
      </c>
      <c r="G346" s="39"/>
      <c r="H346" s="39"/>
      <c r="I346" s="143"/>
      <c r="J346" s="39"/>
      <c r="K346" s="39"/>
      <c r="L346" s="43"/>
      <c r="M346" s="249"/>
      <c r="N346" s="250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301</v>
      </c>
      <c r="AU346" s="16" t="s">
        <v>83</v>
      </c>
    </row>
    <row r="347" spans="1:63" s="12" customFormat="1" ht="22.8" customHeight="1">
      <c r="A347" s="12"/>
      <c r="B347" s="218"/>
      <c r="C347" s="219"/>
      <c r="D347" s="220" t="s">
        <v>72</v>
      </c>
      <c r="E347" s="232" t="s">
        <v>628</v>
      </c>
      <c r="F347" s="232" t="s">
        <v>629</v>
      </c>
      <c r="G347" s="219"/>
      <c r="H347" s="219"/>
      <c r="I347" s="222"/>
      <c r="J347" s="233">
        <f>BK347</f>
        <v>0</v>
      </c>
      <c r="K347" s="219"/>
      <c r="L347" s="224"/>
      <c r="M347" s="225"/>
      <c r="N347" s="226"/>
      <c r="O347" s="226"/>
      <c r="P347" s="227">
        <f>SUM(P348:P363)</f>
        <v>0</v>
      </c>
      <c r="Q347" s="226"/>
      <c r="R347" s="227">
        <f>SUM(R348:R363)</f>
        <v>0</v>
      </c>
      <c r="S347" s="226"/>
      <c r="T347" s="228">
        <f>SUM(T348:T363)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29" t="s">
        <v>161</v>
      </c>
      <c r="AT347" s="230" t="s">
        <v>72</v>
      </c>
      <c r="AU347" s="230" t="s">
        <v>81</v>
      </c>
      <c r="AY347" s="229" t="s">
        <v>130</v>
      </c>
      <c r="BK347" s="231">
        <f>SUM(BK348:BK363)</f>
        <v>0</v>
      </c>
    </row>
    <row r="348" spans="1:65" s="2" customFormat="1" ht="16.5" customHeight="1">
      <c r="A348" s="37"/>
      <c r="B348" s="38"/>
      <c r="C348" s="234" t="s">
        <v>521</v>
      </c>
      <c r="D348" s="234" t="s">
        <v>132</v>
      </c>
      <c r="E348" s="235" t="s">
        <v>631</v>
      </c>
      <c r="F348" s="236" t="s">
        <v>632</v>
      </c>
      <c r="G348" s="237" t="s">
        <v>596</v>
      </c>
      <c r="H348" s="238">
        <v>1</v>
      </c>
      <c r="I348" s="239"/>
      <c r="J348" s="240">
        <f>ROUND(I348*H348,2)</f>
        <v>0</v>
      </c>
      <c r="K348" s="236" t="s">
        <v>136</v>
      </c>
      <c r="L348" s="43"/>
      <c r="M348" s="241" t="s">
        <v>1</v>
      </c>
      <c r="N348" s="242" t="s">
        <v>38</v>
      </c>
      <c r="O348" s="90"/>
      <c r="P348" s="243">
        <f>O348*H348</f>
        <v>0</v>
      </c>
      <c r="Q348" s="243">
        <v>0</v>
      </c>
      <c r="R348" s="243">
        <f>Q348*H348</f>
        <v>0</v>
      </c>
      <c r="S348" s="243">
        <v>0</v>
      </c>
      <c r="T348" s="244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45" t="s">
        <v>597</v>
      </c>
      <c r="AT348" s="245" t="s">
        <v>132</v>
      </c>
      <c r="AU348" s="245" t="s">
        <v>83</v>
      </c>
      <c r="AY348" s="16" t="s">
        <v>130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16" t="s">
        <v>81</v>
      </c>
      <c r="BK348" s="246">
        <f>ROUND(I348*H348,2)</f>
        <v>0</v>
      </c>
      <c r="BL348" s="16" t="s">
        <v>597</v>
      </c>
      <c r="BM348" s="245" t="s">
        <v>865</v>
      </c>
    </row>
    <row r="349" spans="1:47" s="2" customFormat="1" ht="12">
      <c r="A349" s="37"/>
      <c r="B349" s="38"/>
      <c r="C349" s="39"/>
      <c r="D349" s="247" t="s">
        <v>139</v>
      </c>
      <c r="E349" s="39"/>
      <c r="F349" s="248" t="s">
        <v>634</v>
      </c>
      <c r="G349" s="39"/>
      <c r="H349" s="39"/>
      <c r="I349" s="143"/>
      <c r="J349" s="39"/>
      <c r="K349" s="39"/>
      <c r="L349" s="43"/>
      <c r="M349" s="249"/>
      <c r="N349" s="250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139</v>
      </c>
      <c r="AU349" s="16" t="s">
        <v>83</v>
      </c>
    </row>
    <row r="350" spans="1:65" s="2" customFormat="1" ht="16.5" customHeight="1">
      <c r="A350" s="37"/>
      <c r="B350" s="38"/>
      <c r="C350" s="234" t="s">
        <v>526</v>
      </c>
      <c r="D350" s="234" t="s">
        <v>132</v>
      </c>
      <c r="E350" s="235" t="s">
        <v>636</v>
      </c>
      <c r="F350" s="236" t="s">
        <v>637</v>
      </c>
      <c r="G350" s="237" t="s">
        <v>596</v>
      </c>
      <c r="H350" s="238">
        <v>1</v>
      </c>
      <c r="I350" s="239"/>
      <c r="J350" s="240">
        <f>ROUND(I350*H350,2)</f>
        <v>0</v>
      </c>
      <c r="K350" s="236" t="s">
        <v>136</v>
      </c>
      <c r="L350" s="43"/>
      <c r="M350" s="241" t="s">
        <v>1</v>
      </c>
      <c r="N350" s="242" t="s">
        <v>38</v>
      </c>
      <c r="O350" s="90"/>
      <c r="P350" s="243">
        <f>O350*H350</f>
        <v>0</v>
      </c>
      <c r="Q350" s="243">
        <v>0</v>
      </c>
      <c r="R350" s="243">
        <f>Q350*H350</f>
        <v>0</v>
      </c>
      <c r="S350" s="243">
        <v>0</v>
      </c>
      <c r="T350" s="244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45" t="s">
        <v>597</v>
      </c>
      <c r="AT350" s="245" t="s">
        <v>132</v>
      </c>
      <c r="AU350" s="245" t="s">
        <v>83</v>
      </c>
      <c r="AY350" s="16" t="s">
        <v>130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16" t="s">
        <v>81</v>
      </c>
      <c r="BK350" s="246">
        <f>ROUND(I350*H350,2)</f>
        <v>0</v>
      </c>
      <c r="BL350" s="16" t="s">
        <v>597</v>
      </c>
      <c r="BM350" s="245" t="s">
        <v>866</v>
      </c>
    </row>
    <row r="351" spans="1:47" s="2" customFormat="1" ht="12">
      <c r="A351" s="37"/>
      <c r="B351" s="38"/>
      <c r="C351" s="39"/>
      <c r="D351" s="247" t="s">
        <v>139</v>
      </c>
      <c r="E351" s="39"/>
      <c r="F351" s="248" t="s">
        <v>639</v>
      </c>
      <c r="G351" s="39"/>
      <c r="H351" s="39"/>
      <c r="I351" s="143"/>
      <c r="J351" s="39"/>
      <c r="K351" s="39"/>
      <c r="L351" s="43"/>
      <c r="M351" s="249"/>
      <c r="N351" s="250"/>
      <c r="O351" s="90"/>
      <c r="P351" s="90"/>
      <c r="Q351" s="90"/>
      <c r="R351" s="90"/>
      <c r="S351" s="90"/>
      <c r="T351" s="91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6" t="s">
        <v>139</v>
      </c>
      <c r="AU351" s="16" t="s">
        <v>83</v>
      </c>
    </row>
    <row r="352" spans="1:65" s="2" customFormat="1" ht="16.5" customHeight="1">
      <c r="A352" s="37"/>
      <c r="B352" s="38"/>
      <c r="C352" s="234" t="s">
        <v>530</v>
      </c>
      <c r="D352" s="234" t="s">
        <v>132</v>
      </c>
      <c r="E352" s="235" t="s">
        <v>641</v>
      </c>
      <c r="F352" s="236" t="s">
        <v>642</v>
      </c>
      <c r="G352" s="237" t="s">
        <v>596</v>
      </c>
      <c r="H352" s="238">
        <v>1</v>
      </c>
      <c r="I352" s="239"/>
      <c r="J352" s="240">
        <f>ROUND(I352*H352,2)</f>
        <v>0</v>
      </c>
      <c r="K352" s="236" t="s">
        <v>136</v>
      </c>
      <c r="L352" s="43"/>
      <c r="M352" s="241" t="s">
        <v>1</v>
      </c>
      <c r="N352" s="242" t="s">
        <v>38</v>
      </c>
      <c r="O352" s="90"/>
      <c r="P352" s="243">
        <f>O352*H352</f>
        <v>0</v>
      </c>
      <c r="Q352" s="243">
        <v>0</v>
      </c>
      <c r="R352" s="243">
        <f>Q352*H352</f>
        <v>0</v>
      </c>
      <c r="S352" s="243">
        <v>0</v>
      </c>
      <c r="T352" s="244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45" t="s">
        <v>597</v>
      </c>
      <c r="AT352" s="245" t="s">
        <v>132</v>
      </c>
      <c r="AU352" s="245" t="s">
        <v>83</v>
      </c>
      <c r="AY352" s="16" t="s">
        <v>130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16" t="s">
        <v>81</v>
      </c>
      <c r="BK352" s="246">
        <f>ROUND(I352*H352,2)</f>
        <v>0</v>
      </c>
      <c r="BL352" s="16" t="s">
        <v>597</v>
      </c>
      <c r="BM352" s="245" t="s">
        <v>867</v>
      </c>
    </row>
    <row r="353" spans="1:47" s="2" customFormat="1" ht="12">
      <c r="A353" s="37"/>
      <c r="B353" s="38"/>
      <c r="C353" s="39"/>
      <c r="D353" s="247" t="s">
        <v>139</v>
      </c>
      <c r="E353" s="39"/>
      <c r="F353" s="248" t="s">
        <v>644</v>
      </c>
      <c r="G353" s="39"/>
      <c r="H353" s="39"/>
      <c r="I353" s="143"/>
      <c r="J353" s="39"/>
      <c r="K353" s="39"/>
      <c r="L353" s="43"/>
      <c r="M353" s="249"/>
      <c r="N353" s="250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139</v>
      </c>
      <c r="AU353" s="16" t="s">
        <v>83</v>
      </c>
    </row>
    <row r="354" spans="1:65" s="2" customFormat="1" ht="16.5" customHeight="1">
      <c r="A354" s="37"/>
      <c r="B354" s="38"/>
      <c r="C354" s="234" t="s">
        <v>534</v>
      </c>
      <c r="D354" s="234" t="s">
        <v>132</v>
      </c>
      <c r="E354" s="235" t="s">
        <v>646</v>
      </c>
      <c r="F354" s="236" t="s">
        <v>647</v>
      </c>
      <c r="G354" s="237" t="s">
        <v>596</v>
      </c>
      <c r="H354" s="238">
        <v>1</v>
      </c>
      <c r="I354" s="239"/>
      <c r="J354" s="240">
        <f>ROUND(I354*H354,2)</f>
        <v>0</v>
      </c>
      <c r="K354" s="236" t="s">
        <v>313</v>
      </c>
      <c r="L354" s="43"/>
      <c r="M354" s="241" t="s">
        <v>1</v>
      </c>
      <c r="N354" s="242" t="s">
        <v>38</v>
      </c>
      <c r="O354" s="90"/>
      <c r="P354" s="243">
        <f>O354*H354</f>
        <v>0</v>
      </c>
      <c r="Q354" s="243">
        <v>0</v>
      </c>
      <c r="R354" s="243">
        <f>Q354*H354</f>
        <v>0</v>
      </c>
      <c r="S354" s="243">
        <v>0</v>
      </c>
      <c r="T354" s="244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45" t="s">
        <v>597</v>
      </c>
      <c r="AT354" s="245" t="s">
        <v>132</v>
      </c>
      <c r="AU354" s="245" t="s">
        <v>83</v>
      </c>
      <c r="AY354" s="16" t="s">
        <v>130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16" t="s">
        <v>81</v>
      </c>
      <c r="BK354" s="246">
        <f>ROUND(I354*H354,2)</f>
        <v>0</v>
      </c>
      <c r="BL354" s="16" t="s">
        <v>597</v>
      </c>
      <c r="BM354" s="245" t="s">
        <v>868</v>
      </c>
    </row>
    <row r="355" spans="1:47" s="2" customFormat="1" ht="12">
      <c r="A355" s="37"/>
      <c r="B355" s="38"/>
      <c r="C355" s="39"/>
      <c r="D355" s="247" t="s">
        <v>139</v>
      </c>
      <c r="E355" s="39"/>
      <c r="F355" s="248" t="s">
        <v>649</v>
      </c>
      <c r="G355" s="39"/>
      <c r="H355" s="39"/>
      <c r="I355" s="143"/>
      <c r="J355" s="39"/>
      <c r="K355" s="39"/>
      <c r="L355" s="43"/>
      <c r="M355" s="249"/>
      <c r="N355" s="250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139</v>
      </c>
      <c r="AU355" s="16" t="s">
        <v>83</v>
      </c>
    </row>
    <row r="356" spans="1:65" s="2" customFormat="1" ht="16.5" customHeight="1">
      <c r="A356" s="37"/>
      <c r="B356" s="38"/>
      <c r="C356" s="234" t="s">
        <v>541</v>
      </c>
      <c r="D356" s="234" t="s">
        <v>132</v>
      </c>
      <c r="E356" s="235" t="s">
        <v>651</v>
      </c>
      <c r="F356" s="236" t="s">
        <v>652</v>
      </c>
      <c r="G356" s="237" t="s">
        <v>596</v>
      </c>
      <c r="H356" s="238">
        <v>1</v>
      </c>
      <c r="I356" s="239"/>
      <c r="J356" s="240">
        <f>ROUND(I356*H356,2)</f>
        <v>0</v>
      </c>
      <c r="K356" s="236" t="s">
        <v>136</v>
      </c>
      <c r="L356" s="43"/>
      <c r="M356" s="241" t="s">
        <v>1</v>
      </c>
      <c r="N356" s="242" t="s">
        <v>38</v>
      </c>
      <c r="O356" s="90"/>
      <c r="P356" s="243">
        <f>O356*H356</f>
        <v>0</v>
      </c>
      <c r="Q356" s="243">
        <v>0</v>
      </c>
      <c r="R356" s="243">
        <f>Q356*H356</f>
        <v>0</v>
      </c>
      <c r="S356" s="243">
        <v>0</v>
      </c>
      <c r="T356" s="244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45" t="s">
        <v>597</v>
      </c>
      <c r="AT356" s="245" t="s">
        <v>132</v>
      </c>
      <c r="AU356" s="245" t="s">
        <v>83</v>
      </c>
      <c r="AY356" s="16" t="s">
        <v>130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16" t="s">
        <v>81</v>
      </c>
      <c r="BK356" s="246">
        <f>ROUND(I356*H356,2)</f>
        <v>0</v>
      </c>
      <c r="BL356" s="16" t="s">
        <v>597</v>
      </c>
      <c r="BM356" s="245" t="s">
        <v>869</v>
      </c>
    </row>
    <row r="357" spans="1:47" s="2" customFormat="1" ht="12">
      <c r="A357" s="37"/>
      <c r="B357" s="38"/>
      <c r="C357" s="39"/>
      <c r="D357" s="247" t="s">
        <v>139</v>
      </c>
      <c r="E357" s="39"/>
      <c r="F357" s="248" t="s">
        <v>654</v>
      </c>
      <c r="G357" s="39"/>
      <c r="H357" s="39"/>
      <c r="I357" s="143"/>
      <c r="J357" s="39"/>
      <c r="K357" s="39"/>
      <c r="L357" s="43"/>
      <c r="M357" s="249"/>
      <c r="N357" s="250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139</v>
      </c>
      <c r="AU357" s="16" t="s">
        <v>83</v>
      </c>
    </row>
    <row r="358" spans="1:65" s="2" customFormat="1" ht="16.5" customHeight="1">
      <c r="A358" s="37"/>
      <c r="B358" s="38"/>
      <c r="C358" s="234" t="s">
        <v>548</v>
      </c>
      <c r="D358" s="234" t="s">
        <v>132</v>
      </c>
      <c r="E358" s="235" t="s">
        <v>656</v>
      </c>
      <c r="F358" s="236" t="s">
        <v>657</v>
      </c>
      <c r="G358" s="237" t="s">
        <v>596</v>
      </c>
      <c r="H358" s="238">
        <v>1</v>
      </c>
      <c r="I358" s="239"/>
      <c r="J358" s="240">
        <f>ROUND(I358*H358,2)</f>
        <v>0</v>
      </c>
      <c r="K358" s="236" t="s">
        <v>313</v>
      </c>
      <c r="L358" s="43"/>
      <c r="M358" s="241" t="s">
        <v>1</v>
      </c>
      <c r="N358" s="242" t="s">
        <v>38</v>
      </c>
      <c r="O358" s="90"/>
      <c r="P358" s="243">
        <f>O358*H358</f>
        <v>0</v>
      </c>
      <c r="Q358" s="243">
        <v>0</v>
      </c>
      <c r="R358" s="243">
        <f>Q358*H358</f>
        <v>0</v>
      </c>
      <c r="S358" s="243">
        <v>0</v>
      </c>
      <c r="T358" s="244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45" t="s">
        <v>597</v>
      </c>
      <c r="AT358" s="245" t="s">
        <v>132</v>
      </c>
      <c r="AU358" s="245" t="s">
        <v>83</v>
      </c>
      <c r="AY358" s="16" t="s">
        <v>130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16" t="s">
        <v>81</v>
      </c>
      <c r="BK358" s="246">
        <f>ROUND(I358*H358,2)</f>
        <v>0</v>
      </c>
      <c r="BL358" s="16" t="s">
        <v>597</v>
      </c>
      <c r="BM358" s="245" t="s">
        <v>870</v>
      </c>
    </row>
    <row r="359" spans="1:47" s="2" customFormat="1" ht="12">
      <c r="A359" s="37"/>
      <c r="B359" s="38"/>
      <c r="C359" s="39"/>
      <c r="D359" s="247" t="s">
        <v>139</v>
      </c>
      <c r="E359" s="39"/>
      <c r="F359" s="248" t="s">
        <v>659</v>
      </c>
      <c r="G359" s="39"/>
      <c r="H359" s="39"/>
      <c r="I359" s="143"/>
      <c r="J359" s="39"/>
      <c r="K359" s="39"/>
      <c r="L359" s="43"/>
      <c r="M359" s="249"/>
      <c r="N359" s="250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139</v>
      </c>
      <c r="AU359" s="16" t="s">
        <v>83</v>
      </c>
    </row>
    <row r="360" spans="1:65" s="2" customFormat="1" ht="16.5" customHeight="1">
      <c r="A360" s="37"/>
      <c r="B360" s="38"/>
      <c r="C360" s="234" t="s">
        <v>554</v>
      </c>
      <c r="D360" s="234" t="s">
        <v>132</v>
      </c>
      <c r="E360" s="235" t="s">
        <v>661</v>
      </c>
      <c r="F360" s="236" t="s">
        <v>662</v>
      </c>
      <c r="G360" s="237" t="s">
        <v>596</v>
      </c>
      <c r="H360" s="238">
        <v>1</v>
      </c>
      <c r="I360" s="239"/>
      <c r="J360" s="240">
        <f>ROUND(I360*H360,2)</f>
        <v>0</v>
      </c>
      <c r="K360" s="236" t="s">
        <v>136</v>
      </c>
      <c r="L360" s="43"/>
      <c r="M360" s="241" t="s">
        <v>1</v>
      </c>
      <c r="N360" s="242" t="s">
        <v>38</v>
      </c>
      <c r="O360" s="90"/>
      <c r="P360" s="243">
        <f>O360*H360</f>
        <v>0</v>
      </c>
      <c r="Q360" s="243">
        <v>0</v>
      </c>
      <c r="R360" s="243">
        <f>Q360*H360</f>
        <v>0</v>
      </c>
      <c r="S360" s="243">
        <v>0</v>
      </c>
      <c r="T360" s="244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45" t="s">
        <v>597</v>
      </c>
      <c r="AT360" s="245" t="s">
        <v>132</v>
      </c>
      <c r="AU360" s="245" t="s">
        <v>83</v>
      </c>
      <c r="AY360" s="16" t="s">
        <v>130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16" t="s">
        <v>81</v>
      </c>
      <c r="BK360" s="246">
        <f>ROUND(I360*H360,2)</f>
        <v>0</v>
      </c>
      <c r="BL360" s="16" t="s">
        <v>597</v>
      </c>
      <c r="BM360" s="245" t="s">
        <v>871</v>
      </c>
    </row>
    <row r="361" spans="1:47" s="2" customFormat="1" ht="12">
      <c r="A361" s="37"/>
      <c r="B361" s="38"/>
      <c r="C361" s="39"/>
      <c r="D361" s="247" t="s">
        <v>139</v>
      </c>
      <c r="E361" s="39"/>
      <c r="F361" s="248" t="s">
        <v>664</v>
      </c>
      <c r="G361" s="39"/>
      <c r="H361" s="39"/>
      <c r="I361" s="143"/>
      <c r="J361" s="39"/>
      <c r="K361" s="39"/>
      <c r="L361" s="43"/>
      <c r="M361" s="249"/>
      <c r="N361" s="250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139</v>
      </c>
      <c r="AU361" s="16" t="s">
        <v>83</v>
      </c>
    </row>
    <row r="362" spans="1:65" s="2" customFormat="1" ht="16.5" customHeight="1">
      <c r="A362" s="37"/>
      <c r="B362" s="38"/>
      <c r="C362" s="234" t="s">
        <v>560</v>
      </c>
      <c r="D362" s="234" t="s">
        <v>132</v>
      </c>
      <c r="E362" s="235" t="s">
        <v>666</v>
      </c>
      <c r="F362" s="236" t="s">
        <v>667</v>
      </c>
      <c r="G362" s="237" t="s">
        <v>596</v>
      </c>
      <c r="H362" s="238">
        <v>1</v>
      </c>
      <c r="I362" s="239"/>
      <c r="J362" s="240">
        <f>ROUND(I362*H362,2)</f>
        <v>0</v>
      </c>
      <c r="K362" s="236" t="s">
        <v>313</v>
      </c>
      <c r="L362" s="43"/>
      <c r="M362" s="241" t="s">
        <v>1</v>
      </c>
      <c r="N362" s="242" t="s">
        <v>38</v>
      </c>
      <c r="O362" s="90"/>
      <c r="P362" s="243">
        <f>O362*H362</f>
        <v>0</v>
      </c>
      <c r="Q362" s="243">
        <v>0</v>
      </c>
      <c r="R362" s="243">
        <f>Q362*H362</f>
        <v>0</v>
      </c>
      <c r="S362" s="243">
        <v>0</v>
      </c>
      <c r="T362" s="244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45" t="s">
        <v>597</v>
      </c>
      <c r="AT362" s="245" t="s">
        <v>132</v>
      </c>
      <c r="AU362" s="245" t="s">
        <v>83</v>
      </c>
      <c r="AY362" s="16" t="s">
        <v>130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16" t="s">
        <v>81</v>
      </c>
      <c r="BK362" s="246">
        <f>ROUND(I362*H362,2)</f>
        <v>0</v>
      </c>
      <c r="BL362" s="16" t="s">
        <v>597</v>
      </c>
      <c r="BM362" s="245" t="s">
        <v>872</v>
      </c>
    </row>
    <row r="363" spans="1:47" s="2" customFormat="1" ht="12">
      <c r="A363" s="37"/>
      <c r="B363" s="38"/>
      <c r="C363" s="39"/>
      <c r="D363" s="247" t="s">
        <v>139</v>
      </c>
      <c r="E363" s="39"/>
      <c r="F363" s="248" t="s">
        <v>669</v>
      </c>
      <c r="G363" s="39"/>
      <c r="H363" s="39"/>
      <c r="I363" s="143"/>
      <c r="J363" s="39"/>
      <c r="K363" s="39"/>
      <c r="L363" s="43"/>
      <c r="M363" s="249"/>
      <c r="N363" s="250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139</v>
      </c>
      <c r="AU363" s="16" t="s">
        <v>83</v>
      </c>
    </row>
    <row r="364" spans="1:63" s="12" customFormat="1" ht="22.8" customHeight="1">
      <c r="A364" s="12"/>
      <c r="B364" s="218"/>
      <c r="C364" s="219"/>
      <c r="D364" s="220" t="s">
        <v>72</v>
      </c>
      <c r="E364" s="232" t="s">
        <v>670</v>
      </c>
      <c r="F364" s="232" t="s">
        <v>671</v>
      </c>
      <c r="G364" s="219"/>
      <c r="H364" s="219"/>
      <c r="I364" s="222"/>
      <c r="J364" s="233">
        <f>BK364</f>
        <v>0</v>
      </c>
      <c r="K364" s="219"/>
      <c r="L364" s="224"/>
      <c r="M364" s="225"/>
      <c r="N364" s="226"/>
      <c r="O364" s="226"/>
      <c r="P364" s="227">
        <f>SUM(P365:P386)</f>
        <v>0</v>
      </c>
      <c r="Q364" s="226"/>
      <c r="R364" s="227">
        <f>SUM(R365:R386)</f>
        <v>0</v>
      </c>
      <c r="S364" s="226"/>
      <c r="T364" s="228">
        <f>SUM(T365:T386)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29" t="s">
        <v>161</v>
      </c>
      <c r="AT364" s="230" t="s">
        <v>72</v>
      </c>
      <c r="AU364" s="230" t="s">
        <v>81</v>
      </c>
      <c r="AY364" s="229" t="s">
        <v>130</v>
      </c>
      <c r="BK364" s="231">
        <f>SUM(BK365:BK386)</f>
        <v>0</v>
      </c>
    </row>
    <row r="365" spans="1:65" s="2" customFormat="1" ht="16.5" customHeight="1">
      <c r="A365" s="37"/>
      <c r="B365" s="38"/>
      <c r="C365" s="234" t="s">
        <v>565</v>
      </c>
      <c r="D365" s="234" t="s">
        <v>132</v>
      </c>
      <c r="E365" s="235" t="s">
        <v>673</v>
      </c>
      <c r="F365" s="236" t="s">
        <v>674</v>
      </c>
      <c r="G365" s="237" t="s">
        <v>596</v>
      </c>
      <c r="H365" s="238">
        <v>1</v>
      </c>
      <c r="I365" s="239"/>
      <c r="J365" s="240">
        <f>ROUND(I365*H365,2)</f>
        <v>0</v>
      </c>
      <c r="K365" s="236" t="s">
        <v>136</v>
      </c>
      <c r="L365" s="43"/>
      <c r="M365" s="241" t="s">
        <v>1</v>
      </c>
      <c r="N365" s="242" t="s">
        <v>38</v>
      </c>
      <c r="O365" s="90"/>
      <c r="P365" s="243">
        <f>O365*H365</f>
        <v>0</v>
      </c>
      <c r="Q365" s="243">
        <v>0</v>
      </c>
      <c r="R365" s="243">
        <f>Q365*H365</f>
        <v>0</v>
      </c>
      <c r="S365" s="243">
        <v>0</v>
      </c>
      <c r="T365" s="244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45" t="s">
        <v>597</v>
      </c>
      <c r="AT365" s="245" t="s">
        <v>132</v>
      </c>
      <c r="AU365" s="245" t="s">
        <v>83</v>
      </c>
      <c r="AY365" s="16" t="s">
        <v>130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16" t="s">
        <v>81</v>
      </c>
      <c r="BK365" s="246">
        <f>ROUND(I365*H365,2)</f>
        <v>0</v>
      </c>
      <c r="BL365" s="16" t="s">
        <v>597</v>
      </c>
      <c r="BM365" s="245" t="s">
        <v>873</v>
      </c>
    </row>
    <row r="366" spans="1:47" s="2" customFormat="1" ht="12">
      <c r="A366" s="37"/>
      <c r="B366" s="38"/>
      <c r="C366" s="39"/>
      <c r="D366" s="247" t="s">
        <v>139</v>
      </c>
      <c r="E366" s="39"/>
      <c r="F366" s="248" t="s">
        <v>676</v>
      </c>
      <c r="G366" s="39"/>
      <c r="H366" s="39"/>
      <c r="I366" s="143"/>
      <c r="J366" s="39"/>
      <c r="K366" s="39"/>
      <c r="L366" s="43"/>
      <c r="M366" s="249"/>
      <c r="N366" s="250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139</v>
      </c>
      <c r="AU366" s="16" t="s">
        <v>83</v>
      </c>
    </row>
    <row r="367" spans="1:47" s="2" customFormat="1" ht="12">
      <c r="A367" s="37"/>
      <c r="B367" s="38"/>
      <c r="C367" s="39"/>
      <c r="D367" s="247" t="s">
        <v>301</v>
      </c>
      <c r="E367" s="39"/>
      <c r="F367" s="283" t="s">
        <v>677</v>
      </c>
      <c r="G367" s="39"/>
      <c r="H367" s="39"/>
      <c r="I367" s="143"/>
      <c r="J367" s="39"/>
      <c r="K367" s="39"/>
      <c r="L367" s="43"/>
      <c r="M367" s="249"/>
      <c r="N367" s="250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301</v>
      </c>
      <c r="AU367" s="16" t="s">
        <v>83</v>
      </c>
    </row>
    <row r="368" spans="1:65" s="2" customFormat="1" ht="16.5" customHeight="1">
      <c r="A368" s="37"/>
      <c r="B368" s="38"/>
      <c r="C368" s="234" t="s">
        <v>571</v>
      </c>
      <c r="D368" s="234" t="s">
        <v>132</v>
      </c>
      <c r="E368" s="235" t="s">
        <v>679</v>
      </c>
      <c r="F368" s="236" t="s">
        <v>680</v>
      </c>
      <c r="G368" s="237" t="s">
        <v>596</v>
      </c>
      <c r="H368" s="238">
        <v>1</v>
      </c>
      <c r="I368" s="239"/>
      <c r="J368" s="240">
        <f>ROUND(I368*H368,2)</f>
        <v>0</v>
      </c>
      <c r="K368" s="236" t="s">
        <v>136</v>
      </c>
      <c r="L368" s="43"/>
      <c r="M368" s="241" t="s">
        <v>1</v>
      </c>
      <c r="N368" s="242" t="s">
        <v>38</v>
      </c>
      <c r="O368" s="90"/>
      <c r="P368" s="243">
        <f>O368*H368</f>
        <v>0</v>
      </c>
      <c r="Q368" s="243">
        <v>0</v>
      </c>
      <c r="R368" s="243">
        <f>Q368*H368</f>
        <v>0</v>
      </c>
      <c r="S368" s="243">
        <v>0</v>
      </c>
      <c r="T368" s="244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45" t="s">
        <v>597</v>
      </c>
      <c r="AT368" s="245" t="s">
        <v>132</v>
      </c>
      <c r="AU368" s="245" t="s">
        <v>83</v>
      </c>
      <c r="AY368" s="16" t="s">
        <v>130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16" t="s">
        <v>81</v>
      </c>
      <c r="BK368" s="246">
        <f>ROUND(I368*H368,2)</f>
        <v>0</v>
      </c>
      <c r="BL368" s="16" t="s">
        <v>597</v>
      </c>
      <c r="BM368" s="245" t="s">
        <v>874</v>
      </c>
    </row>
    <row r="369" spans="1:47" s="2" customFormat="1" ht="12">
      <c r="A369" s="37"/>
      <c r="B369" s="38"/>
      <c r="C369" s="39"/>
      <c r="D369" s="247" t="s">
        <v>139</v>
      </c>
      <c r="E369" s="39"/>
      <c r="F369" s="248" t="s">
        <v>682</v>
      </c>
      <c r="G369" s="39"/>
      <c r="H369" s="39"/>
      <c r="I369" s="143"/>
      <c r="J369" s="39"/>
      <c r="K369" s="39"/>
      <c r="L369" s="43"/>
      <c r="M369" s="249"/>
      <c r="N369" s="250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139</v>
      </c>
      <c r="AU369" s="16" t="s">
        <v>83</v>
      </c>
    </row>
    <row r="370" spans="1:47" s="2" customFormat="1" ht="12">
      <c r="A370" s="37"/>
      <c r="B370" s="38"/>
      <c r="C370" s="39"/>
      <c r="D370" s="247" t="s">
        <v>301</v>
      </c>
      <c r="E370" s="39"/>
      <c r="F370" s="283" t="s">
        <v>683</v>
      </c>
      <c r="G370" s="39"/>
      <c r="H370" s="39"/>
      <c r="I370" s="143"/>
      <c r="J370" s="39"/>
      <c r="K370" s="39"/>
      <c r="L370" s="43"/>
      <c r="M370" s="249"/>
      <c r="N370" s="250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301</v>
      </c>
      <c r="AU370" s="16" t="s">
        <v>83</v>
      </c>
    </row>
    <row r="371" spans="1:65" s="2" customFormat="1" ht="16.5" customHeight="1">
      <c r="A371" s="37"/>
      <c r="B371" s="38"/>
      <c r="C371" s="234" t="s">
        <v>576</v>
      </c>
      <c r="D371" s="234" t="s">
        <v>132</v>
      </c>
      <c r="E371" s="235" t="s">
        <v>685</v>
      </c>
      <c r="F371" s="236" t="s">
        <v>686</v>
      </c>
      <c r="G371" s="237" t="s">
        <v>596</v>
      </c>
      <c r="H371" s="238">
        <v>1</v>
      </c>
      <c r="I371" s="239"/>
      <c r="J371" s="240">
        <f>ROUND(I371*H371,2)</f>
        <v>0</v>
      </c>
      <c r="K371" s="236" t="s">
        <v>136</v>
      </c>
      <c r="L371" s="43"/>
      <c r="M371" s="241" t="s">
        <v>1</v>
      </c>
      <c r="N371" s="242" t="s">
        <v>38</v>
      </c>
      <c r="O371" s="90"/>
      <c r="P371" s="243">
        <f>O371*H371</f>
        <v>0</v>
      </c>
      <c r="Q371" s="243">
        <v>0</v>
      </c>
      <c r="R371" s="243">
        <f>Q371*H371</f>
        <v>0</v>
      </c>
      <c r="S371" s="243">
        <v>0</v>
      </c>
      <c r="T371" s="244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45" t="s">
        <v>597</v>
      </c>
      <c r="AT371" s="245" t="s">
        <v>132</v>
      </c>
      <c r="AU371" s="245" t="s">
        <v>83</v>
      </c>
      <c r="AY371" s="16" t="s">
        <v>130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16" t="s">
        <v>81</v>
      </c>
      <c r="BK371" s="246">
        <f>ROUND(I371*H371,2)</f>
        <v>0</v>
      </c>
      <c r="BL371" s="16" t="s">
        <v>597</v>
      </c>
      <c r="BM371" s="245" t="s">
        <v>875</v>
      </c>
    </row>
    <row r="372" spans="1:47" s="2" customFormat="1" ht="12">
      <c r="A372" s="37"/>
      <c r="B372" s="38"/>
      <c r="C372" s="39"/>
      <c r="D372" s="247" t="s">
        <v>139</v>
      </c>
      <c r="E372" s="39"/>
      <c r="F372" s="248" t="s">
        <v>688</v>
      </c>
      <c r="G372" s="39"/>
      <c r="H372" s="39"/>
      <c r="I372" s="143"/>
      <c r="J372" s="39"/>
      <c r="K372" s="39"/>
      <c r="L372" s="43"/>
      <c r="M372" s="249"/>
      <c r="N372" s="250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139</v>
      </c>
      <c r="AU372" s="16" t="s">
        <v>83</v>
      </c>
    </row>
    <row r="373" spans="1:47" s="2" customFormat="1" ht="12">
      <c r="A373" s="37"/>
      <c r="B373" s="38"/>
      <c r="C373" s="39"/>
      <c r="D373" s="247" t="s">
        <v>301</v>
      </c>
      <c r="E373" s="39"/>
      <c r="F373" s="283" t="s">
        <v>689</v>
      </c>
      <c r="G373" s="39"/>
      <c r="H373" s="39"/>
      <c r="I373" s="143"/>
      <c r="J373" s="39"/>
      <c r="K373" s="39"/>
      <c r="L373" s="43"/>
      <c r="M373" s="249"/>
      <c r="N373" s="250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301</v>
      </c>
      <c r="AU373" s="16" t="s">
        <v>83</v>
      </c>
    </row>
    <row r="374" spans="1:65" s="2" customFormat="1" ht="16.5" customHeight="1">
      <c r="A374" s="37"/>
      <c r="B374" s="38"/>
      <c r="C374" s="234" t="s">
        <v>584</v>
      </c>
      <c r="D374" s="234" t="s">
        <v>132</v>
      </c>
      <c r="E374" s="235" t="s">
        <v>691</v>
      </c>
      <c r="F374" s="236" t="s">
        <v>692</v>
      </c>
      <c r="G374" s="237" t="s">
        <v>353</v>
      </c>
      <c r="H374" s="238">
        <v>2</v>
      </c>
      <c r="I374" s="239"/>
      <c r="J374" s="240">
        <f>ROUND(I374*H374,2)</f>
        <v>0</v>
      </c>
      <c r="K374" s="236" t="s">
        <v>313</v>
      </c>
      <c r="L374" s="43"/>
      <c r="M374" s="241" t="s">
        <v>1</v>
      </c>
      <c r="N374" s="242" t="s">
        <v>38</v>
      </c>
      <c r="O374" s="90"/>
      <c r="P374" s="243">
        <f>O374*H374</f>
        <v>0</v>
      </c>
      <c r="Q374" s="243">
        <v>0</v>
      </c>
      <c r="R374" s="243">
        <f>Q374*H374</f>
        <v>0</v>
      </c>
      <c r="S374" s="243">
        <v>0</v>
      </c>
      <c r="T374" s="244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45" t="s">
        <v>597</v>
      </c>
      <c r="AT374" s="245" t="s">
        <v>132</v>
      </c>
      <c r="AU374" s="245" t="s">
        <v>83</v>
      </c>
      <c r="AY374" s="16" t="s">
        <v>130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16" t="s">
        <v>81</v>
      </c>
      <c r="BK374" s="246">
        <f>ROUND(I374*H374,2)</f>
        <v>0</v>
      </c>
      <c r="BL374" s="16" t="s">
        <v>597</v>
      </c>
      <c r="BM374" s="245" t="s">
        <v>876</v>
      </c>
    </row>
    <row r="375" spans="1:47" s="2" customFormat="1" ht="12">
      <c r="A375" s="37"/>
      <c r="B375" s="38"/>
      <c r="C375" s="39"/>
      <c r="D375" s="247" t="s">
        <v>139</v>
      </c>
      <c r="E375" s="39"/>
      <c r="F375" s="248" t="s">
        <v>694</v>
      </c>
      <c r="G375" s="39"/>
      <c r="H375" s="39"/>
      <c r="I375" s="143"/>
      <c r="J375" s="39"/>
      <c r="K375" s="39"/>
      <c r="L375" s="43"/>
      <c r="M375" s="249"/>
      <c r="N375" s="250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139</v>
      </c>
      <c r="AU375" s="16" t="s">
        <v>83</v>
      </c>
    </row>
    <row r="376" spans="1:65" s="2" customFormat="1" ht="16.5" customHeight="1">
      <c r="A376" s="37"/>
      <c r="B376" s="38"/>
      <c r="C376" s="234" t="s">
        <v>593</v>
      </c>
      <c r="D376" s="234" t="s">
        <v>132</v>
      </c>
      <c r="E376" s="235" t="s">
        <v>696</v>
      </c>
      <c r="F376" s="236" t="s">
        <v>697</v>
      </c>
      <c r="G376" s="237" t="s">
        <v>596</v>
      </c>
      <c r="H376" s="238">
        <v>1</v>
      </c>
      <c r="I376" s="239"/>
      <c r="J376" s="240">
        <f>ROUND(I376*H376,2)</f>
        <v>0</v>
      </c>
      <c r="K376" s="236" t="s">
        <v>136</v>
      </c>
      <c r="L376" s="43"/>
      <c r="M376" s="241" t="s">
        <v>1</v>
      </c>
      <c r="N376" s="242" t="s">
        <v>38</v>
      </c>
      <c r="O376" s="90"/>
      <c r="P376" s="243">
        <f>O376*H376</f>
        <v>0</v>
      </c>
      <c r="Q376" s="243">
        <v>0</v>
      </c>
      <c r="R376" s="243">
        <f>Q376*H376</f>
        <v>0</v>
      </c>
      <c r="S376" s="243">
        <v>0</v>
      </c>
      <c r="T376" s="244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45" t="s">
        <v>597</v>
      </c>
      <c r="AT376" s="245" t="s">
        <v>132</v>
      </c>
      <c r="AU376" s="245" t="s">
        <v>83</v>
      </c>
      <c r="AY376" s="16" t="s">
        <v>130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16" t="s">
        <v>81</v>
      </c>
      <c r="BK376" s="246">
        <f>ROUND(I376*H376,2)</f>
        <v>0</v>
      </c>
      <c r="BL376" s="16" t="s">
        <v>597</v>
      </c>
      <c r="BM376" s="245" t="s">
        <v>877</v>
      </c>
    </row>
    <row r="377" spans="1:47" s="2" customFormat="1" ht="12">
      <c r="A377" s="37"/>
      <c r="B377" s="38"/>
      <c r="C377" s="39"/>
      <c r="D377" s="247" t="s">
        <v>139</v>
      </c>
      <c r="E377" s="39"/>
      <c r="F377" s="248" t="s">
        <v>699</v>
      </c>
      <c r="G377" s="39"/>
      <c r="H377" s="39"/>
      <c r="I377" s="143"/>
      <c r="J377" s="39"/>
      <c r="K377" s="39"/>
      <c r="L377" s="43"/>
      <c r="M377" s="249"/>
      <c r="N377" s="250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139</v>
      </c>
      <c r="AU377" s="16" t="s">
        <v>83</v>
      </c>
    </row>
    <row r="378" spans="1:47" s="2" customFormat="1" ht="12">
      <c r="A378" s="37"/>
      <c r="B378" s="38"/>
      <c r="C378" s="39"/>
      <c r="D378" s="247" t="s">
        <v>301</v>
      </c>
      <c r="E378" s="39"/>
      <c r="F378" s="283" t="s">
        <v>700</v>
      </c>
      <c r="G378" s="39"/>
      <c r="H378" s="39"/>
      <c r="I378" s="143"/>
      <c r="J378" s="39"/>
      <c r="K378" s="39"/>
      <c r="L378" s="43"/>
      <c r="M378" s="249"/>
      <c r="N378" s="250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301</v>
      </c>
      <c r="AU378" s="16" t="s">
        <v>83</v>
      </c>
    </row>
    <row r="379" spans="1:65" s="2" customFormat="1" ht="16.5" customHeight="1">
      <c r="A379" s="37"/>
      <c r="B379" s="38"/>
      <c r="C379" s="234" t="s">
        <v>600</v>
      </c>
      <c r="D379" s="234" t="s">
        <v>132</v>
      </c>
      <c r="E379" s="235" t="s">
        <v>702</v>
      </c>
      <c r="F379" s="236" t="s">
        <v>703</v>
      </c>
      <c r="G379" s="237" t="s">
        <v>596</v>
      </c>
      <c r="H379" s="238">
        <v>1</v>
      </c>
      <c r="I379" s="239"/>
      <c r="J379" s="240">
        <f>ROUND(I379*H379,2)</f>
        <v>0</v>
      </c>
      <c r="K379" s="236" t="s">
        <v>136</v>
      </c>
      <c r="L379" s="43"/>
      <c r="M379" s="241" t="s">
        <v>1</v>
      </c>
      <c r="N379" s="242" t="s">
        <v>38</v>
      </c>
      <c r="O379" s="90"/>
      <c r="P379" s="243">
        <f>O379*H379</f>
        <v>0</v>
      </c>
      <c r="Q379" s="243">
        <v>0</v>
      </c>
      <c r="R379" s="243">
        <f>Q379*H379</f>
        <v>0</v>
      </c>
      <c r="S379" s="243">
        <v>0</v>
      </c>
      <c r="T379" s="244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45" t="s">
        <v>597</v>
      </c>
      <c r="AT379" s="245" t="s">
        <v>132</v>
      </c>
      <c r="AU379" s="245" t="s">
        <v>83</v>
      </c>
      <c r="AY379" s="16" t="s">
        <v>130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16" t="s">
        <v>81</v>
      </c>
      <c r="BK379" s="246">
        <f>ROUND(I379*H379,2)</f>
        <v>0</v>
      </c>
      <c r="BL379" s="16" t="s">
        <v>597</v>
      </c>
      <c r="BM379" s="245" t="s">
        <v>878</v>
      </c>
    </row>
    <row r="380" spans="1:47" s="2" customFormat="1" ht="12">
      <c r="A380" s="37"/>
      <c r="B380" s="38"/>
      <c r="C380" s="39"/>
      <c r="D380" s="247" t="s">
        <v>139</v>
      </c>
      <c r="E380" s="39"/>
      <c r="F380" s="248" t="s">
        <v>705</v>
      </c>
      <c r="G380" s="39"/>
      <c r="H380" s="39"/>
      <c r="I380" s="143"/>
      <c r="J380" s="39"/>
      <c r="K380" s="39"/>
      <c r="L380" s="43"/>
      <c r="M380" s="249"/>
      <c r="N380" s="250"/>
      <c r="O380" s="90"/>
      <c r="P380" s="90"/>
      <c r="Q380" s="90"/>
      <c r="R380" s="90"/>
      <c r="S380" s="90"/>
      <c r="T380" s="91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6" t="s">
        <v>139</v>
      </c>
      <c r="AU380" s="16" t="s">
        <v>83</v>
      </c>
    </row>
    <row r="381" spans="1:65" s="2" customFormat="1" ht="16.5" customHeight="1">
      <c r="A381" s="37"/>
      <c r="B381" s="38"/>
      <c r="C381" s="234" t="s">
        <v>605</v>
      </c>
      <c r="D381" s="234" t="s">
        <v>132</v>
      </c>
      <c r="E381" s="235" t="s">
        <v>707</v>
      </c>
      <c r="F381" s="236" t="s">
        <v>708</v>
      </c>
      <c r="G381" s="237" t="s">
        <v>596</v>
      </c>
      <c r="H381" s="238">
        <v>1</v>
      </c>
      <c r="I381" s="239"/>
      <c r="J381" s="240">
        <f>ROUND(I381*H381,2)</f>
        <v>0</v>
      </c>
      <c r="K381" s="236" t="s">
        <v>136</v>
      </c>
      <c r="L381" s="43"/>
      <c r="M381" s="241" t="s">
        <v>1</v>
      </c>
      <c r="N381" s="242" t="s">
        <v>38</v>
      </c>
      <c r="O381" s="90"/>
      <c r="P381" s="243">
        <f>O381*H381</f>
        <v>0</v>
      </c>
      <c r="Q381" s="243">
        <v>0</v>
      </c>
      <c r="R381" s="243">
        <f>Q381*H381</f>
        <v>0</v>
      </c>
      <c r="S381" s="243">
        <v>0</v>
      </c>
      <c r="T381" s="244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45" t="s">
        <v>597</v>
      </c>
      <c r="AT381" s="245" t="s">
        <v>132</v>
      </c>
      <c r="AU381" s="245" t="s">
        <v>83</v>
      </c>
      <c r="AY381" s="16" t="s">
        <v>130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16" t="s">
        <v>81</v>
      </c>
      <c r="BK381" s="246">
        <f>ROUND(I381*H381,2)</f>
        <v>0</v>
      </c>
      <c r="BL381" s="16" t="s">
        <v>597</v>
      </c>
      <c r="BM381" s="245" t="s">
        <v>879</v>
      </c>
    </row>
    <row r="382" spans="1:47" s="2" customFormat="1" ht="12">
      <c r="A382" s="37"/>
      <c r="B382" s="38"/>
      <c r="C382" s="39"/>
      <c r="D382" s="247" t="s">
        <v>139</v>
      </c>
      <c r="E382" s="39"/>
      <c r="F382" s="248" t="s">
        <v>710</v>
      </c>
      <c r="G382" s="39"/>
      <c r="H382" s="39"/>
      <c r="I382" s="143"/>
      <c r="J382" s="39"/>
      <c r="K382" s="39"/>
      <c r="L382" s="43"/>
      <c r="M382" s="249"/>
      <c r="N382" s="250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139</v>
      </c>
      <c r="AU382" s="16" t="s">
        <v>83</v>
      </c>
    </row>
    <row r="383" spans="1:47" s="2" customFormat="1" ht="12">
      <c r="A383" s="37"/>
      <c r="B383" s="38"/>
      <c r="C383" s="39"/>
      <c r="D383" s="247" t="s">
        <v>301</v>
      </c>
      <c r="E383" s="39"/>
      <c r="F383" s="283" t="s">
        <v>711</v>
      </c>
      <c r="G383" s="39"/>
      <c r="H383" s="39"/>
      <c r="I383" s="143"/>
      <c r="J383" s="39"/>
      <c r="K383" s="39"/>
      <c r="L383" s="43"/>
      <c r="M383" s="249"/>
      <c r="N383" s="250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6" t="s">
        <v>301</v>
      </c>
      <c r="AU383" s="16" t="s">
        <v>83</v>
      </c>
    </row>
    <row r="384" spans="1:65" s="2" customFormat="1" ht="16.5" customHeight="1">
      <c r="A384" s="37"/>
      <c r="B384" s="38"/>
      <c r="C384" s="234" t="s">
        <v>610</v>
      </c>
      <c r="D384" s="234" t="s">
        <v>132</v>
      </c>
      <c r="E384" s="235" t="s">
        <v>713</v>
      </c>
      <c r="F384" s="236" t="s">
        <v>714</v>
      </c>
      <c r="G384" s="237" t="s">
        <v>596</v>
      </c>
      <c r="H384" s="238">
        <v>1</v>
      </c>
      <c r="I384" s="239"/>
      <c r="J384" s="240">
        <f>ROUND(I384*H384,2)</f>
        <v>0</v>
      </c>
      <c r="K384" s="236" t="s">
        <v>136</v>
      </c>
      <c r="L384" s="43"/>
      <c r="M384" s="241" t="s">
        <v>1</v>
      </c>
      <c r="N384" s="242" t="s">
        <v>38</v>
      </c>
      <c r="O384" s="90"/>
      <c r="P384" s="243">
        <f>O384*H384</f>
        <v>0</v>
      </c>
      <c r="Q384" s="243">
        <v>0</v>
      </c>
      <c r="R384" s="243">
        <f>Q384*H384</f>
        <v>0</v>
      </c>
      <c r="S384" s="243">
        <v>0</v>
      </c>
      <c r="T384" s="244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45" t="s">
        <v>597</v>
      </c>
      <c r="AT384" s="245" t="s">
        <v>132</v>
      </c>
      <c r="AU384" s="245" t="s">
        <v>83</v>
      </c>
      <c r="AY384" s="16" t="s">
        <v>130</v>
      </c>
      <c r="BE384" s="246">
        <f>IF(N384="základní",J384,0)</f>
        <v>0</v>
      </c>
      <c r="BF384" s="246">
        <f>IF(N384="snížená",J384,0)</f>
        <v>0</v>
      </c>
      <c r="BG384" s="246">
        <f>IF(N384="zákl. přenesená",J384,0)</f>
        <v>0</v>
      </c>
      <c r="BH384" s="246">
        <f>IF(N384="sníž. přenesená",J384,0)</f>
        <v>0</v>
      </c>
      <c r="BI384" s="246">
        <f>IF(N384="nulová",J384,0)</f>
        <v>0</v>
      </c>
      <c r="BJ384" s="16" t="s">
        <v>81</v>
      </c>
      <c r="BK384" s="246">
        <f>ROUND(I384*H384,2)</f>
        <v>0</v>
      </c>
      <c r="BL384" s="16" t="s">
        <v>597</v>
      </c>
      <c r="BM384" s="245" t="s">
        <v>880</v>
      </c>
    </row>
    <row r="385" spans="1:47" s="2" customFormat="1" ht="12">
      <c r="A385" s="37"/>
      <c r="B385" s="38"/>
      <c r="C385" s="39"/>
      <c r="D385" s="247" t="s">
        <v>139</v>
      </c>
      <c r="E385" s="39"/>
      <c r="F385" s="248" t="s">
        <v>716</v>
      </c>
      <c r="G385" s="39"/>
      <c r="H385" s="39"/>
      <c r="I385" s="143"/>
      <c r="J385" s="39"/>
      <c r="K385" s="39"/>
      <c r="L385" s="43"/>
      <c r="M385" s="249"/>
      <c r="N385" s="250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139</v>
      </c>
      <c r="AU385" s="16" t="s">
        <v>83</v>
      </c>
    </row>
    <row r="386" spans="1:47" s="2" customFormat="1" ht="12">
      <c r="A386" s="37"/>
      <c r="B386" s="38"/>
      <c r="C386" s="39"/>
      <c r="D386" s="247" t="s">
        <v>301</v>
      </c>
      <c r="E386" s="39"/>
      <c r="F386" s="283" t="s">
        <v>717</v>
      </c>
      <c r="G386" s="39"/>
      <c r="H386" s="39"/>
      <c r="I386" s="143"/>
      <c r="J386" s="39"/>
      <c r="K386" s="39"/>
      <c r="L386" s="43"/>
      <c r="M386" s="249"/>
      <c r="N386" s="250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301</v>
      </c>
      <c r="AU386" s="16" t="s">
        <v>83</v>
      </c>
    </row>
    <row r="387" spans="1:63" s="12" customFormat="1" ht="22.8" customHeight="1">
      <c r="A387" s="12"/>
      <c r="B387" s="218"/>
      <c r="C387" s="219"/>
      <c r="D387" s="220" t="s">
        <v>72</v>
      </c>
      <c r="E387" s="232" t="s">
        <v>718</v>
      </c>
      <c r="F387" s="232" t="s">
        <v>719</v>
      </c>
      <c r="G387" s="219"/>
      <c r="H387" s="219"/>
      <c r="I387" s="222"/>
      <c r="J387" s="233">
        <f>BK387</f>
        <v>0</v>
      </c>
      <c r="K387" s="219"/>
      <c r="L387" s="224"/>
      <c r="M387" s="225"/>
      <c r="N387" s="226"/>
      <c r="O387" s="226"/>
      <c r="P387" s="227">
        <f>SUM(P388:P394)</f>
        <v>0</v>
      </c>
      <c r="Q387" s="226"/>
      <c r="R387" s="227">
        <f>SUM(R388:R394)</f>
        <v>0</v>
      </c>
      <c r="S387" s="226"/>
      <c r="T387" s="228">
        <f>SUM(T388:T394)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29" t="s">
        <v>161</v>
      </c>
      <c r="AT387" s="230" t="s">
        <v>72</v>
      </c>
      <c r="AU387" s="230" t="s">
        <v>81</v>
      </c>
      <c r="AY387" s="229" t="s">
        <v>130</v>
      </c>
      <c r="BK387" s="231">
        <f>SUM(BK388:BK394)</f>
        <v>0</v>
      </c>
    </row>
    <row r="388" spans="1:65" s="2" customFormat="1" ht="16.5" customHeight="1">
      <c r="A388" s="37"/>
      <c r="B388" s="38"/>
      <c r="C388" s="234" t="s">
        <v>616</v>
      </c>
      <c r="D388" s="234" t="s">
        <v>132</v>
      </c>
      <c r="E388" s="235" t="s">
        <v>721</v>
      </c>
      <c r="F388" s="236" t="s">
        <v>722</v>
      </c>
      <c r="G388" s="237" t="s">
        <v>596</v>
      </c>
      <c r="H388" s="238">
        <v>1</v>
      </c>
      <c r="I388" s="239"/>
      <c r="J388" s="240">
        <f>ROUND(I388*H388,2)</f>
        <v>0</v>
      </c>
      <c r="K388" s="236" t="s">
        <v>136</v>
      </c>
      <c r="L388" s="43"/>
      <c r="M388" s="241" t="s">
        <v>1</v>
      </c>
      <c r="N388" s="242" t="s">
        <v>38</v>
      </c>
      <c r="O388" s="90"/>
      <c r="P388" s="243">
        <f>O388*H388</f>
        <v>0</v>
      </c>
      <c r="Q388" s="243">
        <v>0</v>
      </c>
      <c r="R388" s="243">
        <f>Q388*H388</f>
        <v>0</v>
      </c>
      <c r="S388" s="243">
        <v>0</v>
      </c>
      <c r="T388" s="24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45" t="s">
        <v>597</v>
      </c>
      <c r="AT388" s="245" t="s">
        <v>132</v>
      </c>
      <c r="AU388" s="245" t="s">
        <v>83</v>
      </c>
      <c r="AY388" s="16" t="s">
        <v>130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16" t="s">
        <v>81</v>
      </c>
      <c r="BK388" s="246">
        <f>ROUND(I388*H388,2)</f>
        <v>0</v>
      </c>
      <c r="BL388" s="16" t="s">
        <v>597</v>
      </c>
      <c r="BM388" s="245" t="s">
        <v>881</v>
      </c>
    </row>
    <row r="389" spans="1:47" s="2" customFormat="1" ht="12">
      <c r="A389" s="37"/>
      <c r="B389" s="38"/>
      <c r="C389" s="39"/>
      <c r="D389" s="247" t="s">
        <v>139</v>
      </c>
      <c r="E389" s="39"/>
      <c r="F389" s="248" t="s">
        <v>724</v>
      </c>
      <c r="G389" s="39"/>
      <c r="H389" s="39"/>
      <c r="I389" s="143"/>
      <c r="J389" s="39"/>
      <c r="K389" s="39"/>
      <c r="L389" s="43"/>
      <c r="M389" s="249"/>
      <c r="N389" s="250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139</v>
      </c>
      <c r="AU389" s="16" t="s">
        <v>83</v>
      </c>
    </row>
    <row r="390" spans="1:65" s="2" customFormat="1" ht="16.5" customHeight="1">
      <c r="A390" s="37"/>
      <c r="B390" s="38"/>
      <c r="C390" s="234" t="s">
        <v>622</v>
      </c>
      <c r="D390" s="234" t="s">
        <v>132</v>
      </c>
      <c r="E390" s="235" t="s">
        <v>726</v>
      </c>
      <c r="F390" s="236" t="s">
        <v>727</v>
      </c>
      <c r="G390" s="237" t="s">
        <v>596</v>
      </c>
      <c r="H390" s="238">
        <v>1</v>
      </c>
      <c r="I390" s="239"/>
      <c r="J390" s="240">
        <f>ROUND(I390*H390,2)</f>
        <v>0</v>
      </c>
      <c r="K390" s="236" t="s">
        <v>136</v>
      </c>
      <c r="L390" s="43"/>
      <c r="M390" s="241" t="s">
        <v>1</v>
      </c>
      <c r="N390" s="242" t="s">
        <v>38</v>
      </c>
      <c r="O390" s="90"/>
      <c r="P390" s="243">
        <f>O390*H390</f>
        <v>0</v>
      </c>
      <c r="Q390" s="243">
        <v>0</v>
      </c>
      <c r="R390" s="243">
        <f>Q390*H390</f>
        <v>0</v>
      </c>
      <c r="S390" s="243">
        <v>0</v>
      </c>
      <c r="T390" s="244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45" t="s">
        <v>597</v>
      </c>
      <c r="AT390" s="245" t="s">
        <v>132</v>
      </c>
      <c r="AU390" s="245" t="s">
        <v>83</v>
      </c>
      <c r="AY390" s="16" t="s">
        <v>130</v>
      </c>
      <c r="BE390" s="246">
        <f>IF(N390="základní",J390,0)</f>
        <v>0</v>
      </c>
      <c r="BF390" s="246">
        <f>IF(N390="snížená",J390,0)</f>
        <v>0</v>
      </c>
      <c r="BG390" s="246">
        <f>IF(N390="zákl. přenesená",J390,0)</f>
        <v>0</v>
      </c>
      <c r="BH390" s="246">
        <f>IF(N390="sníž. přenesená",J390,0)</f>
        <v>0</v>
      </c>
      <c r="BI390" s="246">
        <f>IF(N390="nulová",J390,0)</f>
        <v>0</v>
      </c>
      <c r="BJ390" s="16" t="s">
        <v>81</v>
      </c>
      <c r="BK390" s="246">
        <f>ROUND(I390*H390,2)</f>
        <v>0</v>
      </c>
      <c r="BL390" s="16" t="s">
        <v>597</v>
      </c>
      <c r="BM390" s="245" t="s">
        <v>882</v>
      </c>
    </row>
    <row r="391" spans="1:47" s="2" customFormat="1" ht="12">
      <c r="A391" s="37"/>
      <c r="B391" s="38"/>
      <c r="C391" s="39"/>
      <c r="D391" s="247" t="s">
        <v>139</v>
      </c>
      <c r="E391" s="39"/>
      <c r="F391" s="248" t="s">
        <v>729</v>
      </c>
      <c r="G391" s="39"/>
      <c r="H391" s="39"/>
      <c r="I391" s="143"/>
      <c r="J391" s="39"/>
      <c r="K391" s="39"/>
      <c r="L391" s="43"/>
      <c r="M391" s="249"/>
      <c r="N391" s="250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139</v>
      </c>
      <c r="AU391" s="16" t="s">
        <v>83</v>
      </c>
    </row>
    <row r="392" spans="1:47" s="2" customFormat="1" ht="12">
      <c r="A392" s="37"/>
      <c r="B392" s="38"/>
      <c r="C392" s="39"/>
      <c r="D392" s="247" t="s">
        <v>301</v>
      </c>
      <c r="E392" s="39"/>
      <c r="F392" s="283" t="s">
        <v>730</v>
      </c>
      <c r="G392" s="39"/>
      <c r="H392" s="39"/>
      <c r="I392" s="143"/>
      <c r="J392" s="39"/>
      <c r="K392" s="39"/>
      <c r="L392" s="43"/>
      <c r="M392" s="249"/>
      <c r="N392" s="250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301</v>
      </c>
      <c r="AU392" s="16" t="s">
        <v>83</v>
      </c>
    </row>
    <row r="393" spans="1:65" s="2" customFormat="1" ht="16.5" customHeight="1">
      <c r="A393" s="37"/>
      <c r="B393" s="38"/>
      <c r="C393" s="234" t="s">
        <v>630</v>
      </c>
      <c r="D393" s="234" t="s">
        <v>132</v>
      </c>
      <c r="E393" s="235" t="s">
        <v>732</v>
      </c>
      <c r="F393" s="236" t="s">
        <v>733</v>
      </c>
      <c r="G393" s="237" t="s">
        <v>596</v>
      </c>
      <c r="H393" s="238">
        <v>1</v>
      </c>
      <c r="I393" s="239"/>
      <c r="J393" s="240">
        <f>ROUND(I393*H393,2)</f>
        <v>0</v>
      </c>
      <c r="K393" s="236" t="s">
        <v>136</v>
      </c>
      <c r="L393" s="43"/>
      <c r="M393" s="241" t="s">
        <v>1</v>
      </c>
      <c r="N393" s="242" t="s">
        <v>38</v>
      </c>
      <c r="O393" s="90"/>
      <c r="P393" s="243">
        <f>O393*H393</f>
        <v>0</v>
      </c>
      <c r="Q393" s="243">
        <v>0</v>
      </c>
      <c r="R393" s="243">
        <f>Q393*H393</f>
        <v>0</v>
      </c>
      <c r="S393" s="243">
        <v>0</v>
      </c>
      <c r="T393" s="244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45" t="s">
        <v>597</v>
      </c>
      <c r="AT393" s="245" t="s">
        <v>132</v>
      </c>
      <c r="AU393" s="245" t="s">
        <v>83</v>
      </c>
      <c r="AY393" s="16" t="s">
        <v>130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16" t="s">
        <v>81</v>
      </c>
      <c r="BK393" s="246">
        <f>ROUND(I393*H393,2)</f>
        <v>0</v>
      </c>
      <c r="BL393" s="16" t="s">
        <v>597</v>
      </c>
      <c r="BM393" s="245" t="s">
        <v>883</v>
      </c>
    </row>
    <row r="394" spans="1:47" s="2" customFormat="1" ht="12">
      <c r="A394" s="37"/>
      <c r="B394" s="38"/>
      <c r="C394" s="39"/>
      <c r="D394" s="247" t="s">
        <v>139</v>
      </c>
      <c r="E394" s="39"/>
      <c r="F394" s="248" t="s">
        <v>735</v>
      </c>
      <c r="G394" s="39"/>
      <c r="H394" s="39"/>
      <c r="I394" s="143"/>
      <c r="J394" s="39"/>
      <c r="K394" s="39"/>
      <c r="L394" s="43"/>
      <c r="M394" s="249"/>
      <c r="N394" s="250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139</v>
      </c>
      <c r="AU394" s="16" t="s">
        <v>83</v>
      </c>
    </row>
    <row r="395" spans="1:63" s="12" customFormat="1" ht="22.8" customHeight="1">
      <c r="A395" s="12"/>
      <c r="B395" s="218"/>
      <c r="C395" s="219"/>
      <c r="D395" s="220" t="s">
        <v>72</v>
      </c>
      <c r="E395" s="232" t="s">
        <v>736</v>
      </c>
      <c r="F395" s="232" t="s">
        <v>737</v>
      </c>
      <c r="G395" s="219"/>
      <c r="H395" s="219"/>
      <c r="I395" s="222"/>
      <c r="J395" s="233">
        <f>BK395</f>
        <v>0</v>
      </c>
      <c r="K395" s="219"/>
      <c r="L395" s="224"/>
      <c r="M395" s="225"/>
      <c r="N395" s="226"/>
      <c r="O395" s="226"/>
      <c r="P395" s="227">
        <f>SUM(P396:P398)</f>
        <v>0</v>
      </c>
      <c r="Q395" s="226"/>
      <c r="R395" s="227">
        <f>SUM(R396:R398)</f>
        <v>0</v>
      </c>
      <c r="S395" s="226"/>
      <c r="T395" s="228">
        <f>SUM(T396:T398)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29" t="s">
        <v>161</v>
      </c>
      <c r="AT395" s="230" t="s">
        <v>72</v>
      </c>
      <c r="AU395" s="230" t="s">
        <v>81</v>
      </c>
      <c r="AY395" s="229" t="s">
        <v>130</v>
      </c>
      <c r="BK395" s="231">
        <f>SUM(BK396:BK398)</f>
        <v>0</v>
      </c>
    </row>
    <row r="396" spans="1:65" s="2" customFormat="1" ht="16.5" customHeight="1">
      <c r="A396" s="37"/>
      <c r="B396" s="38"/>
      <c r="C396" s="234" t="s">
        <v>635</v>
      </c>
      <c r="D396" s="234" t="s">
        <v>132</v>
      </c>
      <c r="E396" s="235" t="s">
        <v>739</v>
      </c>
      <c r="F396" s="236" t="s">
        <v>740</v>
      </c>
      <c r="G396" s="237" t="s">
        <v>596</v>
      </c>
      <c r="H396" s="238">
        <v>1</v>
      </c>
      <c r="I396" s="239"/>
      <c r="J396" s="240">
        <f>ROUND(I396*H396,2)</f>
        <v>0</v>
      </c>
      <c r="K396" s="236" t="s">
        <v>136</v>
      </c>
      <c r="L396" s="43"/>
      <c r="M396" s="241" t="s">
        <v>1</v>
      </c>
      <c r="N396" s="242" t="s">
        <v>38</v>
      </c>
      <c r="O396" s="90"/>
      <c r="P396" s="243">
        <f>O396*H396</f>
        <v>0</v>
      </c>
      <c r="Q396" s="243">
        <v>0</v>
      </c>
      <c r="R396" s="243">
        <f>Q396*H396</f>
        <v>0</v>
      </c>
      <c r="S396" s="243">
        <v>0</v>
      </c>
      <c r="T396" s="244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45" t="s">
        <v>597</v>
      </c>
      <c r="AT396" s="245" t="s">
        <v>132</v>
      </c>
      <c r="AU396" s="245" t="s">
        <v>83</v>
      </c>
      <c r="AY396" s="16" t="s">
        <v>130</v>
      </c>
      <c r="BE396" s="246">
        <f>IF(N396="základní",J396,0)</f>
        <v>0</v>
      </c>
      <c r="BF396" s="246">
        <f>IF(N396="snížená",J396,0)</f>
        <v>0</v>
      </c>
      <c r="BG396" s="246">
        <f>IF(N396="zákl. přenesená",J396,0)</f>
        <v>0</v>
      </c>
      <c r="BH396" s="246">
        <f>IF(N396="sníž. přenesená",J396,0)</f>
        <v>0</v>
      </c>
      <c r="BI396" s="246">
        <f>IF(N396="nulová",J396,0)</f>
        <v>0</v>
      </c>
      <c r="BJ396" s="16" t="s">
        <v>81</v>
      </c>
      <c r="BK396" s="246">
        <f>ROUND(I396*H396,2)</f>
        <v>0</v>
      </c>
      <c r="BL396" s="16" t="s">
        <v>597</v>
      </c>
      <c r="BM396" s="245" t="s">
        <v>884</v>
      </c>
    </row>
    <row r="397" spans="1:47" s="2" customFormat="1" ht="12">
      <c r="A397" s="37"/>
      <c r="B397" s="38"/>
      <c r="C397" s="39"/>
      <c r="D397" s="247" t="s">
        <v>139</v>
      </c>
      <c r="E397" s="39"/>
      <c r="F397" s="248" t="s">
        <v>742</v>
      </c>
      <c r="G397" s="39"/>
      <c r="H397" s="39"/>
      <c r="I397" s="143"/>
      <c r="J397" s="39"/>
      <c r="K397" s="39"/>
      <c r="L397" s="43"/>
      <c r="M397" s="249"/>
      <c r="N397" s="250"/>
      <c r="O397" s="90"/>
      <c r="P397" s="90"/>
      <c r="Q397" s="90"/>
      <c r="R397" s="90"/>
      <c r="S397" s="90"/>
      <c r="T397" s="91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6" t="s">
        <v>139</v>
      </c>
      <c r="AU397" s="16" t="s">
        <v>83</v>
      </c>
    </row>
    <row r="398" spans="1:47" s="2" customFormat="1" ht="12">
      <c r="A398" s="37"/>
      <c r="B398" s="38"/>
      <c r="C398" s="39"/>
      <c r="D398" s="247" t="s">
        <v>301</v>
      </c>
      <c r="E398" s="39"/>
      <c r="F398" s="283" t="s">
        <v>743</v>
      </c>
      <c r="G398" s="39"/>
      <c r="H398" s="39"/>
      <c r="I398" s="143"/>
      <c r="J398" s="39"/>
      <c r="K398" s="39"/>
      <c r="L398" s="43"/>
      <c r="M398" s="284"/>
      <c r="N398" s="285"/>
      <c r="O398" s="286"/>
      <c r="P398" s="286"/>
      <c r="Q398" s="286"/>
      <c r="R398" s="286"/>
      <c r="S398" s="286"/>
      <c r="T398" s="28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301</v>
      </c>
      <c r="AU398" s="16" t="s">
        <v>83</v>
      </c>
    </row>
    <row r="399" spans="1:31" s="2" customFormat="1" ht="6.95" customHeight="1">
      <c r="A399" s="37"/>
      <c r="B399" s="65"/>
      <c r="C399" s="66"/>
      <c r="D399" s="66"/>
      <c r="E399" s="66"/>
      <c r="F399" s="66"/>
      <c r="G399" s="66"/>
      <c r="H399" s="66"/>
      <c r="I399" s="182"/>
      <c r="J399" s="66"/>
      <c r="K399" s="66"/>
      <c r="L399" s="43"/>
      <c r="M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</sheetData>
  <sheetProtection password="CC35" sheet="1" objects="1" scenarios="1" formatColumns="0" formatRows="0" autoFilter="0"/>
  <autoFilter ref="C129:K39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83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ul. Míru mezi ulicemi Benešova a Na Magistrále, Kolín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885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18. 9. 2017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ROUND((SUM(BE127:BE254)),2)</f>
        <v>0</v>
      </c>
      <c r="G33" s="37"/>
      <c r="H33" s="37"/>
      <c r="I33" s="161">
        <v>0.21</v>
      </c>
      <c r="J33" s="160">
        <f>ROUND(((SUM(BE127:BE254))*I33),2)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ROUND((SUM(BF127:BF254)),2)</f>
        <v>0</v>
      </c>
      <c r="G34" s="37"/>
      <c r="H34" s="37"/>
      <c r="I34" s="161">
        <v>0.15</v>
      </c>
      <c r="J34" s="160">
        <f>ROUND(((SUM(BF127:BF254))*I34),2)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ROUND((SUM(BG127:BG254)),2)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ROUND((SUM(BH127:BH254)),2)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ROUND((SUM(BI127:BI254)),2)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ul. Míru mezi ulicemi Benešova a Na Magistrále, Kolín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401 - Veřejné osvětlení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18. 9. 2017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J128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J129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103</v>
      </c>
      <c r="E99" s="202"/>
      <c r="F99" s="202"/>
      <c r="G99" s="202"/>
      <c r="H99" s="202"/>
      <c r="I99" s="203"/>
      <c r="J99" s="204">
        <f>J147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105</v>
      </c>
      <c r="E100" s="202"/>
      <c r="F100" s="202"/>
      <c r="G100" s="202"/>
      <c r="H100" s="202"/>
      <c r="I100" s="203"/>
      <c r="J100" s="204">
        <f>J151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107</v>
      </c>
      <c r="E101" s="202"/>
      <c r="F101" s="202"/>
      <c r="G101" s="202"/>
      <c r="H101" s="202"/>
      <c r="I101" s="203"/>
      <c r="J101" s="204">
        <f>J154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2"/>
      <c r="C102" s="193"/>
      <c r="D102" s="194" t="s">
        <v>886</v>
      </c>
      <c r="E102" s="195"/>
      <c r="F102" s="195"/>
      <c r="G102" s="195"/>
      <c r="H102" s="195"/>
      <c r="I102" s="196"/>
      <c r="J102" s="197">
        <f>J159</f>
        <v>0</v>
      </c>
      <c r="K102" s="193"/>
      <c r="L102" s="19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9"/>
      <c r="C103" s="200"/>
      <c r="D103" s="201" t="s">
        <v>887</v>
      </c>
      <c r="E103" s="202"/>
      <c r="F103" s="202"/>
      <c r="G103" s="202"/>
      <c r="H103" s="202"/>
      <c r="I103" s="203"/>
      <c r="J103" s="204">
        <f>J160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888</v>
      </c>
      <c r="E104" s="202"/>
      <c r="F104" s="202"/>
      <c r="G104" s="202"/>
      <c r="H104" s="202"/>
      <c r="I104" s="203"/>
      <c r="J104" s="204">
        <f>J233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2"/>
      <c r="C105" s="193"/>
      <c r="D105" s="194" t="s">
        <v>889</v>
      </c>
      <c r="E105" s="195"/>
      <c r="F105" s="195"/>
      <c r="G105" s="195"/>
      <c r="H105" s="195"/>
      <c r="I105" s="196"/>
      <c r="J105" s="197">
        <f>J239</f>
        <v>0</v>
      </c>
      <c r="K105" s="193"/>
      <c r="L105" s="19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2"/>
      <c r="C106" s="193"/>
      <c r="D106" s="194" t="s">
        <v>109</v>
      </c>
      <c r="E106" s="195"/>
      <c r="F106" s="195"/>
      <c r="G106" s="195"/>
      <c r="H106" s="195"/>
      <c r="I106" s="196"/>
      <c r="J106" s="197">
        <f>J246</f>
        <v>0</v>
      </c>
      <c r="K106" s="193"/>
      <c r="L106" s="19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9"/>
      <c r="C107" s="200"/>
      <c r="D107" s="201" t="s">
        <v>110</v>
      </c>
      <c r="E107" s="202"/>
      <c r="F107" s="202"/>
      <c r="G107" s="202"/>
      <c r="H107" s="202"/>
      <c r="I107" s="203"/>
      <c r="J107" s="204">
        <f>J247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182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185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115</v>
      </c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86" t="str">
        <f>E7</f>
        <v>Rekonstrukce ul. Míru mezi ulicemi Benešova a Na Magistrále, Kolín</v>
      </c>
      <c r="F117" s="31"/>
      <c r="G117" s="31"/>
      <c r="H117" s="31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94</v>
      </c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SO 401 - Veřejné osvětlení</v>
      </c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 xml:space="preserve"> </v>
      </c>
      <c r="G121" s="39"/>
      <c r="H121" s="39"/>
      <c r="I121" s="146" t="s">
        <v>22</v>
      </c>
      <c r="J121" s="78" t="str">
        <f>IF(J12="","",J12)</f>
        <v>18. 9. 2017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4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 xml:space="preserve"> </v>
      </c>
      <c r="G123" s="39"/>
      <c r="H123" s="39"/>
      <c r="I123" s="146" t="s">
        <v>29</v>
      </c>
      <c r="J123" s="35" t="str">
        <f>E21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27</v>
      </c>
      <c r="D124" s="39"/>
      <c r="E124" s="39"/>
      <c r="F124" s="26" t="str">
        <f>IF(E18="","",E18)</f>
        <v>Vyplň údaj</v>
      </c>
      <c r="G124" s="39"/>
      <c r="H124" s="39"/>
      <c r="I124" s="146" t="s">
        <v>31</v>
      </c>
      <c r="J124" s="35" t="str">
        <f>E24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14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206"/>
      <c r="B126" s="207"/>
      <c r="C126" s="208" t="s">
        <v>116</v>
      </c>
      <c r="D126" s="209" t="s">
        <v>58</v>
      </c>
      <c r="E126" s="209" t="s">
        <v>54</v>
      </c>
      <c r="F126" s="209" t="s">
        <v>55</v>
      </c>
      <c r="G126" s="209" t="s">
        <v>117</v>
      </c>
      <c r="H126" s="209" t="s">
        <v>118</v>
      </c>
      <c r="I126" s="210" t="s">
        <v>119</v>
      </c>
      <c r="J126" s="209" t="s">
        <v>98</v>
      </c>
      <c r="K126" s="211" t="s">
        <v>120</v>
      </c>
      <c r="L126" s="212"/>
      <c r="M126" s="99" t="s">
        <v>1</v>
      </c>
      <c r="N126" s="100" t="s">
        <v>37</v>
      </c>
      <c r="O126" s="100" t="s">
        <v>121</v>
      </c>
      <c r="P126" s="100" t="s">
        <v>122</v>
      </c>
      <c r="Q126" s="100" t="s">
        <v>123</v>
      </c>
      <c r="R126" s="100" t="s">
        <v>124</v>
      </c>
      <c r="S126" s="100" t="s">
        <v>125</v>
      </c>
      <c r="T126" s="101" t="s">
        <v>126</v>
      </c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</row>
    <row r="127" spans="1:63" s="2" customFormat="1" ht="22.8" customHeight="1">
      <c r="A127" s="37"/>
      <c r="B127" s="38"/>
      <c r="C127" s="106" t="s">
        <v>127</v>
      </c>
      <c r="D127" s="39"/>
      <c r="E127" s="39"/>
      <c r="F127" s="39"/>
      <c r="G127" s="39"/>
      <c r="H127" s="39"/>
      <c r="I127" s="143"/>
      <c r="J127" s="213">
        <f>BK127</f>
        <v>0</v>
      </c>
      <c r="K127" s="39"/>
      <c r="L127" s="43"/>
      <c r="M127" s="102"/>
      <c r="N127" s="214"/>
      <c r="O127" s="103"/>
      <c r="P127" s="215">
        <f>P128+P159+P239+P246</f>
        <v>0</v>
      </c>
      <c r="Q127" s="103"/>
      <c r="R127" s="215">
        <f>R128+R159+R239+R246</f>
        <v>0.8689330000000001</v>
      </c>
      <c r="S127" s="103"/>
      <c r="T127" s="216">
        <f>T128+T159+T239+T246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72</v>
      </c>
      <c r="AU127" s="16" t="s">
        <v>100</v>
      </c>
      <c r="BK127" s="217">
        <f>BK128+BK159+BK239+BK246</f>
        <v>0</v>
      </c>
    </row>
    <row r="128" spans="1:63" s="12" customFormat="1" ht="25.9" customHeight="1">
      <c r="A128" s="12"/>
      <c r="B128" s="218"/>
      <c r="C128" s="219"/>
      <c r="D128" s="220" t="s">
        <v>72</v>
      </c>
      <c r="E128" s="221" t="s">
        <v>128</v>
      </c>
      <c r="F128" s="221" t="s">
        <v>129</v>
      </c>
      <c r="G128" s="219"/>
      <c r="H128" s="219"/>
      <c r="I128" s="222"/>
      <c r="J128" s="223">
        <f>BK128</f>
        <v>0</v>
      </c>
      <c r="K128" s="219"/>
      <c r="L128" s="224"/>
      <c r="M128" s="225"/>
      <c r="N128" s="226"/>
      <c r="O128" s="226"/>
      <c r="P128" s="227">
        <f>P129+P147+P151+P154</f>
        <v>0</v>
      </c>
      <c r="Q128" s="226"/>
      <c r="R128" s="227">
        <f>R129+R147+R151+R154</f>
        <v>0.009093</v>
      </c>
      <c r="S128" s="226"/>
      <c r="T128" s="228">
        <f>T129+T147+T151+T154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81</v>
      </c>
      <c r="AT128" s="230" t="s">
        <v>72</v>
      </c>
      <c r="AU128" s="230" t="s">
        <v>73</v>
      </c>
      <c r="AY128" s="229" t="s">
        <v>130</v>
      </c>
      <c r="BK128" s="231">
        <f>BK129+BK147+BK151+BK154</f>
        <v>0</v>
      </c>
    </row>
    <row r="129" spans="1:63" s="12" customFormat="1" ht="22.8" customHeight="1">
      <c r="A129" s="12"/>
      <c r="B129" s="218"/>
      <c r="C129" s="219"/>
      <c r="D129" s="220" t="s">
        <v>72</v>
      </c>
      <c r="E129" s="232" t="s">
        <v>81</v>
      </c>
      <c r="F129" s="232" t="s">
        <v>131</v>
      </c>
      <c r="G129" s="219"/>
      <c r="H129" s="219"/>
      <c r="I129" s="222"/>
      <c r="J129" s="233">
        <f>BK129</f>
        <v>0</v>
      </c>
      <c r="K129" s="219"/>
      <c r="L129" s="224"/>
      <c r="M129" s="225"/>
      <c r="N129" s="226"/>
      <c r="O129" s="226"/>
      <c r="P129" s="227">
        <f>SUM(P130:P146)</f>
        <v>0</v>
      </c>
      <c r="Q129" s="226"/>
      <c r="R129" s="227">
        <f>SUM(R130:R146)</f>
        <v>0</v>
      </c>
      <c r="S129" s="226"/>
      <c r="T129" s="228">
        <f>SUM(T130:T146)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9" t="s">
        <v>81</v>
      </c>
      <c r="AT129" s="230" t="s">
        <v>72</v>
      </c>
      <c r="AU129" s="230" t="s">
        <v>81</v>
      </c>
      <c r="AY129" s="229" t="s">
        <v>130</v>
      </c>
      <c r="BK129" s="231">
        <f>SUM(BK130:BK146)</f>
        <v>0</v>
      </c>
    </row>
    <row r="130" spans="1:65" s="2" customFormat="1" ht="16.5" customHeight="1">
      <c r="A130" s="37"/>
      <c r="B130" s="38"/>
      <c r="C130" s="234" t="s">
        <v>81</v>
      </c>
      <c r="D130" s="234" t="s">
        <v>132</v>
      </c>
      <c r="E130" s="235" t="s">
        <v>890</v>
      </c>
      <c r="F130" s="236" t="s">
        <v>891</v>
      </c>
      <c r="G130" s="237" t="s">
        <v>178</v>
      </c>
      <c r="H130" s="238">
        <v>28.08</v>
      </c>
      <c r="I130" s="239"/>
      <c r="J130" s="240">
        <f>ROUND(I130*H130,2)</f>
        <v>0</v>
      </c>
      <c r="K130" s="236" t="s">
        <v>152</v>
      </c>
      <c r="L130" s="43"/>
      <c r="M130" s="241" t="s">
        <v>1</v>
      </c>
      <c r="N130" s="242" t="s">
        <v>38</v>
      </c>
      <c r="O130" s="90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137</v>
      </c>
      <c r="AT130" s="245" t="s">
        <v>132</v>
      </c>
      <c r="AU130" s="245" t="s">
        <v>83</v>
      </c>
      <c r="AY130" s="16" t="s">
        <v>130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81</v>
      </c>
      <c r="BK130" s="246">
        <f>ROUND(I130*H130,2)</f>
        <v>0</v>
      </c>
      <c r="BL130" s="16" t="s">
        <v>137</v>
      </c>
      <c r="BM130" s="245" t="s">
        <v>892</v>
      </c>
    </row>
    <row r="131" spans="1:47" s="2" customFormat="1" ht="12">
      <c r="A131" s="37"/>
      <c r="B131" s="38"/>
      <c r="C131" s="39"/>
      <c r="D131" s="247" t="s">
        <v>139</v>
      </c>
      <c r="E131" s="39"/>
      <c r="F131" s="248" t="s">
        <v>893</v>
      </c>
      <c r="G131" s="39"/>
      <c r="H131" s="39"/>
      <c r="I131" s="143"/>
      <c r="J131" s="39"/>
      <c r="K131" s="39"/>
      <c r="L131" s="43"/>
      <c r="M131" s="249"/>
      <c r="N131" s="250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139</v>
      </c>
      <c r="AU131" s="16" t="s">
        <v>83</v>
      </c>
    </row>
    <row r="132" spans="1:51" s="13" customFormat="1" ht="12">
      <c r="A132" s="13"/>
      <c r="B132" s="251"/>
      <c r="C132" s="252"/>
      <c r="D132" s="247" t="s">
        <v>141</v>
      </c>
      <c r="E132" s="253" t="s">
        <v>1</v>
      </c>
      <c r="F132" s="254" t="s">
        <v>894</v>
      </c>
      <c r="G132" s="252"/>
      <c r="H132" s="255">
        <v>28.08</v>
      </c>
      <c r="I132" s="256"/>
      <c r="J132" s="252"/>
      <c r="K132" s="252"/>
      <c r="L132" s="257"/>
      <c r="M132" s="258"/>
      <c r="N132" s="259"/>
      <c r="O132" s="259"/>
      <c r="P132" s="259"/>
      <c r="Q132" s="259"/>
      <c r="R132" s="259"/>
      <c r="S132" s="259"/>
      <c r="T132" s="26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1" t="s">
        <v>141</v>
      </c>
      <c r="AU132" s="261" t="s">
        <v>83</v>
      </c>
      <c r="AV132" s="13" t="s">
        <v>83</v>
      </c>
      <c r="AW132" s="13" t="s">
        <v>30</v>
      </c>
      <c r="AX132" s="13" t="s">
        <v>81</v>
      </c>
      <c r="AY132" s="261" t="s">
        <v>130</v>
      </c>
    </row>
    <row r="133" spans="1:65" s="2" customFormat="1" ht="16.5" customHeight="1">
      <c r="A133" s="37"/>
      <c r="B133" s="38"/>
      <c r="C133" s="234" t="s">
        <v>83</v>
      </c>
      <c r="D133" s="234" t="s">
        <v>132</v>
      </c>
      <c r="E133" s="235" t="s">
        <v>201</v>
      </c>
      <c r="F133" s="236" t="s">
        <v>202</v>
      </c>
      <c r="G133" s="237" t="s">
        <v>178</v>
      </c>
      <c r="H133" s="238">
        <v>90.138</v>
      </c>
      <c r="I133" s="239"/>
      <c r="J133" s="240">
        <f>ROUND(I133*H133,2)</f>
        <v>0</v>
      </c>
      <c r="K133" s="236" t="s">
        <v>136</v>
      </c>
      <c r="L133" s="43"/>
      <c r="M133" s="241" t="s">
        <v>1</v>
      </c>
      <c r="N133" s="242" t="s">
        <v>38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137</v>
      </c>
      <c r="AT133" s="245" t="s">
        <v>132</v>
      </c>
      <c r="AU133" s="245" t="s">
        <v>83</v>
      </c>
      <c r="AY133" s="16" t="s">
        <v>130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81</v>
      </c>
      <c r="BK133" s="246">
        <f>ROUND(I133*H133,2)</f>
        <v>0</v>
      </c>
      <c r="BL133" s="16" t="s">
        <v>137</v>
      </c>
      <c r="BM133" s="245" t="s">
        <v>895</v>
      </c>
    </row>
    <row r="134" spans="1:47" s="2" customFormat="1" ht="12">
      <c r="A134" s="37"/>
      <c r="B134" s="38"/>
      <c r="C134" s="39"/>
      <c r="D134" s="247" t="s">
        <v>139</v>
      </c>
      <c r="E134" s="39"/>
      <c r="F134" s="248" t="s">
        <v>204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139</v>
      </c>
      <c r="AU134" s="16" t="s">
        <v>83</v>
      </c>
    </row>
    <row r="135" spans="1:51" s="13" customFormat="1" ht="12">
      <c r="A135" s="13"/>
      <c r="B135" s="251"/>
      <c r="C135" s="252"/>
      <c r="D135" s="247" t="s">
        <v>141</v>
      </c>
      <c r="E135" s="253" t="s">
        <v>1</v>
      </c>
      <c r="F135" s="254" t="s">
        <v>896</v>
      </c>
      <c r="G135" s="252"/>
      <c r="H135" s="255">
        <v>90.138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1" t="s">
        <v>141</v>
      </c>
      <c r="AU135" s="261" t="s">
        <v>83</v>
      </c>
      <c r="AV135" s="13" t="s">
        <v>83</v>
      </c>
      <c r="AW135" s="13" t="s">
        <v>30</v>
      </c>
      <c r="AX135" s="13" t="s">
        <v>81</v>
      </c>
      <c r="AY135" s="261" t="s">
        <v>130</v>
      </c>
    </row>
    <row r="136" spans="1:65" s="2" customFormat="1" ht="16.5" customHeight="1">
      <c r="A136" s="37"/>
      <c r="B136" s="38"/>
      <c r="C136" s="234" t="s">
        <v>149</v>
      </c>
      <c r="D136" s="234" t="s">
        <v>132</v>
      </c>
      <c r="E136" s="235" t="s">
        <v>208</v>
      </c>
      <c r="F136" s="236" t="s">
        <v>209</v>
      </c>
      <c r="G136" s="237" t="s">
        <v>178</v>
      </c>
      <c r="H136" s="238">
        <v>118.218</v>
      </c>
      <c r="I136" s="239"/>
      <c r="J136" s="240">
        <f>ROUND(I136*H136,2)</f>
        <v>0</v>
      </c>
      <c r="K136" s="236" t="s">
        <v>152</v>
      </c>
      <c r="L136" s="43"/>
      <c r="M136" s="241" t="s">
        <v>1</v>
      </c>
      <c r="N136" s="242" t="s">
        <v>38</v>
      </c>
      <c r="O136" s="90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137</v>
      </c>
      <c r="AT136" s="245" t="s">
        <v>132</v>
      </c>
      <c r="AU136" s="245" t="s">
        <v>83</v>
      </c>
      <c r="AY136" s="16" t="s">
        <v>130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81</v>
      </c>
      <c r="BK136" s="246">
        <f>ROUND(I136*H136,2)</f>
        <v>0</v>
      </c>
      <c r="BL136" s="16" t="s">
        <v>137</v>
      </c>
      <c r="BM136" s="245" t="s">
        <v>897</v>
      </c>
    </row>
    <row r="137" spans="1:47" s="2" customFormat="1" ht="12">
      <c r="A137" s="37"/>
      <c r="B137" s="38"/>
      <c r="C137" s="39"/>
      <c r="D137" s="247" t="s">
        <v>139</v>
      </c>
      <c r="E137" s="39"/>
      <c r="F137" s="248" t="s">
        <v>211</v>
      </c>
      <c r="G137" s="39"/>
      <c r="H137" s="39"/>
      <c r="I137" s="143"/>
      <c r="J137" s="39"/>
      <c r="K137" s="39"/>
      <c r="L137" s="43"/>
      <c r="M137" s="249"/>
      <c r="N137" s="250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139</v>
      </c>
      <c r="AU137" s="16" t="s">
        <v>83</v>
      </c>
    </row>
    <row r="138" spans="1:51" s="13" customFormat="1" ht="12">
      <c r="A138" s="13"/>
      <c r="B138" s="251"/>
      <c r="C138" s="252"/>
      <c r="D138" s="247" t="s">
        <v>141</v>
      </c>
      <c r="E138" s="253" t="s">
        <v>1</v>
      </c>
      <c r="F138" s="254" t="s">
        <v>898</v>
      </c>
      <c r="G138" s="252"/>
      <c r="H138" s="255">
        <v>118.218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1" t="s">
        <v>141</v>
      </c>
      <c r="AU138" s="261" t="s">
        <v>83</v>
      </c>
      <c r="AV138" s="13" t="s">
        <v>83</v>
      </c>
      <c r="AW138" s="13" t="s">
        <v>30</v>
      </c>
      <c r="AX138" s="13" t="s">
        <v>81</v>
      </c>
      <c r="AY138" s="261" t="s">
        <v>130</v>
      </c>
    </row>
    <row r="139" spans="1:65" s="2" customFormat="1" ht="16.5" customHeight="1">
      <c r="A139" s="37"/>
      <c r="B139" s="38"/>
      <c r="C139" s="234" t="s">
        <v>137</v>
      </c>
      <c r="D139" s="234" t="s">
        <v>132</v>
      </c>
      <c r="E139" s="235" t="s">
        <v>899</v>
      </c>
      <c r="F139" s="236" t="s">
        <v>900</v>
      </c>
      <c r="G139" s="237" t="s">
        <v>224</v>
      </c>
      <c r="H139" s="238">
        <v>224.614</v>
      </c>
      <c r="I139" s="239"/>
      <c r="J139" s="240">
        <f>ROUND(I139*H139,2)</f>
        <v>0</v>
      </c>
      <c r="K139" s="236" t="s">
        <v>136</v>
      </c>
      <c r="L139" s="43"/>
      <c r="M139" s="241" t="s">
        <v>1</v>
      </c>
      <c r="N139" s="242" t="s">
        <v>38</v>
      </c>
      <c r="O139" s="90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5" t="s">
        <v>137</v>
      </c>
      <c r="AT139" s="245" t="s">
        <v>132</v>
      </c>
      <c r="AU139" s="245" t="s">
        <v>83</v>
      </c>
      <c r="AY139" s="16" t="s">
        <v>130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6" t="s">
        <v>81</v>
      </c>
      <c r="BK139" s="246">
        <f>ROUND(I139*H139,2)</f>
        <v>0</v>
      </c>
      <c r="BL139" s="16" t="s">
        <v>137</v>
      </c>
      <c r="BM139" s="245" t="s">
        <v>901</v>
      </c>
    </row>
    <row r="140" spans="1:47" s="2" customFormat="1" ht="12">
      <c r="A140" s="37"/>
      <c r="B140" s="38"/>
      <c r="C140" s="39"/>
      <c r="D140" s="247" t="s">
        <v>139</v>
      </c>
      <c r="E140" s="39"/>
      <c r="F140" s="248" t="s">
        <v>902</v>
      </c>
      <c r="G140" s="39"/>
      <c r="H140" s="39"/>
      <c r="I140" s="143"/>
      <c r="J140" s="39"/>
      <c r="K140" s="39"/>
      <c r="L140" s="43"/>
      <c r="M140" s="249"/>
      <c r="N140" s="250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139</v>
      </c>
      <c r="AU140" s="16" t="s">
        <v>83</v>
      </c>
    </row>
    <row r="141" spans="1:51" s="13" customFormat="1" ht="12">
      <c r="A141" s="13"/>
      <c r="B141" s="251"/>
      <c r="C141" s="252"/>
      <c r="D141" s="247" t="s">
        <v>141</v>
      </c>
      <c r="E141" s="253" t="s">
        <v>1</v>
      </c>
      <c r="F141" s="254" t="s">
        <v>903</v>
      </c>
      <c r="G141" s="252"/>
      <c r="H141" s="255">
        <v>224.614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141</v>
      </c>
      <c r="AU141" s="261" t="s">
        <v>83</v>
      </c>
      <c r="AV141" s="13" t="s">
        <v>83</v>
      </c>
      <c r="AW141" s="13" t="s">
        <v>30</v>
      </c>
      <c r="AX141" s="13" t="s">
        <v>81</v>
      </c>
      <c r="AY141" s="261" t="s">
        <v>130</v>
      </c>
    </row>
    <row r="142" spans="1:65" s="2" customFormat="1" ht="16.5" customHeight="1">
      <c r="A142" s="37"/>
      <c r="B142" s="38"/>
      <c r="C142" s="234" t="s">
        <v>161</v>
      </c>
      <c r="D142" s="234" t="s">
        <v>132</v>
      </c>
      <c r="E142" s="235" t="s">
        <v>904</v>
      </c>
      <c r="F142" s="236" t="s">
        <v>905</v>
      </c>
      <c r="G142" s="237" t="s">
        <v>178</v>
      </c>
      <c r="H142" s="238">
        <v>31.826</v>
      </c>
      <c r="I142" s="239"/>
      <c r="J142" s="240">
        <f>ROUND(I142*H142,2)</f>
        <v>0</v>
      </c>
      <c r="K142" s="236" t="s">
        <v>136</v>
      </c>
      <c r="L142" s="43"/>
      <c r="M142" s="241" t="s">
        <v>1</v>
      </c>
      <c r="N142" s="242" t="s">
        <v>38</v>
      </c>
      <c r="O142" s="90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5" t="s">
        <v>137</v>
      </c>
      <c r="AT142" s="245" t="s">
        <v>132</v>
      </c>
      <c r="AU142" s="245" t="s">
        <v>83</v>
      </c>
      <c r="AY142" s="16" t="s">
        <v>130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6" t="s">
        <v>81</v>
      </c>
      <c r="BK142" s="246">
        <f>ROUND(I142*H142,2)</f>
        <v>0</v>
      </c>
      <c r="BL142" s="16" t="s">
        <v>137</v>
      </c>
      <c r="BM142" s="245" t="s">
        <v>906</v>
      </c>
    </row>
    <row r="143" spans="1:47" s="2" customFormat="1" ht="12">
      <c r="A143" s="37"/>
      <c r="B143" s="38"/>
      <c r="C143" s="39"/>
      <c r="D143" s="247" t="s">
        <v>139</v>
      </c>
      <c r="E143" s="39"/>
      <c r="F143" s="248" t="s">
        <v>907</v>
      </c>
      <c r="G143" s="39"/>
      <c r="H143" s="39"/>
      <c r="I143" s="143"/>
      <c r="J143" s="39"/>
      <c r="K143" s="39"/>
      <c r="L143" s="43"/>
      <c r="M143" s="249"/>
      <c r="N143" s="250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139</v>
      </c>
      <c r="AU143" s="16" t="s">
        <v>83</v>
      </c>
    </row>
    <row r="144" spans="1:51" s="13" customFormat="1" ht="12">
      <c r="A144" s="13"/>
      <c r="B144" s="251"/>
      <c r="C144" s="252"/>
      <c r="D144" s="247" t="s">
        <v>141</v>
      </c>
      <c r="E144" s="253" t="s">
        <v>1</v>
      </c>
      <c r="F144" s="254" t="s">
        <v>908</v>
      </c>
      <c r="G144" s="252"/>
      <c r="H144" s="255">
        <v>31.826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1" t="s">
        <v>141</v>
      </c>
      <c r="AU144" s="261" t="s">
        <v>83</v>
      </c>
      <c r="AV144" s="13" t="s">
        <v>83</v>
      </c>
      <c r="AW144" s="13" t="s">
        <v>30</v>
      </c>
      <c r="AX144" s="13" t="s">
        <v>81</v>
      </c>
      <c r="AY144" s="261" t="s">
        <v>130</v>
      </c>
    </row>
    <row r="145" spans="1:65" s="2" customFormat="1" ht="16.5" customHeight="1">
      <c r="A145" s="37"/>
      <c r="B145" s="38"/>
      <c r="C145" s="234" t="s">
        <v>168</v>
      </c>
      <c r="D145" s="234" t="s">
        <v>132</v>
      </c>
      <c r="E145" s="235" t="s">
        <v>909</v>
      </c>
      <c r="F145" s="236" t="s">
        <v>910</v>
      </c>
      <c r="G145" s="237" t="s">
        <v>353</v>
      </c>
      <c r="H145" s="238">
        <v>13</v>
      </c>
      <c r="I145" s="239"/>
      <c r="J145" s="240">
        <f>ROUND(I145*H145,2)</f>
        <v>0</v>
      </c>
      <c r="K145" s="236" t="s">
        <v>1</v>
      </c>
      <c r="L145" s="43"/>
      <c r="M145" s="241" t="s">
        <v>1</v>
      </c>
      <c r="N145" s="242" t="s">
        <v>38</v>
      </c>
      <c r="O145" s="90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137</v>
      </c>
      <c r="AT145" s="245" t="s">
        <v>132</v>
      </c>
      <c r="AU145" s="245" t="s">
        <v>83</v>
      </c>
      <c r="AY145" s="16" t="s">
        <v>130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81</v>
      </c>
      <c r="BK145" s="246">
        <f>ROUND(I145*H145,2)</f>
        <v>0</v>
      </c>
      <c r="BL145" s="16" t="s">
        <v>137</v>
      </c>
      <c r="BM145" s="245" t="s">
        <v>911</v>
      </c>
    </row>
    <row r="146" spans="1:47" s="2" customFormat="1" ht="12">
      <c r="A146" s="37"/>
      <c r="B146" s="38"/>
      <c r="C146" s="39"/>
      <c r="D146" s="247" t="s">
        <v>139</v>
      </c>
      <c r="E146" s="39"/>
      <c r="F146" s="248" t="s">
        <v>910</v>
      </c>
      <c r="G146" s="39"/>
      <c r="H146" s="39"/>
      <c r="I146" s="143"/>
      <c r="J146" s="39"/>
      <c r="K146" s="39"/>
      <c r="L146" s="43"/>
      <c r="M146" s="249"/>
      <c r="N146" s="25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139</v>
      </c>
      <c r="AU146" s="16" t="s">
        <v>83</v>
      </c>
    </row>
    <row r="147" spans="1:63" s="12" customFormat="1" ht="22.8" customHeight="1">
      <c r="A147" s="12"/>
      <c r="B147" s="218"/>
      <c r="C147" s="219"/>
      <c r="D147" s="220" t="s">
        <v>72</v>
      </c>
      <c r="E147" s="232" t="s">
        <v>137</v>
      </c>
      <c r="F147" s="232" t="s">
        <v>234</v>
      </c>
      <c r="G147" s="219"/>
      <c r="H147" s="219"/>
      <c r="I147" s="222"/>
      <c r="J147" s="233">
        <f>BK147</f>
        <v>0</v>
      </c>
      <c r="K147" s="219"/>
      <c r="L147" s="224"/>
      <c r="M147" s="225"/>
      <c r="N147" s="226"/>
      <c r="O147" s="226"/>
      <c r="P147" s="227">
        <f>SUM(P148:P150)</f>
        <v>0</v>
      </c>
      <c r="Q147" s="226"/>
      <c r="R147" s="227">
        <f>SUM(R148:R150)</f>
        <v>0</v>
      </c>
      <c r="S147" s="226"/>
      <c r="T147" s="228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9" t="s">
        <v>81</v>
      </c>
      <c r="AT147" s="230" t="s">
        <v>72</v>
      </c>
      <c r="AU147" s="230" t="s">
        <v>81</v>
      </c>
      <c r="AY147" s="229" t="s">
        <v>130</v>
      </c>
      <c r="BK147" s="231">
        <f>SUM(BK148:BK150)</f>
        <v>0</v>
      </c>
    </row>
    <row r="148" spans="1:65" s="2" customFormat="1" ht="16.5" customHeight="1">
      <c r="A148" s="37"/>
      <c r="B148" s="38"/>
      <c r="C148" s="234" t="s">
        <v>175</v>
      </c>
      <c r="D148" s="234" t="s">
        <v>132</v>
      </c>
      <c r="E148" s="235" t="s">
        <v>236</v>
      </c>
      <c r="F148" s="236" t="s">
        <v>237</v>
      </c>
      <c r="G148" s="237" t="s">
        <v>178</v>
      </c>
      <c r="H148" s="238">
        <v>4.547</v>
      </c>
      <c r="I148" s="239"/>
      <c r="J148" s="240">
        <f>ROUND(I148*H148,2)</f>
        <v>0</v>
      </c>
      <c r="K148" s="236" t="s">
        <v>136</v>
      </c>
      <c r="L148" s="43"/>
      <c r="M148" s="241" t="s">
        <v>1</v>
      </c>
      <c r="N148" s="242" t="s">
        <v>38</v>
      </c>
      <c r="O148" s="90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5" t="s">
        <v>137</v>
      </c>
      <c r="AT148" s="245" t="s">
        <v>132</v>
      </c>
      <c r="AU148" s="245" t="s">
        <v>83</v>
      </c>
      <c r="AY148" s="16" t="s">
        <v>130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6" t="s">
        <v>81</v>
      </c>
      <c r="BK148" s="246">
        <f>ROUND(I148*H148,2)</f>
        <v>0</v>
      </c>
      <c r="BL148" s="16" t="s">
        <v>137</v>
      </c>
      <c r="BM148" s="245" t="s">
        <v>912</v>
      </c>
    </row>
    <row r="149" spans="1:47" s="2" customFormat="1" ht="12">
      <c r="A149" s="37"/>
      <c r="B149" s="38"/>
      <c r="C149" s="39"/>
      <c r="D149" s="247" t="s">
        <v>139</v>
      </c>
      <c r="E149" s="39"/>
      <c r="F149" s="248" t="s">
        <v>239</v>
      </c>
      <c r="G149" s="39"/>
      <c r="H149" s="39"/>
      <c r="I149" s="143"/>
      <c r="J149" s="39"/>
      <c r="K149" s="39"/>
      <c r="L149" s="43"/>
      <c r="M149" s="249"/>
      <c r="N149" s="250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139</v>
      </c>
      <c r="AU149" s="16" t="s">
        <v>83</v>
      </c>
    </row>
    <row r="150" spans="1:51" s="13" customFormat="1" ht="12">
      <c r="A150" s="13"/>
      <c r="B150" s="251"/>
      <c r="C150" s="252"/>
      <c r="D150" s="247" t="s">
        <v>141</v>
      </c>
      <c r="E150" s="253" t="s">
        <v>1</v>
      </c>
      <c r="F150" s="254" t="s">
        <v>913</v>
      </c>
      <c r="G150" s="252"/>
      <c r="H150" s="255">
        <v>4.547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1" t="s">
        <v>141</v>
      </c>
      <c r="AU150" s="261" t="s">
        <v>83</v>
      </c>
      <c r="AV150" s="13" t="s">
        <v>83</v>
      </c>
      <c r="AW150" s="13" t="s">
        <v>30</v>
      </c>
      <c r="AX150" s="13" t="s">
        <v>81</v>
      </c>
      <c r="AY150" s="261" t="s">
        <v>130</v>
      </c>
    </row>
    <row r="151" spans="1:63" s="12" customFormat="1" ht="22.8" customHeight="1">
      <c r="A151" s="12"/>
      <c r="B151" s="218"/>
      <c r="C151" s="219"/>
      <c r="D151" s="220" t="s">
        <v>72</v>
      </c>
      <c r="E151" s="232" t="s">
        <v>182</v>
      </c>
      <c r="F151" s="232" t="s">
        <v>343</v>
      </c>
      <c r="G151" s="219"/>
      <c r="H151" s="219"/>
      <c r="I151" s="222"/>
      <c r="J151" s="233">
        <f>BK151</f>
        <v>0</v>
      </c>
      <c r="K151" s="219"/>
      <c r="L151" s="224"/>
      <c r="M151" s="225"/>
      <c r="N151" s="226"/>
      <c r="O151" s="226"/>
      <c r="P151" s="227">
        <f>SUM(P152:P153)</f>
        <v>0</v>
      </c>
      <c r="Q151" s="226"/>
      <c r="R151" s="227">
        <f>SUM(R152:R153)</f>
        <v>0.009093</v>
      </c>
      <c r="S151" s="226"/>
      <c r="T151" s="228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9" t="s">
        <v>81</v>
      </c>
      <c r="AT151" s="230" t="s">
        <v>72</v>
      </c>
      <c r="AU151" s="230" t="s">
        <v>81</v>
      </c>
      <c r="AY151" s="229" t="s">
        <v>130</v>
      </c>
      <c r="BK151" s="231">
        <f>SUM(BK152:BK153)</f>
        <v>0</v>
      </c>
    </row>
    <row r="152" spans="1:65" s="2" customFormat="1" ht="16.5" customHeight="1">
      <c r="A152" s="37"/>
      <c r="B152" s="38"/>
      <c r="C152" s="234" t="s">
        <v>182</v>
      </c>
      <c r="D152" s="234" t="s">
        <v>132</v>
      </c>
      <c r="E152" s="235" t="s">
        <v>914</v>
      </c>
      <c r="F152" s="236" t="s">
        <v>915</v>
      </c>
      <c r="G152" s="237" t="s">
        <v>164</v>
      </c>
      <c r="H152" s="238">
        <v>151.55</v>
      </c>
      <c r="I152" s="239"/>
      <c r="J152" s="240">
        <f>ROUND(I152*H152,2)</f>
        <v>0</v>
      </c>
      <c r="K152" s="236" t="s">
        <v>136</v>
      </c>
      <c r="L152" s="43"/>
      <c r="M152" s="241" t="s">
        <v>1</v>
      </c>
      <c r="N152" s="242" t="s">
        <v>38</v>
      </c>
      <c r="O152" s="90"/>
      <c r="P152" s="243">
        <f>O152*H152</f>
        <v>0</v>
      </c>
      <c r="Q152" s="243">
        <v>6E-05</v>
      </c>
      <c r="R152" s="243">
        <f>Q152*H152</f>
        <v>0.009093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137</v>
      </c>
      <c r="AT152" s="245" t="s">
        <v>132</v>
      </c>
      <c r="AU152" s="245" t="s">
        <v>83</v>
      </c>
      <c r="AY152" s="16" t="s">
        <v>130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81</v>
      </c>
      <c r="BK152" s="246">
        <f>ROUND(I152*H152,2)</f>
        <v>0</v>
      </c>
      <c r="BL152" s="16" t="s">
        <v>137</v>
      </c>
      <c r="BM152" s="245" t="s">
        <v>916</v>
      </c>
    </row>
    <row r="153" spans="1:47" s="2" customFormat="1" ht="12">
      <c r="A153" s="37"/>
      <c r="B153" s="38"/>
      <c r="C153" s="39"/>
      <c r="D153" s="247" t="s">
        <v>139</v>
      </c>
      <c r="E153" s="39"/>
      <c r="F153" s="248" t="s">
        <v>917</v>
      </c>
      <c r="G153" s="39"/>
      <c r="H153" s="39"/>
      <c r="I153" s="143"/>
      <c r="J153" s="39"/>
      <c r="K153" s="39"/>
      <c r="L153" s="43"/>
      <c r="M153" s="249"/>
      <c r="N153" s="250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139</v>
      </c>
      <c r="AU153" s="16" t="s">
        <v>83</v>
      </c>
    </row>
    <row r="154" spans="1:63" s="12" customFormat="1" ht="22.8" customHeight="1">
      <c r="A154" s="12"/>
      <c r="B154" s="218"/>
      <c r="C154" s="219"/>
      <c r="D154" s="220" t="s">
        <v>72</v>
      </c>
      <c r="E154" s="232" t="s">
        <v>539</v>
      </c>
      <c r="F154" s="232" t="s">
        <v>540</v>
      </c>
      <c r="G154" s="219"/>
      <c r="H154" s="219"/>
      <c r="I154" s="222"/>
      <c r="J154" s="233">
        <f>BK154</f>
        <v>0</v>
      </c>
      <c r="K154" s="219"/>
      <c r="L154" s="224"/>
      <c r="M154" s="225"/>
      <c r="N154" s="226"/>
      <c r="O154" s="226"/>
      <c r="P154" s="227">
        <f>SUM(P155:P158)</f>
        <v>0</v>
      </c>
      <c r="Q154" s="226"/>
      <c r="R154" s="227">
        <f>SUM(R155:R158)</f>
        <v>0</v>
      </c>
      <c r="S154" s="226"/>
      <c r="T154" s="228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81</v>
      </c>
      <c r="AT154" s="230" t="s">
        <v>72</v>
      </c>
      <c r="AU154" s="230" t="s">
        <v>81</v>
      </c>
      <c r="AY154" s="229" t="s">
        <v>130</v>
      </c>
      <c r="BK154" s="231">
        <f>SUM(BK155:BK158)</f>
        <v>0</v>
      </c>
    </row>
    <row r="155" spans="1:65" s="2" customFormat="1" ht="16.5" customHeight="1">
      <c r="A155" s="37"/>
      <c r="B155" s="38"/>
      <c r="C155" s="234" t="s">
        <v>200</v>
      </c>
      <c r="D155" s="234" t="s">
        <v>132</v>
      </c>
      <c r="E155" s="235" t="s">
        <v>561</v>
      </c>
      <c r="F155" s="236" t="s">
        <v>562</v>
      </c>
      <c r="G155" s="237" t="s">
        <v>224</v>
      </c>
      <c r="H155" s="238">
        <v>886.304</v>
      </c>
      <c r="I155" s="239"/>
      <c r="J155" s="240">
        <f>ROUND(I155*H155,2)</f>
        <v>0</v>
      </c>
      <c r="K155" s="236" t="s">
        <v>152</v>
      </c>
      <c r="L155" s="43"/>
      <c r="M155" s="241" t="s">
        <v>1</v>
      </c>
      <c r="N155" s="242" t="s">
        <v>38</v>
      </c>
      <c r="O155" s="90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5" t="s">
        <v>137</v>
      </c>
      <c r="AT155" s="245" t="s">
        <v>132</v>
      </c>
      <c r="AU155" s="245" t="s">
        <v>83</v>
      </c>
      <c r="AY155" s="16" t="s">
        <v>130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6" t="s">
        <v>81</v>
      </c>
      <c r="BK155" s="246">
        <f>ROUND(I155*H155,2)</f>
        <v>0</v>
      </c>
      <c r="BL155" s="16" t="s">
        <v>137</v>
      </c>
      <c r="BM155" s="245" t="s">
        <v>918</v>
      </c>
    </row>
    <row r="156" spans="1:47" s="2" customFormat="1" ht="12">
      <c r="A156" s="37"/>
      <c r="B156" s="38"/>
      <c r="C156" s="39"/>
      <c r="D156" s="247" t="s">
        <v>139</v>
      </c>
      <c r="E156" s="39"/>
      <c r="F156" s="248" t="s">
        <v>919</v>
      </c>
      <c r="G156" s="39"/>
      <c r="H156" s="39"/>
      <c r="I156" s="143"/>
      <c r="J156" s="39"/>
      <c r="K156" s="39"/>
      <c r="L156" s="43"/>
      <c r="M156" s="249"/>
      <c r="N156" s="250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139</v>
      </c>
      <c r="AU156" s="16" t="s">
        <v>83</v>
      </c>
    </row>
    <row r="157" spans="1:47" s="2" customFormat="1" ht="12">
      <c r="A157" s="37"/>
      <c r="B157" s="38"/>
      <c r="C157" s="39"/>
      <c r="D157" s="247" t="s">
        <v>301</v>
      </c>
      <c r="E157" s="39"/>
      <c r="F157" s="283" t="s">
        <v>920</v>
      </c>
      <c r="G157" s="39"/>
      <c r="H157" s="39"/>
      <c r="I157" s="143"/>
      <c r="J157" s="39"/>
      <c r="K157" s="39"/>
      <c r="L157" s="43"/>
      <c r="M157" s="249"/>
      <c r="N157" s="250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301</v>
      </c>
      <c r="AU157" s="16" t="s">
        <v>83</v>
      </c>
    </row>
    <row r="158" spans="1:51" s="13" customFormat="1" ht="12">
      <c r="A158" s="13"/>
      <c r="B158" s="251"/>
      <c r="C158" s="252"/>
      <c r="D158" s="247" t="s">
        <v>141</v>
      </c>
      <c r="E158" s="253" t="s">
        <v>1</v>
      </c>
      <c r="F158" s="254" t="s">
        <v>921</v>
      </c>
      <c r="G158" s="252"/>
      <c r="H158" s="255">
        <v>886.304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1" t="s">
        <v>141</v>
      </c>
      <c r="AU158" s="261" t="s">
        <v>83</v>
      </c>
      <c r="AV158" s="13" t="s">
        <v>83</v>
      </c>
      <c r="AW158" s="13" t="s">
        <v>30</v>
      </c>
      <c r="AX158" s="13" t="s">
        <v>81</v>
      </c>
      <c r="AY158" s="261" t="s">
        <v>130</v>
      </c>
    </row>
    <row r="159" spans="1:63" s="12" customFormat="1" ht="25.9" customHeight="1">
      <c r="A159" s="12"/>
      <c r="B159" s="218"/>
      <c r="C159" s="219"/>
      <c r="D159" s="220" t="s">
        <v>72</v>
      </c>
      <c r="E159" s="221" t="s">
        <v>922</v>
      </c>
      <c r="F159" s="221" t="s">
        <v>923</v>
      </c>
      <c r="G159" s="219"/>
      <c r="H159" s="219"/>
      <c r="I159" s="222"/>
      <c r="J159" s="223">
        <f>BK159</f>
        <v>0</v>
      </c>
      <c r="K159" s="219"/>
      <c r="L159" s="224"/>
      <c r="M159" s="225"/>
      <c r="N159" s="226"/>
      <c r="O159" s="226"/>
      <c r="P159" s="227">
        <f>P160+P233</f>
        <v>0</v>
      </c>
      <c r="Q159" s="226"/>
      <c r="R159" s="227">
        <f>R160+R233</f>
        <v>0.85984</v>
      </c>
      <c r="S159" s="226"/>
      <c r="T159" s="228">
        <f>T160+T233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83</v>
      </c>
      <c r="AT159" s="230" t="s">
        <v>72</v>
      </c>
      <c r="AU159" s="230" t="s">
        <v>73</v>
      </c>
      <c r="AY159" s="229" t="s">
        <v>130</v>
      </c>
      <c r="BK159" s="231">
        <f>BK160+BK233</f>
        <v>0</v>
      </c>
    </row>
    <row r="160" spans="1:63" s="12" customFormat="1" ht="22.8" customHeight="1">
      <c r="A160" s="12"/>
      <c r="B160" s="218"/>
      <c r="C160" s="219"/>
      <c r="D160" s="220" t="s">
        <v>72</v>
      </c>
      <c r="E160" s="232" t="s">
        <v>924</v>
      </c>
      <c r="F160" s="232" t="s">
        <v>925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SUM(P161:P232)</f>
        <v>0</v>
      </c>
      <c r="Q160" s="226"/>
      <c r="R160" s="227">
        <f>SUM(R161:R232)</f>
        <v>0.83784</v>
      </c>
      <c r="S160" s="226"/>
      <c r="T160" s="228">
        <f>SUM(T161:T232)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83</v>
      </c>
      <c r="AT160" s="230" t="s">
        <v>72</v>
      </c>
      <c r="AU160" s="230" t="s">
        <v>81</v>
      </c>
      <c r="AY160" s="229" t="s">
        <v>130</v>
      </c>
      <c r="BK160" s="231">
        <f>SUM(BK161:BK232)</f>
        <v>0</v>
      </c>
    </row>
    <row r="161" spans="1:65" s="2" customFormat="1" ht="16.5" customHeight="1">
      <c r="A161" s="37"/>
      <c r="B161" s="38"/>
      <c r="C161" s="234" t="s">
        <v>207</v>
      </c>
      <c r="D161" s="234" t="s">
        <v>132</v>
      </c>
      <c r="E161" s="235" t="s">
        <v>926</v>
      </c>
      <c r="F161" s="236" t="s">
        <v>927</v>
      </c>
      <c r="G161" s="237" t="s">
        <v>164</v>
      </c>
      <c r="H161" s="238">
        <v>646</v>
      </c>
      <c r="I161" s="239"/>
      <c r="J161" s="240">
        <f>ROUND(I161*H161,2)</f>
        <v>0</v>
      </c>
      <c r="K161" s="236" t="s">
        <v>136</v>
      </c>
      <c r="L161" s="43"/>
      <c r="M161" s="241" t="s">
        <v>1</v>
      </c>
      <c r="N161" s="242" t="s">
        <v>38</v>
      </c>
      <c r="O161" s="90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5" t="s">
        <v>247</v>
      </c>
      <c r="AT161" s="245" t="s">
        <v>132</v>
      </c>
      <c r="AU161" s="245" t="s">
        <v>83</v>
      </c>
      <c r="AY161" s="16" t="s">
        <v>130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6" t="s">
        <v>81</v>
      </c>
      <c r="BK161" s="246">
        <f>ROUND(I161*H161,2)</f>
        <v>0</v>
      </c>
      <c r="BL161" s="16" t="s">
        <v>247</v>
      </c>
      <c r="BM161" s="245" t="s">
        <v>928</v>
      </c>
    </row>
    <row r="162" spans="1:47" s="2" customFormat="1" ht="12">
      <c r="A162" s="37"/>
      <c r="B162" s="38"/>
      <c r="C162" s="39"/>
      <c r="D162" s="247" t="s">
        <v>139</v>
      </c>
      <c r="E162" s="39"/>
      <c r="F162" s="248" t="s">
        <v>929</v>
      </c>
      <c r="G162" s="39"/>
      <c r="H162" s="39"/>
      <c r="I162" s="143"/>
      <c r="J162" s="39"/>
      <c r="K162" s="39"/>
      <c r="L162" s="43"/>
      <c r="M162" s="249"/>
      <c r="N162" s="250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139</v>
      </c>
      <c r="AU162" s="16" t="s">
        <v>83</v>
      </c>
    </row>
    <row r="163" spans="1:51" s="13" customFormat="1" ht="12">
      <c r="A163" s="13"/>
      <c r="B163" s="251"/>
      <c r="C163" s="252"/>
      <c r="D163" s="247" t="s">
        <v>141</v>
      </c>
      <c r="E163" s="253" t="s">
        <v>1</v>
      </c>
      <c r="F163" s="254" t="s">
        <v>930</v>
      </c>
      <c r="G163" s="252"/>
      <c r="H163" s="255">
        <v>346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1" t="s">
        <v>141</v>
      </c>
      <c r="AU163" s="261" t="s">
        <v>83</v>
      </c>
      <c r="AV163" s="13" t="s">
        <v>83</v>
      </c>
      <c r="AW163" s="13" t="s">
        <v>30</v>
      </c>
      <c r="AX163" s="13" t="s">
        <v>73</v>
      </c>
      <c r="AY163" s="261" t="s">
        <v>130</v>
      </c>
    </row>
    <row r="164" spans="1:51" s="13" customFormat="1" ht="12">
      <c r="A164" s="13"/>
      <c r="B164" s="251"/>
      <c r="C164" s="252"/>
      <c r="D164" s="247" t="s">
        <v>141</v>
      </c>
      <c r="E164" s="253" t="s">
        <v>1</v>
      </c>
      <c r="F164" s="254" t="s">
        <v>931</v>
      </c>
      <c r="G164" s="252"/>
      <c r="H164" s="255">
        <v>300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141</v>
      </c>
      <c r="AU164" s="261" t="s">
        <v>83</v>
      </c>
      <c r="AV164" s="13" t="s">
        <v>83</v>
      </c>
      <c r="AW164" s="13" t="s">
        <v>30</v>
      </c>
      <c r="AX164" s="13" t="s">
        <v>73</v>
      </c>
      <c r="AY164" s="261" t="s">
        <v>130</v>
      </c>
    </row>
    <row r="165" spans="1:51" s="14" customFormat="1" ht="12">
      <c r="A165" s="14"/>
      <c r="B165" s="262"/>
      <c r="C165" s="263"/>
      <c r="D165" s="247" t="s">
        <v>141</v>
      </c>
      <c r="E165" s="264" t="s">
        <v>1</v>
      </c>
      <c r="F165" s="265" t="s">
        <v>143</v>
      </c>
      <c r="G165" s="263"/>
      <c r="H165" s="266">
        <v>646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2" t="s">
        <v>141</v>
      </c>
      <c r="AU165" s="272" t="s">
        <v>83</v>
      </c>
      <c r="AV165" s="14" t="s">
        <v>137</v>
      </c>
      <c r="AW165" s="14" t="s">
        <v>30</v>
      </c>
      <c r="AX165" s="14" t="s">
        <v>81</v>
      </c>
      <c r="AY165" s="272" t="s">
        <v>130</v>
      </c>
    </row>
    <row r="166" spans="1:65" s="2" customFormat="1" ht="16.5" customHeight="1">
      <c r="A166" s="37"/>
      <c r="B166" s="38"/>
      <c r="C166" s="273" t="s">
        <v>214</v>
      </c>
      <c r="D166" s="273" t="s">
        <v>221</v>
      </c>
      <c r="E166" s="274" t="s">
        <v>932</v>
      </c>
      <c r="F166" s="275" t="s">
        <v>933</v>
      </c>
      <c r="G166" s="276" t="s">
        <v>164</v>
      </c>
      <c r="H166" s="277">
        <v>300</v>
      </c>
      <c r="I166" s="278"/>
      <c r="J166" s="279">
        <f>ROUND(I166*H166,2)</f>
        <v>0</v>
      </c>
      <c r="K166" s="275" t="s">
        <v>327</v>
      </c>
      <c r="L166" s="280"/>
      <c r="M166" s="281" t="s">
        <v>1</v>
      </c>
      <c r="N166" s="282" t="s">
        <v>38</v>
      </c>
      <c r="O166" s="90"/>
      <c r="P166" s="243">
        <f>O166*H166</f>
        <v>0</v>
      </c>
      <c r="Q166" s="243">
        <v>0.00019</v>
      </c>
      <c r="R166" s="243">
        <f>Q166*H166</f>
        <v>0.057</v>
      </c>
      <c r="S166" s="243">
        <v>0</v>
      </c>
      <c r="T166" s="24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5" t="s">
        <v>344</v>
      </c>
      <c r="AT166" s="245" t="s">
        <v>221</v>
      </c>
      <c r="AU166" s="245" t="s">
        <v>83</v>
      </c>
      <c r="AY166" s="16" t="s">
        <v>130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6" t="s">
        <v>81</v>
      </c>
      <c r="BK166" s="246">
        <f>ROUND(I166*H166,2)</f>
        <v>0</v>
      </c>
      <c r="BL166" s="16" t="s">
        <v>247</v>
      </c>
      <c r="BM166" s="245" t="s">
        <v>934</v>
      </c>
    </row>
    <row r="167" spans="1:47" s="2" customFormat="1" ht="12">
      <c r="A167" s="37"/>
      <c r="B167" s="38"/>
      <c r="C167" s="39"/>
      <c r="D167" s="247" t="s">
        <v>139</v>
      </c>
      <c r="E167" s="39"/>
      <c r="F167" s="248" t="s">
        <v>933</v>
      </c>
      <c r="G167" s="39"/>
      <c r="H167" s="39"/>
      <c r="I167" s="143"/>
      <c r="J167" s="39"/>
      <c r="K167" s="39"/>
      <c r="L167" s="43"/>
      <c r="M167" s="249"/>
      <c r="N167" s="250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139</v>
      </c>
      <c r="AU167" s="16" t="s">
        <v>83</v>
      </c>
    </row>
    <row r="168" spans="1:51" s="13" customFormat="1" ht="12">
      <c r="A168" s="13"/>
      <c r="B168" s="251"/>
      <c r="C168" s="252"/>
      <c r="D168" s="247" t="s">
        <v>141</v>
      </c>
      <c r="E168" s="253" t="s">
        <v>1</v>
      </c>
      <c r="F168" s="254" t="s">
        <v>935</v>
      </c>
      <c r="G168" s="252"/>
      <c r="H168" s="255">
        <v>300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141</v>
      </c>
      <c r="AU168" s="261" t="s">
        <v>83</v>
      </c>
      <c r="AV168" s="13" t="s">
        <v>83</v>
      </c>
      <c r="AW168" s="13" t="s">
        <v>30</v>
      </c>
      <c r="AX168" s="13" t="s">
        <v>73</v>
      </c>
      <c r="AY168" s="261" t="s">
        <v>130</v>
      </c>
    </row>
    <row r="169" spans="1:51" s="14" customFormat="1" ht="12">
      <c r="A169" s="14"/>
      <c r="B169" s="262"/>
      <c r="C169" s="263"/>
      <c r="D169" s="247" t="s">
        <v>141</v>
      </c>
      <c r="E169" s="264" t="s">
        <v>1</v>
      </c>
      <c r="F169" s="265" t="s">
        <v>143</v>
      </c>
      <c r="G169" s="263"/>
      <c r="H169" s="266">
        <v>300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2" t="s">
        <v>141</v>
      </c>
      <c r="AU169" s="272" t="s">
        <v>83</v>
      </c>
      <c r="AV169" s="14" t="s">
        <v>137</v>
      </c>
      <c r="AW169" s="14" t="s">
        <v>30</v>
      </c>
      <c r="AX169" s="14" t="s">
        <v>81</v>
      </c>
      <c r="AY169" s="272" t="s">
        <v>130</v>
      </c>
    </row>
    <row r="170" spans="1:65" s="2" customFormat="1" ht="16.5" customHeight="1">
      <c r="A170" s="37"/>
      <c r="B170" s="38"/>
      <c r="C170" s="273" t="s">
        <v>220</v>
      </c>
      <c r="D170" s="273" t="s">
        <v>221</v>
      </c>
      <c r="E170" s="274" t="s">
        <v>936</v>
      </c>
      <c r="F170" s="275" t="s">
        <v>937</v>
      </c>
      <c r="G170" s="276" t="s">
        <v>164</v>
      </c>
      <c r="H170" s="277">
        <v>346</v>
      </c>
      <c r="I170" s="278"/>
      <c r="J170" s="279">
        <f>ROUND(I170*H170,2)</f>
        <v>0</v>
      </c>
      <c r="K170" s="275" t="s">
        <v>327</v>
      </c>
      <c r="L170" s="280"/>
      <c r="M170" s="281" t="s">
        <v>1</v>
      </c>
      <c r="N170" s="282" t="s">
        <v>38</v>
      </c>
      <c r="O170" s="90"/>
      <c r="P170" s="243">
        <f>O170*H170</f>
        <v>0</v>
      </c>
      <c r="Q170" s="243">
        <v>0.00026</v>
      </c>
      <c r="R170" s="243">
        <f>Q170*H170</f>
        <v>0.08996</v>
      </c>
      <c r="S170" s="243">
        <v>0</v>
      </c>
      <c r="T170" s="24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5" t="s">
        <v>344</v>
      </c>
      <c r="AT170" s="245" t="s">
        <v>221</v>
      </c>
      <c r="AU170" s="245" t="s">
        <v>83</v>
      </c>
      <c r="AY170" s="16" t="s">
        <v>130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6" t="s">
        <v>81</v>
      </c>
      <c r="BK170" s="246">
        <f>ROUND(I170*H170,2)</f>
        <v>0</v>
      </c>
      <c r="BL170" s="16" t="s">
        <v>247</v>
      </c>
      <c r="BM170" s="245" t="s">
        <v>938</v>
      </c>
    </row>
    <row r="171" spans="1:47" s="2" customFormat="1" ht="12">
      <c r="A171" s="37"/>
      <c r="B171" s="38"/>
      <c r="C171" s="39"/>
      <c r="D171" s="247" t="s">
        <v>139</v>
      </c>
      <c r="E171" s="39"/>
      <c r="F171" s="248" t="s">
        <v>937</v>
      </c>
      <c r="G171" s="39"/>
      <c r="H171" s="39"/>
      <c r="I171" s="143"/>
      <c r="J171" s="39"/>
      <c r="K171" s="39"/>
      <c r="L171" s="43"/>
      <c r="M171" s="249"/>
      <c r="N171" s="250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139</v>
      </c>
      <c r="AU171" s="16" t="s">
        <v>83</v>
      </c>
    </row>
    <row r="172" spans="1:51" s="13" customFormat="1" ht="12">
      <c r="A172" s="13"/>
      <c r="B172" s="251"/>
      <c r="C172" s="252"/>
      <c r="D172" s="247" t="s">
        <v>141</v>
      </c>
      <c r="E172" s="253" t="s">
        <v>1</v>
      </c>
      <c r="F172" s="254" t="s">
        <v>930</v>
      </c>
      <c r="G172" s="252"/>
      <c r="H172" s="255">
        <v>346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141</v>
      </c>
      <c r="AU172" s="261" t="s">
        <v>83</v>
      </c>
      <c r="AV172" s="13" t="s">
        <v>83</v>
      </c>
      <c r="AW172" s="13" t="s">
        <v>30</v>
      </c>
      <c r="AX172" s="13" t="s">
        <v>73</v>
      </c>
      <c r="AY172" s="261" t="s">
        <v>130</v>
      </c>
    </row>
    <row r="173" spans="1:51" s="14" customFormat="1" ht="12">
      <c r="A173" s="14"/>
      <c r="B173" s="262"/>
      <c r="C173" s="263"/>
      <c r="D173" s="247" t="s">
        <v>141</v>
      </c>
      <c r="E173" s="264" t="s">
        <v>1</v>
      </c>
      <c r="F173" s="265" t="s">
        <v>143</v>
      </c>
      <c r="G173" s="263"/>
      <c r="H173" s="266">
        <v>346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2" t="s">
        <v>141</v>
      </c>
      <c r="AU173" s="272" t="s">
        <v>83</v>
      </c>
      <c r="AV173" s="14" t="s">
        <v>137</v>
      </c>
      <c r="AW173" s="14" t="s">
        <v>30</v>
      </c>
      <c r="AX173" s="14" t="s">
        <v>81</v>
      </c>
      <c r="AY173" s="272" t="s">
        <v>130</v>
      </c>
    </row>
    <row r="174" spans="1:65" s="2" customFormat="1" ht="16.5" customHeight="1">
      <c r="A174" s="37"/>
      <c r="B174" s="38"/>
      <c r="C174" s="234" t="s">
        <v>228</v>
      </c>
      <c r="D174" s="234" t="s">
        <v>132</v>
      </c>
      <c r="E174" s="235" t="s">
        <v>939</v>
      </c>
      <c r="F174" s="236" t="s">
        <v>940</v>
      </c>
      <c r="G174" s="237" t="s">
        <v>164</v>
      </c>
      <c r="H174" s="238">
        <v>130</v>
      </c>
      <c r="I174" s="239"/>
      <c r="J174" s="240">
        <f>ROUND(I174*H174,2)</f>
        <v>0</v>
      </c>
      <c r="K174" s="236" t="s">
        <v>136</v>
      </c>
      <c r="L174" s="43"/>
      <c r="M174" s="241" t="s">
        <v>1</v>
      </c>
      <c r="N174" s="242" t="s">
        <v>38</v>
      </c>
      <c r="O174" s="90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5" t="s">
        <v>247</v>
      </c>
      <c r="AT174" s="245" t="s">
        <v>132</v>
      </c>
      <c r="AU174" s="245" t="s">
        <v>83</v>
      </c>
      <c r="AY174" s="16" t="s">
        <v>130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6" t="s">
        <v>81</v>
      </c>
      <c r="BK174" s="246">
        <f>ROUND(I174*H174,2)</f>
        <v>0</v>
      </c>
      <c r="BL174" s="16" t="s">
        <v>247</v>
      </c>
      <c r="BM174" s="245" t="s">
        <v>941</v>
      </c>
    </row>
    <row r="175" spans="1:47" s="2" customFormat="1" ht="12">
      <c r="A175" s="37"/>
      <c r="B175" s="38"/>
      <c r="C175" s="39"/>
      <c r="D175" s="247" t="s">
        <v>139</v>
      </c>
      <c r="E175" s="39"/>
      <c r="F175" s="248" t="s">
        <v>942</v>
      </c>
      <c r="G175" s="39"/>
      <c r="H175" s="39"/>
      <c r="I175" s="143"/>
      <c r="J175" s="39"/>
      <c r="K175" s="39"/>
      <c r="L175" s="43"/>
      <c r="M175" s="249"/>
      <c r="N175" s="250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139</v>
      </c>
      <c r="AU175" s="16" t="s">
        <v>83</v>
      </c>
    </row>
    <row r="176" spans="1:51" s="13" customFormat="1" ht="12">
      <c r="A176" s="13"/>
      <c r="B176" s="251"/>
      <c r="C176" s="252"/>
      <c r="D176" s="247" t="s">
        <v>141</v>
      </c>
      <c r="E176" s="253" t="s">
        <v>1</v>
      </c>
      <c r="F176" s="254" t="s">
        <v>943</v>
      </c>
      <c r="G176" s="252"/>
      <c r="H176" s="255">
        <v>130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141</v>
      </c>
      <c r="AU176" s="261" t="s">
        <v>83</v>
      </c>
      <c r="AV176" s="13" t="s">
        <v>83</v>
      </c>
      <c r="AW176" s="13" t="s">
        <v>30</v>
      </c>
      <c r="AX176" s="13" t="s">
        <v>81</v>
      </c>
      <c r="AY176" s="261" t="s">
        <v>130</v>
      </c>
    </row>
    <row r="177" spans="1:65" s="2" customFormat="1" ht="16.5" customHeight="1">
      <c r="A177" s="37"/>
      <c r="B177" s="38"/>
      <c r="C177" s="273" t="s">
        <v>235</v>
      </c>
      <c r="D177" s="273" t="s">
        <v>221</v>
      </c>
      <c r="E177" s="274" t="s">
        <v>944</v>
      </c>
      <c r="F177" s="275" t="s">
        <v>945</v>
      </c>
      <c r="G177" s="276" t="s">
        <v>164</v>
      </c>
      <c r="H177" s="277">
        <v>130</v>
      </c>
      <c r="I177" s="278"/>
      <c r="J177" s="279">
        <f>ROUND(I177*H177,2)</f>
        <v>0</v>
      </c>
      <c r="K177" s="275" t="s">
        <v>136</v>
      </c>
      <c r="L177" s="280"/>
      <c r="M177" s="281" t="s">
        <v>1</v>
      </c>
      <c r="N177" s="282" t="s">
        <v>38</v>
      </c>
      <c r="O177" s="90"/>
      <c r="P177" s="243">
        <f>O177*H177</f>
        <v>0</v>
      </c>
      <c r="Q177" s="243">
        <v>0.00012</v>
      </c>
      <c r="R177" s="243">
        <f>Q177*H177</f>
        <v>0.015600000000000001</v>
      </c>
      <c r="S177" s="243">
        <v>0</v>
      </c>
      <c r="T177" s="24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45" t="s">
        <v>344</v>
      </c>
      <c r="AT177" s="245" t="s">
        <v>221</v>
      </c>
      <c r="AU177" s="245" t="s">
        <v>83</v>
      </c>
      <c r="AY177" s="16" t="s">
        <v>130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6" t="s">
        <v>81</v>
      </c>
      <c r="BK177" s="246">
        <f>ROUND(I177*H177,2)</f>
        <v>0</v>
      </c>
      <c r="BL177" s="16" t="s">
        <v>247</v>
      </c>
      <c r="BM177" s="245" t="s">
        <v>946</v>
      </c>
    </row>
    <row r="178" spans="1:47" s="2" customFormat="1" ht="12">
      <c r="A178" s="37"/>
      <c r="B178" s="38"/>
      <c r="C178" s="39"/>
      <c r="D178" s="247" t="s">
        <v>139</v>
      </c>
      <c r="E178" s="39"/>
      <c r="F178" s="248" t="s">
        <v>945</v>
      </c>
      <c r="G178" s="39"/>
      <c r="H178" s="39"/>
      <c r="I178" s="143"/>
      <c r="J178" s="39"/>
      <c r="K178" s="39"/>
      <c r="L178" s="43"/>
      <c r="M178" s="249"/>
      <c r="N178" s="250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139</v>
      </c>
      <c r="AU178" s="16" t="s">
        <v>83</v>
      </c>
    </row>
    <row r="179" spans="1:47" s="2" customFormat="1" ht="12">
      <c r="A179" s="37"/>
      <c r="B179" s="38"/>
      <c r="C179" s="39"/>
      <c r="D179" s="247" t="s">
        <v>301</v>
      </c>
      <c r="E179" s="39"/>
      <c r="F179" s="283" t="s">
        <v>947</v>
      </c>
      <c r="G179" s="39"/>
      <c r="H179" s="39"/>
      <c r="I179" s="143"/>
      <c r="J179" s="39"/>
      <c r="K179" s="39"/>
      <c r="L179" s="43"/>
      <c r="M179" s="249"/>
      <c r="N179" s="250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301</v>
      </c>
      <c r="AU179" s="16" t="s">
        <v>83</v>
      </c>
    </row>
    <row r="180" spans="1:65" s="2" customFormat="1" ht="16.5" customHeight="1">
      <c r="A180" s="37"/>
      <c r="B180" s="38"/>
      <c r="C180" s="234" t="s">
        <v>8</v>
      </c>
      <c r="D180" s="234" t="s">
        <v>132</v>
      </c>
      <c r="E180" s="235" t="s">
        <v>948</v>
      </c>
      <c r="F180" s="236" t="s">
        <v>949</v>
      </c>
      <c r="G180" s="237" t="s">
        <v>164</v>
      </c>
      <c r="H180" s="238">
        <v>370</v>
      </c>
      <c r="I180" s="239"/>
      <c r="J180" s="240">
        <f>ROUND(I180*H180,2)</f>
        <v>0</v>
      </c>
      <c r="K180" s="236" t="s">
        <v>327</v>
      </c>
      <c r="L180" s="43"/>
      <c r="M180" s="241" t="s">
        <v>1</v>
      </c>
      <c r="N180" s="242" t="s">
        <v>38</v>
      </c>
      <c r="O180" s="90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45" t="s">
        <v>247</v>
      </c>
      <c r="AT180" s="245" t="s">
        <v>132</v>
      </c>
      <c r="AU180" s="245" t="s">
        <v>83</v>
      </c>
      <c r="AY180" s="16" t="s">
        <v>130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6" t="s">
        <v>81</v>
      </c>
      <c r="BK180" s="246">
        <f>ROUND(I180*H180,2)</f>
        <v>0</v>
      </c>
      <c r="BL180" s="16" t="s">
        <v>247</v>
      </c>
      <c r="BM180" s="245" t="s">
        <v>950</v>
      </c>
    </row>
    <row r="181" spans="1:47" s="2" customFormat="1" ht="12">
      <c r="A181" s="37"/>
      <c r="B181" s="38"/>
      <c r="C181" s="39"/>
      <c r="D181" s="247" t="s">
        <v>139</v>
      </c>
      <c r="E181" s="39"/>
      <c r="F181" s="248" t="s">
        <v>951</v>
      </c>
      <c r="G181" s="39"/>
      <c r="H181" s="39"/>
      <c r="I181" s="143"/>
      <c r="J181" s="39"/>
      <c r="K181" s="39"/>
      <c r="L181" s="43"/>
      <c r="M181" s="249"/>
      <c r="N181" s="250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139</v>
      </c>
      <c r="AU181" s="16" t="s">
        <v>83</v>
      </c>
    </row>
    <row r="182" spans="1:51" s="13" customFormat="1" ht="12">
      <c r="A182" s="13"/>
      <c r="B182" s="251"/>
      <c r="C182" s="252"/>
      <c r="D182" s="247" t="s">
        <v>141</v>
      </c>
      <c r="E182" s="253" t="s">
        <v>1</v>
      </c>
      <c r="F182" s="254" t="s">
        <v>952</v>
      </c>
      <c r="G182" s="252"/>
      <c r="H182" s="255">
        <v>370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1" t="s">
        <v>141</v>
      </c>
      <c r="AU182" s="261" t="s">
        <v>83</v>
      </c>
      <c r="AV182" s="13" t="s">
        <v>83</v>
      </c>
      <c r="AW182" s="13" t="s">
        <v>30</v>
      </c>
      <c r="AX182" s="13" t="s">
        <v>81</v>
      </c>
      <c r="AY182" s="261" t="s">
        <v>130</v>
      </c>
    </row>
    <row r="183" spans="1:65" s="2" customFormat="1" ht="16.5" customHeight="1">
      <c r="A183" s="37"/>
      <c r="B183" s="38"/>
      <c r="C183" s="273" t="s">
        <v>247</v>
      </c>
      <c r="D183" s="273" t="s">
        <v>221</v>
      </c>
      <c r="E183" s="274" t="s">
        <v>953</v>
      </c>
      <c r="F183" s="275" t="s">
        <v>954</v>
      </c>
      <c r="G183" s="276" t="s">
        <v>164</v>
      </c>
      <c r="H183" s="277">
        <v>370</v>
      </c>
      <c r="I183" s="278"/>
      <c r="J183" s="279">
        <f>ROUND(I183*H183,2)</f>
        <v>0</v>
      </c>
      <c r="K183" s="275" t="s">
        <v>327</v>
      </c>
      <c r="L183" s="280"/>
      <c r="M183" s="281" t="s">
        <v>1</v>
      </c>
      <c r="N183" s="282" t="s">
        <v>38</v>
      </c>
      <c r="O183" s="90"/>
      <c r="P183" s="243">
        <f>O183*H183</f>
        <v>0</v>
      </c>
      <c r="Q183" s="243">
        <v>0.0009</v>
      </c>
      <c r="R183" s="243">
        <f>Q183*H183</f>
        <v>0.333</v>
      </c>
      <c r="S183" s="243">
        <v>0</v>
      </c>
      <c r="T183" s="24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5" t="s">
        <v>344</v>
      </c>
      <c r="AT183" s="245" t="s">
        <v>221</v>
      </c>
      <c r="AU183" s="245" t="s">
        <v>83</v>
      </c>
      <c r="AY183" s="16" t="s">
        <v>130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6" t="s">
        <v>81</v>
      </c>
      <c r="BK183" s="246">
        <f>ROUND(I183*H183,2)</f>
        <v>0</v>
      </c>
      <c r="BL183" s="16" t="s">
        <v>247</v>
      </c>
      <c r="BM183" s="245" t="s">
        <v>955</v>
      </c>
    </row>
    <row r="184" spans="1:47" s="2" customFormat="1" ht="12">
      <c r="A184" s="37"/>
      <c r="B184" s="38"/>
      <c r="C184" s="39"/>
      <c r="D184" s="247" t="s">
        <v>139</v>
      </c>
      <c r="E184" s="39"/>
      <c r="F184" s="248" t="s">
        <v>954</v>
      </c>
      <c r="G184" s="39"/>
      <c r="H184" s="39"/>
      <c r="I184" s="143"/>
      <c r="J184" s="39"/>
      <c r="K184" s="39"/>
      <c r="L184" s="43"/>
      <c r="M184" s="249"/>
      <c r="N184" s="250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139</v>
      </c>
      <c r="AU184" s="16" t="s">
        <v>83</v>
      </c>
    </row>
    <row r="185" spans="1:65" s="2" customFormat="1" ht="16.5" customHeight="1">
      <c r="A185" s="37"/>
      <c r="B185" s="38"/>
      <c r="C185" s="234" t="s">
        <v>253</v>
      </c>
      <c r="D185" s="234" t="s">
        <v>132</v>
      </c>
      <c r="E185" s="235" t="s">
        <v>956</v>
      </c>
      <c r="F185" s="236" t="s">
        <v>957</v>
      </c>
      <c r="G185" s="237" t="s">
        <v>164</v>
      </c>
      <c r="H185" s="238">
        <v>322</v>
      </c>
      <c r="I185" s="239"/>
      <c r="J185" s="240">
        <f>ROUND(I185*H185,2)</f>
        <v>0</v>
      </c>
      <c r="K185" s="236" t="s">
        <v>136</v>
      </c>
      <c r="L185" s="43"/>
      <c r="M185" s="241" t="s">
        <v>1</v>
      </c>
      <c r="N185" s="242" t="s">
        <v>38</v>
      </c>
      <c r="O185" s="90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247</v>
      </c>
      <c r="AT185" s="245" t="s">
        <v>132</v>
      </c>
      <c r="AU185" s="245" t="s">
        <v>83</v>
      </c>
      <c r="AY185" s="16" t="s">
        <v>130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81</v>
      </c>
      <c r="BK185" s="246">
        <f>ROUND(I185*H185,2)</f>
        <v>0</v>
      </c>
      <c r="BL185" s="16" t="s">
        <v>247</v>
      </c>
      <c r="BM185" s="245" t="s">
        <v>958</v>
      </c>
    </row>
    <row r="186" spans="1:47" s="2" customFormat="1" ht="12">
      <c r="A186" s="37"/>
      <c r="B186" s="38"/>
      <c r="C186" s="39"/>
      <c r="D186" s="247" t="s">
        <v>139</v>
      </c>
      <c r="E186" s="39"/>
      <c r="F186" s="248" t="s">
        <v>959</v>
      </c>
      <c r="G186" s="39"/>
      <c r="H186" s="39"/>
      <c r="I186" s="143"/>
      <c r="J186" s="39"/>
      <c r="K186" s="39"/>
      <c r="L186" s="43"/>
      <c r="M186" s="249"/>
      <c r="N186" s="250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139</v>
      </c>
      <c r="AU186" s="16" t="s">
        <v>83</v>
      </c>
    </row>
    <row r="187" spans="1:65" s="2" customFormat="1" ht="16.5" customHeight="1">
      <c r="A187" s="37"/>
      <c r="B187" s="38"/>
      <c r="C187" s="273" t="s">
        <v>258</v>
      </c>
      <c r="D187" s="273" t="s">
        <v>221</v>
      </c>
      <c r="E187" s="274" t="s">
        <v>960</v>
      </c>
      <c r="F187" s="275" t="s">
        <v>961</v>
      </c>
      <c r="G187" s="276" t="s">
        <v>962</v>
      </c>
      <c r="H187" s="277">
        <v>322</v>
      </c>
      <c r="I187" s="278"/>
      <c r="J187" s="279">
        <f>ROUND(I187*H187,2)</f>
        <v>0</v>
      </c>
      <c r="K187" s="275" t="s">
        <v>136</v>
      </c>
      <c r="L187" s="280"/>
      <c r="M187" s="281" t="s">
        <v>1</v>
      </c>
      <c r="N187" s="282" t="s">
        <v>38</v>
      </c>
      <c r="O187" s="90"/>
      <c r="P187" s="243">
        <f>O187*H187</f>
        <v>0</v>
      </c>
      <c r="Q187" s="243">
        <v>0.001</v>
      </c>
      <c r="R187" s="243">
        <f>Q187*H187</f>
        <v>0.322</v>
      </c>
      <c r="S187" s="243">
        <v>0</v>
      </c>
      <c r="T187" s="24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5" t="s">
        <v>344</v>
      </c>
      <c r="AT187" s="245" t="s">
        <v>221</v>
      </c>
      <c r="AU187" s="245" t="s">
        <v>83</v>
      </c>
      <c r="AY187" s="16" t="s">
        <v>130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6" t="s">
        <v>81</v>
      </c>
      <c r="BK187" s="246">
        <f>ROUND(I187*H187,2)</f>
        <v>0</v>
      </c>
      <c r="BL187" s="16" t="s">
        <v>247</v>
      </c>
      <c r="BM187" s="245" t="s">
        <v>963</v>
      </c>
    </row>
    <row r="188" spans="1:47" s="2" customFormat="1" ht="12">
      <c r="A188" s="37"/>
      <c r="B188" s="38"/>
      <c r="C188" s="39"/>
      <c r="D188" s="247" t="s">
        <v>139</v>
      </c>
      <c r="E188" s="39"/>
      <c r="F188" s="248" t="s">
        <v>961</v>
      </c>
      <c r="G188" s="39"/>
      <c r="H188" s="39"/>
      <c r="I188" s="143"/>
      <c r="J188" s="39"/>
      <c r="K188" s="39"/>
      <c r="L188" s="43"/>
      <c r="M188" s="249"/>
      <c r="N188" s="250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139</v>
      </c>
      <c r="AU188" s="16" t="s">
        <v>83</v>
      </c>
    </row>
    <row r="189" spans="1:65" s="2" customFormat="1" ht="16.5" customHeight="1">
      <c r="A189" s="37"/>
      <c r="B189" s="38"/>
      <c r="C189" s="234" t="s">
        <v>264</v>
      </c>
      <c r="D189" s="234" t="s">
        <v>132</v>
      </c>
      <c r="E189" s="235" t="s">
        <v>964</v>
      </c>
      <c r="F189" s="236" t="s">
        <v>965</v>
      </c>
      <c r="G189" s="237" t="s">
        <v>353</v>
      </c>
      <c r="H189" s="238">
        <v>13</v>
      </c>
      <c r="I189" s="239"/>
      <c r="J189" s="240">
        <f>ROUND(I189*H189,2)</f>
        <v>0</v>
      </c>
      <c r="K189" s="236" t="s">
        <v>136</v>
      </c>
      <c r="L189" s="43"/>
      <c r="M189" s="241" t="s">
        <v>1</v>
      </c>
      <c r="N189" s="242" t="s">
        <v>38</v>
      </c>
      <c r="O189" s="90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5" t="s">
        <v>247</v>
      </c>
      <c r="AT189" s="245" t="s">
        <v>132</v>
      </c>
      <c r="AU189" s="245" t="s">
        <v>83</v>
      </c>
      <c r="AY189" s="16" t="s">
        <v>130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6" t="s">
        <v>81</v>
      </c>
      <c r="BK189" s="246">
        <f>ROUND(I189*H189,2)</f>
        <v>0</v>
      </c>
      <c r="BL189" s="16" t="s">
        <v>247</v>
      </c>
      <c r="BM189" s="245" t="s">
        <v>966</v>
      </c>
    </row>
    <row r="190" spans="1:47" s="2" customFormat="1" ht="12">
      <c r="A190" s="37"/>
      <c r="B190" s="38"/>
      <c r="C190" s="39"/>
      <c r="D190" s="247" t="s">
        <v>139</v>
      </c>
      <c r="E190" s="39"/>
      <c r="F190" s="248" t="s">
        <v>967</v>
      </c>
      <c r="G190" s="39"/>
      <c r="H190" s="39"/>
      <c r="I190" s="143"/>
      <c r="J190" s="39"/>
      <c r="K190" s="39"/>
      <c r="L190" s="43"/>
      <c r="M190" s="249"/>
      <c r="N190" s="250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139</v>
      </c>
      <c r="AU190" s="16" t="s">
        <v>83</v>
      </c>
    </row>
    <row r="191" spans="1:65" s="2" customFormat="1" ht="16.5" customHeight="1">
      <c r="A191" s="37"/>
      <c r="B191" s="38"/>
      <c r="C191" s="273" t="s">
        <v>269</v>
      </c>
      <c r="D191" s="273" t="s">
        <v>221</v>
      </c>
      <c r="E191" s="274" t="s">
        <v>968</v>
      </c>
      <c r="F191" s="275" t="s">
        <v>969</v>
      </c>
      <c r="G191" s="276" t="s">
        <v>353</v>
      </c>
      <c r="H191" s="277">
        <v>13</v>
      </c>
      <c r="I191" s="278"/>
      <c r="J191" s="279">
        <f>ROUND(I191*H191,2)</f>
        <v>0</v>
      </c>
      <c r="K191" s="275" t="s">
        <v>136</v>
      </c>
      <c r="L191" s="280"/>
      <c r="M191" s="281" t="s">
        <v>1</v>
      </c>
      <c r="N191" s="282" t="s">
        <v>38</v>
      </c>
      <c r="O191" s="90"/>
      <c r="P191" s="243">
        <f>O191*H191</f>
        <v>0</v>
      </c>
      <c r="Q191" s="243">
        <v>0.00016</v>
      </c>
      <c r="R191" s="243">
        <f>Q191*H191</f>
        <v>0.0020800000000000003</v>
      </c>
      <c r="S191" s="243">
        <v>0</v>
      </c>
      <c r="T191" s="24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5" t="s">
        <v>344</v>
      </c>
      <c r="AT191" s="245" t="s">
        <v>221</v>
      </c>
      <c r="AU191" s="245" t="s">
        <v>83</v>
      </c>
      <c r="AY191" s="16" t="s">
        <v>130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6" t="s">
        <v>81</v>
      </c>
      <c r="BK191" s="246">
        <f>ROUND(I191*H191,2)</f>
        <v>0</v>
      </c>
      <c r="BL191" s="16" t="s">
        <v>247</v>
      </c>
      <c r="BM191" s="245" t="s">
        <v>970</v>
      </c>
    </row>
    <row r="192" spans="1:47" s="2" customFormat="1" ht="12">
      <c r="A192" s="37"/>
      <c r="B192" s="38"/>
      <c r="C192" s="39"/>
      <c r="D192" s="247" t="s">
        <v>139</v>
      </c>
      <c r="E192" s="39"/>
      <c r="F192" s="248" t="s">
        <v>971</v>
      </c>
      <c r="G192" s="39"/>
      <c r="H192" s="39"/>
      <c r="I192" s="143"/>
      <c r="J192" s="39"/>
      <c r="K192" s="39"/>
      <c r="L192" s="43"/>
      <c r="M192" s="249"/>
      <c r="N192" s="25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139</v>
      </c>
      <c r="AU192" s="16" t="s">
        <v>83</v>
      </c>
    </row>
    <row r="193" spans="1:65" s="2" customFormat="1" ht="16.5" customHeight="1">
      <c r="A193" s="37"/>
      <c r="B193" s="38"/>
      <c r="C193" s="273" t="s">
        <v>7</v>
      </c>
      <c r="D193" s="273" t="s">
        <v>221</v>
      </c>
      <c r="E193" s="274" t="s">
        <v>972</v>
      </c>
      <c r="F193" s="275" t="s">
        <v>973</v>
      </c>
      <c r="G193" s="276" t="s">
        <v>353</v>
      </c>
      <c r="H193" s="277">
        <v>26</v>
      </c>
      <c r="I193" s="278"/>
      <c r="J193" s="279">
        <f>ROUND(I193*H193,2)</f>
        <v>0</v>
      </c>
      <c r="K193" s="275" t="s">
        <v>136</v>
      </c>
      <c r="L193" s="280"/>
      <c r="M193" s="281" t="s">
        <v>1</v>
      </c>
      <c r="N193" s="282" t="s">
        <v>38</v>
      </c>
      <c r="O193" s="90"/>
      <c r="P193" s="243">
        <f>O193*H193</f>
        <v>0</v>
      </c>
      <c r="Q193" s="243">
        <v>0.0007</v>
      </c>
      <c r="R193" s="243">
        <f>Q193*H193</f>
        <v>0.0182</v>
      </c>
      <c r="S193" s="243">
        <v>0</v>
      </c>
      <c r="T193" s="24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5" t="s">
        <v>344</v>
      </c>
      <c r="AT193" s="245" t="s">
        <v>221</v>
      </c>
      <c r="AU193" s="245" t="s">
        <v>83</v>
      </c>
      <c r="AY193" s="16" t="s">
        <v>130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6" t="s">
        <v>81</v>
      </c>
      <c r="BK193" s="246">
        <f>ROUND(I193*H193,2)</f>
        <v>0</v>
      </c>
      <c r="BL193" s="16" t="s">
        <v>247</v>
      </c>
      <c r="BM193" s="245" t="s">
        <v>974</v>
      </c>
    </row>
    <row r="194" spans="1:47" s="2" customFormat="1" ht="12">
      <c r="A194" s="37"/>
      <c r="B194" s="38"/>
      <c r="C194" s="39"/>
      <c r="D194" s="247" t="s">
        <v>139</v>
      </c>
      <c r="E194" s="39"/>
      <c r="F194" s="248" t="s">
        <v>975</v>
      </c>
      <c r="G194" s="39"/>
      <c r="H194" s="39"/>
      <c r="I194" s="143"/>
      <c r="J194" s="39"/>
      <c r="K194" s="39"/>
      <c r="L194" s="43"/>
      <c r="M194" s="249"/>
      <c r="N194" s="250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139</v>
      </c>
      <c r="AU194" s="16" t="s">
        <v>83</v>
      </c>
    </row>
    <row r="195" spans="1:65" s="2" customFormat="1" ht="16.5" customHeight="1">
      <c r="A195" s="37"/>
      <c r="B195" s="38"/>
      <c r="C195" s="234" t="s">
        <v>278</v>
      </c>
      <c r="D195" s="234" t="s">
        <v>132</v>
      </c>
      <c r="E195" s="235" t="s">
        <v>976</v>
      </c>
      <c r="F195" s="236" t="s">
        <v>977</v>
      </c>
      <c r="G195" s="237" t="s">
        <v>353</v>
      </c>
      <c r="H195" s="238">
        <v>13</v>
      </c>
      <c r="I195" s="239"/>
      <c r="J195" s="240">
        <f>ROUND(I195*H195,2)</f>
        <v>0</v>
      </c>
      <c r="K195" s="236" t="s">
        <v>1</v>
      </c>
      <c r="L195" s="43"/>
      <c r="M195" s="241" t="s">
        <v>1</v>
      </c>
      <c r="N195" s="242" t="s">
        <v>38</v>
      </c>
      <c r="O195" s="90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247</v>
      </c>
      <c r="AT195" s="245" t="s">
        <v>132</v>
      </c>
      <c r="AU195" s="245" t="s">
        <v>83</v>
      </c>
      <c r="AY195" s="16" t="s">
        <v>130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81</v>
      </c>
      <c r="BK195" s="246">
        <f>ROUND(I195*H195,2)</f>
        <v>0</v>
      </c>
      <c r="BL195" s="16" t="s">
        <v>247</v>
      </c>
      <c r="BM195" s="245" t="s">
        <v>978</v>
      </c>
    </row>
    <row r="196" spans="1:47" s="2" customFormat="1" ht="12">
      <c r="A196" s="37"/>
      <c r="B196" s="38"/>
      <c r="C196" s="39"/>
      <c r="D196" s="247" t="s">
        <v>139</v>
      </c>
      <c r="E196" s="39"/>
      <c r="F196" s="248" t="s">
        <v>977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139</v>
      </c>
      <c r="AU196" s="16" t="s">
        <v>83</v>
      </c>
    </row>
    <row r="197" spans="1:65" s="2" customFormat="1" ht="16.5" customHeight="1">
      <c r="A197" s="37"/>
      <c r="B197" s="38"/>
      <c r="C197" s="273" t="s">
        <v>287</v>
      </c>
      <c r="D197" s="273" t="s">
        <v>221</v>
      </c>
      <c r="E197" s="274" t="s">
        <v>979</v>
      </c>
      <c r="F197" s="275" t="s">
        <v>980</v>
      </c>
      <c r="G197" s="276" t="s">
        <v>353</v>
      </c>
      <c r="H197" s="277">
        <v>13</v>
      </c>
      <c r="I197" s="278"/>
      <c r="J197" s="279">
        <f>ROUND(I197*H197,2)</f>
        <v>0</v>
      </c>
      <c r="K197" s="275" t="s">
        <v>1</v>
      </c>
      <c r="L197" s="280"/>
      <c r="M197" s="281" t="s">
        <v>1</v>
      </c>
      <c r="N197" s="282" t="s">
        <v>38</v>
      </c>
      <c r="O197" s="90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344</v>
      </c>
      <c r="AT197" s="245" t="s">
        <v>221</v>
      </c>
      <c r="AU197" s="245" t="s">
        <v>83</v>
      </c>
      <c r="AY197" s="16" t="s">
        <v>130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81</v>
      </c>
      <c r="BK197" s="246">
        <f>ROUND(I197*H197,2)</f>
        <v>0</v>
      </c>
      <c r="BL197" s="16" t="s">
        <v>247</v>
      </c>
      <c r="BM197" s="245" t="s">
        <v>981</v>
      </c>
    </row>
    <row r="198" spans="1:47" s="2" customFormat="1" ht="12">
      <c r="A198" s="37"/>
      <c r="B198" s="38"/>
      <c r="C198" s="39"/>
      <c r="D198" s="247" t="s">
        <v>139</v>
      </c>
      <c r="E198" s="39"/>
      <c r="F198" s="248" t="s">
        <v>980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139</v>
      </c>
      <c r="AU198" s="16" t="s">
        <v>83</v>
      </c>
    </row>
    <row r="199" spans="1:65" s="2" customFormat="1" ht="16.5" customHeight="1">
      <c r="A199" s="37"/>
      <c r="B199" s="38"/>
      <c r="C199" s="234" t="s">
        <v>292</v>
      </c>
      <c r="D199" s="234" t="s">
        <v>132</v>
      </c>
      <c r="E199" s="235" t="s">
        <v>982</v>
      </c>
      <c r="F199" s="236" t="s">
        <v>983</v>
      </c>
      <c r="G199" s="237" t="s">
        <v>353</v>
      </c>
      <c r="H199" s="238">
        <v>13</v>
      </c>
      <c r="I199" s="239"/>
      <c r="J199" s="240">
        <f>ROUND(I199*H199,2)</f>
        <v>0</v>
      </c>
      <c r="K199" s="236" t="s">
        <v>1</v>
      </c>
      <c r="L199" s="43"/>
      <c r="M199" s="241" t="s">
        <v>1</v>
      </c>
      <c r="N199" s="242" t="s">
        <v>38</v>
      </c>
      <c r="O199" s="90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5" t="s">
        <v>247</v>
      </c>
      <c r="AT199" s="245" t="s">
        <v>132</v>
      </c>
      <c r="AU199" s="245" t="s">
        <v>83</v>
      </c>
      <c r="AY199" s="16" t="s">
        <v>130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6" t="s">
        <v>81</v>
      </c>
      <c r="BK199" s="246">
        <f>ROUND(I199*H199,2)</f>
        <v>0</v>
      </c>
      <c r="BL199" s="16" t="s">
        <v>247</v>
      </c>
      <c r="BM199" s="245" t="s">
        <v>984</v>
      </c>
    </row>
    <row r="200" spans="1:47" s="2" customFormat="1" ht="12">
      <c r="A200" s="37"/>
      <c r="B200" s="38"/>
      <c r="C200" s="39"/>
      <c r="D200" s="247" t="s">
        <v>139</v>
      </c>
      <c r="E200" s="39"/>
      <c r="F200" s="248" t="s">
        <v>985</v>
      </c>
      <c r="G200" s="39"/>
      <c r="H200" s="39"/>
      <c r="I200" s="143"/>
      <c r="J200" s="39"/>
      <c r="K200" s="39"/>
      <c r="L200" s="43"/>
      <c r="M200" s="249"/>
      <c r="N200" s="250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139</v>
      </c>
      <c r="AU200" s="16" t="s">
        <v>83</v>
      </c>
    </row>
    <row r="201" spans="1:65" s="2" customFormat="1" ht="16.5" customHeight="1">
      <c r="A201" s="37"/>
      <c r="B201" s="38"/>
      <c r="C201" s="273" t="s">
        <v>297</v>
      </c>
      <c r="D201" s="273" t="s">
        <v>221</v>
      </c>
      <c r="E201" s="274" t="s">
        <v>986</v>
      </c>
      <c r="F201" s="275" t="s">
        <v>987</v>
      </c>
      <c r="G201" s="276" t="s">
        <v>353</v>
      </c>
      <c r="H201" s="277">
        <v>13</v>
      </c>
      <c r="I201" s="278"/>
      <c r="J201" s="279">
        <f>ROUND(I201*H201,2)</f>
        <v>0</v>
      </c>
      <c r="K201" s="275" t="s">
        <v>1</v>
      </c>
      <c r="L201" s="280"/>
      <c r="M201" s="281" t="s">
        <v>1</v>
      </c>
      <c r="N201" s="282" t="s">
        <v>38</v>
      </c>
      <c r="O201" s="90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344</v>
      </c>
      <c r="AT201" s="245" t="s">
        <v>221</v>
      </c>
      <c r="AU201" s="245" t="s">
        <v>83</v>
      </c>
      <c r="AY201" s="16" t="s">
        <v>130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81</v>
      </c>
      <c r="BK201" s="246">
        <f>ROUND(I201*H201,2)</f>
        <v>0</v>
      </c>
      <c r="BL201" s="16" t="s">
        <v>247</v>
      </c>
      <c r="BM201" s="245" t="s">
        <v>988</v>
      </c>
    </row>
    <row r="202" spans="1:47" s="2" customFormat="1" ht="12">
      <c r="A202" s="37"/>
      <c r="B202" s="38"/>
      <c r="C202" s="39"/>
      <c r="D202" s="247" t="s">
        <v>139</v>
      </c>
      <c r="E202" s="39"/>
      <c r="F202" s="248" t="s">
        <v>987</v>
      </c>
      <c r="G202" s="39"/>
      <c r="H202" s="39"/>
      <c r="I202" s="143"/>
      <c r="J202" s="39"/>
      <c r="K202" s="39"/>
      <c r="L202" s="43"/>
      <c r="M202" s="249"/>
      <c r="N202" s="250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139</v>
      </c>
      <c r="AU202" s="16" t="s">
        <v>83</v>
      </c>
    </row>
    <row r="203" spans="1:65" s="2" customFormat="1" ht="16.5" customHeight="1">
      <c r="A203" s="37"/>
      <c r="B203" s="38"/>
      <c r="C203" s="234" t="s">
        <v>304</v>
      </c>
      <c r="D203" s="234" t="s">
        <v>132</v>
      </c>
      <c r="E203" s="235" t="s">
        <v>989</v>
      </c>
      <c r="F203" s="236" t="s">
        <v>990</v>
      </c>
      <c r="G203" s="237" t="s">
        <v>353</v>
      </c>
      <c r="H203" s="238">
        <v>13</v>
      </c>
      <c r="I203" s="239"/>
      <c r="J203" s="240">
        <f>ROUND(I203*H203,2)</f>
        <v>0</v>
      </c>
      <c r="K203" s="236" t="s">
        <v>1</v>
      </c>
      <c r="L203" s="43"/>
      <c r="M203" s="241" t="s">
        <v>1</v>
      </c>
      <c r="N203" s="242" t="s">
        <v>38</v>
      </c>
      <c r="O203" s="90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247</v>
      </c>
      <c r="AT203" s="245" t="s">
        <v>132</v>
      </c>
      <c r="AU203" s="245" t="s">
        <v>83</v>
      </c>
      <c r="AY203" s="16" t="s">
        <v>130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81</v>
      </c>
      <c r="BK203" s="246">
        <f>ROUND(I203*H203,2)</f>
        <v>0</v>
      </c>
      <c r="BL203" s="16" t="s">
        <v>247</v>
      </c>
      <c r="BM203" s="245" t="s">
        <v>991</v>
      </c>
    </row>
    <row r="204" spans="1:47" s="2" customFormat="1" ht="12">
      <c r="A204" s="37"/>
      <c r="B204" s="38"/>
      <c r="C204" s="39"/>
      <c r="D204" s="247" t="s">
        <v>139</v>
      </c>
      <c r="E204" s="39"/>
      <c r="F204" s="248" t="s">
        <v>990</v>
      </c>
      <c r="G204" s="39"/>
      <c r="H204" s="39"/>
      <c r="I204" s="143"/>
      <c r="J204" s="39"/>
      <c r="K204" s="39"/>
      <c r="L204" s="43"/>
      <c r="M204" s="249"/>
      <c r="N204" s="250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139</v>
      </c>
      <c r="AU204" s="16" t="s">
        <v>83</v>
      </c>
    </row>
    <row r="205" spans="1:65" s="2" customFormat="1" ht="16.5" customHeight="1">
      <c r="A205" s="37"/>
      <c r="B205" s="38"/>
      <c r="C205" s="273" t="s">
        <v>310</v>
      </c>
      <c r="D205" s="273" t="s">
        <v>221</v>
      </c>
      <c r="E205" s="274" t="s">
        <v>992</v>
      </c>
      <c r="F205" s="275" t="s">
        <v>993</v>
      </c>
      <c r="G205" s="276" t="s">
        <v>353</v>
      </c>
      <c r="H205" s="277">
        <v>11</v>
      </c>
      <c r="I205" s="278"/>
      <c r="J205" s="279">
        <f>ROUND(I205*H205,2)</f>
        <v>0</v>
      </c>
      <c r="K205" s="275" t="s">
        <v>1</v>
      </c>
      <c r="L205" s="280"/>
      <c r="M205" s="281" t="s">
        <v>1</v>
      </c>
      <c r="N205" s="282" t="s">
        <v>38</v>
      </c>
      <c r="O205" s="90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45" t="s">
        <v>344</v>
      </c>
      <c r="AT205" s="245" t="s">
        <v>221</v>
      </c>
      <c r="AU205" s="245" t="s">
        <v>83</v>
      </c>
      <c r="AY205" s="16" t="s">
        <v>130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6" t="s">
        <v>81</v>
      </c>
      <c r="BK205" s="246">
        <f>ROUND(I205*H205,2)</f>
        <v>0</v>
      </c>
      <c r="BL205" s="16" t="s">
        <v>247</v>
      </c>
      <c r="BM205" s="245" t="s">
        <v>994</v>
      </c>
    </row>
    <row r="206" spans="1:47" s="2" customFormat="1" ht="12">
      <c r="A206" s="37"/>
      <c r="B206" s="38"/>
      <c r="C206" s="39"/>
      <c r="D206" s="247" t="s">
        <v>139</v>
      </c>
      <c r="E206" s="39"/>
      <c r="F206" s="248" t="s">
        <v>993</v>
      </c>
      <c r="G206" s="39"/>
      <c r="H206" s="39"/>
      <c r="I206" s="143"/>
      <c r="J206" s="39"/>
      <c r="K206" s="39"/>
      <c r="L206" s="43"/>
      <c r="M206" s="249"/>
      <c r="N206" s="250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139</v>
      </c>
      <c r="AU206" s="16" t="s">
        <v>83</v>
      </c>
    </row>
    <row r="207" spans="1:65" s="2" customFormat="1" ht="16.5" customHeight="1">
      <c r="A207" s="37"/>
      <c r="B207" s="38"/>
      <c r="C207" s="273" t="s">
        <v>318</v>
      </c>
      <c r="D207" s="273" t="s">
        <v>221</v>
      </c>
      <c r="E207" s="274" t="s">
        <v>995</v>
      </c>
      <c r="F207" s="275" t="s">
        <v>996</v>
      </c>
      <c r="G207" s="276" t="s">
        <v>353</v>
      </c>
      <c r="H207" s="277">
        <v>2</v>
      </c>
      <c r="I207" s="278"/>
      <c r="J207" s="279">
        <f>ROUND(I207*H207,2)</f>
        <v>0</v>
      </c>
      <c r="K207" s="275" t="s">
        <v>1</v>
      </c>
      <c r="L207" s="280"/>
      <c r="M207" s="281" t="s">
        <v>1</v>
      </c>
      <c r="N207" s="282" t="s">
        <v>38</v>
      </c>
      <c r="O207" s="90"/>
      <c r="P207" s="243">
        <f>O207*H207</f>
        <v>0</v>
      </c>
      <c r="Q207" s="243">
        <v>0</v>
      </c>
      <c r="R207" s="243">
        <f>Q207*H207</f>
        <v>0</v>
      </c>
      <c r="S207" s="243">
        <v>0</v>
      </c>
      <c r="T207" s="24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5" t="s">
        <v>344</v>
      </c>
      <c r="AT207" s="245" t="s">
        <v>221</v>
      </c>
      <c r="AU207" s="245" t="s">
        <v>83</v>
      </c>
      <c r="AY207" s="16" t="s">
        <v>130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16" t="s">
        <v>81</v>
      </c>
      <c r="BK207" s="246">
        <f>ROUND(I207*H207,2)</f>
        <v>0</v>
      </c>
      <c r="BL207" s="16" t="s">
        <v>247</v>
      </c>
      <c r="BM207" s="245" t="s">
        <v>997</v>
      </c>
    </row>
    <row r="208" spans="1:47" s="2" customFormat="1" ht="12">
      <c r="A208" s="37"/>
      <c r="B208" s="38"/>
      <c r="C208" s="39"/>
      <c r="D208" s="247" t="s">
        <v>139</v>
      </c>
      <c r="E208" s="39"/>
      <c r="F208" s="248" t="s">
        <v>993</v>
      </c>
      <c r="G208" s="39"/>
      <c r="H208" s="39"/>
      <c r="I208" s="143"/>
      <c r="J208" s="39"/>
      <c r="K208" s="39"/>
      <c r="L208" s="43"/>
      <c r="M208" s="249"/>
      <c r="N208" s="250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139</v>
      </c>
      <c r="AU208" s="16" t="s">
        <v>83</v>
      </c>
    </row>
    <row r="209" spans="1:65" s="2" customFormat="1" ht="16.5" customHeight="1">
      <c r="A209" s="37"/>
      <c r="B209" s="38"/>
      <c r="C209" s="234" t="s">
        <v>324</v>
      </c>
      <c r="D209" s="234" t="s">
        <v>132</v>
      </c>
      <c r="E209" s="235" t="s">
        <v>998</v>
      </c>
      <c r="F209" s="236" t="s">
        <v>999</v>
      </c>
      <c r="G209" s="237" t="s">
        <v>353</v>
      </c>
      <c r="H209" s="238">
        <v>13</v>
      </c>
      <c r="I209" s="239"/>
      <c r="J209" s="240">
        <f>ROUND(I209*H209,2)</f>
        <v>0</v>
      </c>
      <c r="K209" s="236" t="s">
        <v>1</v>
      </c>
      <c r="L209" s="43"/>
      <c r="M209" s="241" t="s">
        <v>1</v>
      </c>
      <c r="N209" s="242" t="s">
        <v>38</v>
      </c>
      <c r="O209" s="90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5" t="s">
        <v>247</v>
      </c>
      <c r="AT209" s="245" t="s">
        <v>132</v>
      </c>
      <c r="AU209" s="245" t="s">
        <v>83</v>
      </c>
      <c r="AY209" s="16" t="s">
        <v>130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6" t="s">
        <v>81</v>
      </c>
      <c r="BK209" s="246">
        <f>ROUND(I209*H209,2)</f>
        <v>0</v>
      </c>
      <c r="BL209" s="16" t="s">
        <v>247</v>
      </c>
      <c r="BM209" s="245" t="s">
        <v>1000</v>
      </c>
    </row>
    <row r="210" spans="1:47" s="2" customFormat="1" ht="12">
      <c r="A210" s="37"/>
      <c r="B210" s="38"/>
      <c r="C210" s="39"/>
      <c r="D210" s="247" t="s">
        <v>139</v>
      </c>
      <c r="E210" s="39"/>
      <c r="F210" s="248" t="s">
        <v>999</v>
      </c>
      <c r="G210" s="39"/>
      <c r="H210" s="39"/>
      <c r="I210" s="143"/>
      <c r="J210" s="39"/>
      <c r="K210" s="39"/>
      <c r="L210" s="43"/>
      <c r="M210" s="249"/>
      <c r="N210" s="250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139</v>
      </c>
      <c r="AU210" s="16" t="s">
        <v>83</v>
      </c>
    </row>
    <row r="211" spans="1:65" s="2" customFormat="1" ht="16.5" customHeight="1">
      <c r="A211" s="37"/>
      <c r="B211" s="38"/>
      <c r="C211" s="273" t="s">
        <v>330</v>
      </c>
      <c r="D211" s="273" t="s">
        <v>221</v>
      </c>
      <c r="E211" s="274" t="s">
        <v>1001</v>
      </c>
      <c r="F211" s="275" t="s">
        <v>1002</v>
      </c>
      <c r="G211" s="276" t="s">
        <v>353</v>
      </c>
      <c r="H211" s="277">
        <v>13</v>
      </c>
      <c r="I211" s="278"/>
      <c r="J211" s="279">
        <f>ROUND(I211*H211,2)</f>
        <v>0</v>
      </c>
      <c r="K211" s="275" t="s">
        <v>1</v>
      </c>
      <c r="L211" s="280"/>
      <c r="M211" s="281" t="s">
        <v>1</v>
      </c>
      <c r="N211" s="282" t="s">
        <v>38</v>
      </c>
      <c r="O211" s="90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5" t="s">
        <v>344</v>
      </c>
      <c r="AT211" s="245" t="s">
        <v>221</v>
      </c>
      <c r="AU211" s="245" t="s">
        <v>83</v>
      </c>
      <c r="AY211" s="16" t="s">
        <v>130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6" t="s">
        <v>81</v>
      </c>
      <c r="BK211" s="246">
        <f>ROUND(I211*H211,2)</f>
        <v>0</v>
      </c>
      <c r="BL211" s="16" t="s">
        <v>247</v>
      </c>
      <c r="BM211" s="245" t="s">
        <v>1003</v>
      </c>
    </row>
    <row r="212" spans="1:47" s="2" customFormat="1" ht="12">
      <c r="A212" s="37"/>
      <c r="B212" s="38"/>
      <c r="C212" s="39"/>
      <c r="D212" s="247" t="s">
        <v>139</v>
      </c>
      <c r="E212" s="39"/>
      <c r="F212" s="248" t="s">
        <v>1002</v>
      </c>
      <c r="G212" s="39"/>
      <c r="H212" s="39"/>
      <c r="I212" s="143"/>
      <c r="J212" s="39"/>
      <c r="K212" s="39"/>
      <c r="L212" s="43"/>
      <c r="M212" s="249"/>
      <c r="N212" s="250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139</v>
      </c>
      <c r="AU212" s="16" t="s">
        <v>83</v>
      </c>
    </row>
    <row r="213" spans="1:65" s="2" customFormat="1" ht="16.5" customHeight="1">
      <c r="A213" s="37"/>
      <c r="B213" s="38"/>
      <c r="C213" s="234" t="s">
        <v>338</v>
      </c>
      <c r="D213" s="234" t="s">
        <v>132</v>
      </c>
      <c r="E213" s="235" t="s">
        <v>1004</v>
      </c>
      <c r="F213" s="236" t="s">
        <v>1005</v>
      </c>
      <c r="G213" s="237" t="s">
        <v>353</v>
      </c>
      <c r="H213" s="238">
        <v>13</v>
      </c>
      <c r="I213" s="239"/>
      <c r="J213" s="240">
        <f>ROUND(I213*H213,2)</f>
        <v>0</v>
      </c>
      <c r="K213" s="236" t="s">
        <v>1</v>
      </c>
      <c r="L213" s="43"/>
      <c r="M213" s="241" t="s">
        <v>1</v>
      </c>
      <c r="N213" s="242" t="s">
        <v>38</v>
      </c>
      <c r="O213" s="90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45" t="s">
        <v>247</v>
      </c>
      <c r="AT213" s="245" t="s">
        <v>132</v>
      </c>
      <c r="AU213" s="245" t="s">
        <v>83</v>
      </c>
      <c r="AY213" s="16" t="s">
        <v>130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16" t="s">
        <v>81</v>
      </c>
      <c r="BK213" s="246">
        <f>ROUND(I213*H213,2)</f>
        <v>0</v>
      </c>
      <c r="BL213" s="16" t="s">
        <v>247</v>
      </c>
      <c r="BM213" s="245" t="s">
        <v>1006</v>
      </c>
    </row>
    <row r="214" spans="1:47" s="2" customFormat="1" ht="12">
      <c r="A214" s="37"/>
      <c r="B214" s="38"/>
      <c r="C214" s="39"/>
      <c r="D214" s="247" t="s">
        <v>139</v>
      </c>
      <c r="E214" s="39"/>
      <c r="F214" s="248" t="s">
        <v>1007</v>
      </c>
      <c r="G214" s="39"/>
      <c r="H214" s="39"/>
      <c r="I214" s="143"/>
      <c r="J214" s="39"/>
      <c r="K214" s="39"/>
      <c r="L214" s="43"/>
      <c r="M214" s="249"/>
      <c r="N214" s="250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139</v>
      </c>
      <c r="AU214" s="16" t="s">
        <v>83</v>
      </c>
    </row>
    <row r="215" spans="1:65" s="2" customFormat="1" ht="16.5" customHeight="1">
      <c r="A215" s="37"/>
      <c r="B215" s="38"/>
      <c r="C215" s="273" t="s">
        <v>344</v>
      </c>
      <c r="D215" s="273" t="s">
        <v>221</v>
      </c>
      <c r="E215" s="274" t="s">
        <v>1008</v>
      </c>
      <c r="F215" s="275" t="s">
        <v>1009</v>
      </c>
      <c r="G215" s="276" t="s">
        <v>353</v>
      </c>
      <c r="H215" s="277">
        <v>13</v>
      </c>
      <c r="I215" s="278"/>
      <c r="J215" s="279">
        <f>ROUND(I215*H215,2)</f>
        <v>0</v>
      </c>
      <c r="K215" s="275" t="s">
        <v>1</v>
      </c>
      <c r="L215" s="280"/>
      <c r="M215" s="281" t="s">
        <v>1</v>
      </c>
      <c r="N215" s="282" t="s">
        <v>38</v>
      </c>
      <c r="O215" s="90"/>
      <c r="P215" s="243">
        <f>O215*H215</f>
        <v>0</v>
      </c>
      <c r="Q215" s="243">
        <v>0</v>
      </c>
      <c r="R215" s="243">
        <f>Q215*H215</f>
        <v>0</v>
      </c>
      <c r="S215" s="243">
        <v>0</v>
      </c>
      <c r="T215" s="24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45" t="s">
        <v>344</v>
      </c>
      <c r="AT215" s="245" t="s">
        <v>221</v>
      </c>
      <c r="AU215" s="245" t="s">
        <v>83</v>
      </c>
      <c r="AY215" s="16" t="s">
        <v>130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16" t="s">
        <v>81</v>
      </c>
      <c r="BK215" s="246">
        <f>ROUND(I215*H215,2)</f>
        <v>0</v>
      </c>
      <c r="BL215" s="16" t="s">
        <v>247</v>
      </c>
      <c r="BM215" s="245" t="s">
        <v>1010</v>
      </c>
    </row>
    <row r="216" spans="1:47" s="2" customFormat="1" ht="12">
      <c r="A216" s="37"/>
      <c r="B216" s="38"/>
      <c r="C216" s="39"/>
      <c r="D216" s="247" t="s">
        <v>139</v>
      </c>
      <c r="E216" s="39"/>
      <c r="F216" s="248" t="s">
        <v>1009</v>
      </c>
      <c r="G216" s="39"/>
      <c r="H216" s="39"/>
      <c r="I216" s="143"/>
      <c r="J216" s="39"/>
      <c r="K216" s="39"/>
      <c r="L216" s="43"/>
      <c r="M216" s="249"/>
      <c r="N216" s="250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139</v>
      </c>
      <c r="AU216" s="16" t="s">
        <v>83</v>
      </c>
    </row>
    <row r="217" spans="1:65" s="2" customFormat="1" ht="16.5" customHeight="1">
      <c r="A217" s="37"/>
      <c r="B217" s="38"/>
      <c r="C217" s="273" t="s">
        <v>350</v>
      </c>
      <c r="D217" s="273" t="s">
        <v>221</v>
      </c>
      <c r="E217" s="274" t="s">
        <v>1011</v>
      </c>
      <c r="F217" s="275" t="s">
        <v>1012</v>
      </c>
      <c r="G217" s="276" t="s">
        <v>353</v>
      </c>
      <c r="H217" s="277">
        <v>13</v>
      </c>
      <c r="I217" s="278"/>
      <c r="J217" s="279">
        <f>ROUND(I217*H217,2)</f>
        <v>0</v>
      </c>
      <c r="K217" s="275" t="s">
        <v>1</v>
      </c>
      <c r="L217" s="280"/>
      <c r="M217" s="281" t="s">
        <v>1</v>
      </c>
      <c r="N217" s="282" t="s">
        <v>38</v>
      </c>
      <c r="O217" s="90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45" t="s">
        <v>344</v>
      </c>
      <c r="AT217" s="245" t="s">
        <v>221</v>
      </c>
      <c r="AU217" s="245" t="s">
        <v>83</v>
      </c>
      <c r="AY217" s="16" t="s">
        <v>130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16" t="s">
        <v>81</v>
      </c>
      <c r="BK217" s="246">
        <f>ROUND(I217*H217,2)</f>
        <v>0</v>
      </c>
      <c r="BL217" s="16" t="s">
        <v>247</v>
      </c>
      <c r="BM217" s="245" t="s">
        <v>1013</v>
      </c>
    </row>
    <row r="218" spans="1:47" s="2" customFormat="1" ht="12">
      <c r="A218" s="37"/>
      <c r="B218" s="38"/>
      <c r="C218" s="39"/>
      <c r="D218" s="247" t="s">
        <v>139</v>
      </c>
      <c r="E218" s="39"/>
      <c r="F218" s="248" t="s">
        <v>1012</v>
      </c>
      <c r="G218" s="39"/>
      <c r="H218" s="39"/>
      <c r="I218" s="143"/>
      <c r="J218" s="39"/>
      <c r="K218" s="39"/>
      <c r="L218" s="43"/>
      <c r="M218" s="249"/>
      <c r="N218" s="250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139</v>
      </c>
      <c r="AU218" s="16" t="s">
        <v>83</v>
      </c>
    </row>
    <row r="219" spans="1:65" s="2" customFormat="1" ht="16.5" customHeight="1">
      <c r="A219" s="37"/>
      <c r="B219" s="38"/>
      <c r="C219" s="234" t="s">
        <v>355</v>
      </c>
      <c r="D219" s="234" t="s">
        <v>132</v>
      </c>
      <c r="E219" s="235" t="s">
        <v>1014</v>
      </c>
      <c r="F219" s="236" t="s">
        <v>1015</v>
      </c>
      <c r="G219" s="237" t="s">
        <v>353</v>
      </c>
      <c r="H219" s="238">
        <v>11</v>
      </c>
      <c r="I219" s="239"/>
      <c r="J219" s="240">
        <f>ROUND(I219*H219,2)</f>
        <v>0</v>
      </c>
      <c r="K219" s="236" t="s">
        <v>1</v>
      </c>
      <c r="L219" s="43"/>
      <c r="M219" s="241" t="s">
        <v>1</v>
      </c>
      <c r="N219" s="242" t="s">
        <v>38</v>
      </c>
      <c r="O219" s="90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45" t="s">
        <v>247</v>
      </c>
      <c r="AT219" s="245" t="s">
        <v>132</v>
      </c>
      <c r="AU219" s="245" t="s">
        <v>83</v>
      </c>
      <c r="AY219" s="16" t="s">
        <v>130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16" t="s">
        <v>81</v>
      </c>
      <c r="BK219" s="246">
        <f>ROUND(I219*H219,2)</f>
        <v>0</v>
      </c>
      <c r="BL219" s="16" t="s">
        <v>247</v>
      </c>
      <c r="BM219" s="245" t="s">
        <v>1016</v>
      </c>
    </row>
    <row r="220" spans="1:47" s="2" customFormat="1" ht="12">
      <c r="A220" s="37"/>
      <c r="B220" s="38"/>
      <c r="C220" s="39"/>
      <c r="D220" s="247" t="s">
        <v>139</v>
      </c>
      <c r="E220" s="39"/>
      <c r="F220" s="248" t="s">
        <v>1015</v>
      </c>
      <c r="G220" s="39"/>
      <c r="H220" s="39"/>
      <c r="I220" s="143"/>
      <c r="J220" s="39"/>
      <c r="K220" s="39"/>
      <c r="L220" s="43"/>
      <c r="M220" s="249"/>
      <c r="N220" s="250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139</v>
      </c>
      <c r="AU220" s="16" t="s">
        <v>83</v>
      </c>
    </row>
    <row r="221" spans="1:65" s="2" customFormat="1" ht="16.5" customHeight="1">
      <c r="A221" s="37"/>
      <c r="B221" s="38"/>
      <c r="C221" s="273" t="s">
        <v>360</v>
      </c>
      <c r="D221" s="273" t="s">
        <v>221</v>
      </c>
      <c r="E221" s="274" t="s">
        <v>1017</v>
      </c>
      <c r="F221" s="275" t="s">
        <v>1018</v>
      </c>
      <c r="G221" s="276" t="s">
        <v>353</v>
      </c>
      <c r="H221" s="277">
        <v>11</v>
      </c>
      <c r="I221" s="278"/>
      <c r="J221" s="279">
        <f>ROUND(I221*H221,2)</f>
        <v>0</v>
      </c>
      <c r="K221" s="275" t="s">
        <v>1</v>
      </c>
      <c r="L221" s="280"/>
      <c r="M221" s="281" t="s">
        <v>1</v>
      </c>
      <c r="N221" s="282" t="s">
        <v>38</v>
      </c>
      <c r="O221" s="90"/>
      <c r="P221" s="243">
        <f>O221*H221</f>
        <v>0</v>
      </c>
      <c r="Q221" s="243">
        <v>0</v>
      </c>
      <c r="R221" s="243">
        <f>Q221*H221</f>
        <v>0</v>
      </c>
      <c r="S221" s="243">
        <v>0</v>
      </c>
      <c r="T221" s="24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5" t="s">
        <v>344</v>
      </c>
      <c r="AT221" s="245" t="s">
        <v>221</v>
      </c>
      <c r="AU221" s="245" t="s">
        <v>83</v>
      </c>
      <c r="AY221" s="16" t="s">
        <v>130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6" t="s">
        <v>81</v>
      </c>
      <c r="BK221" s="246">
        <f>ROUND(I221*H221,2)</f>
        <v>0</v>
      </c>
      <c r="BL221" s="16" t="s">
        <v>247</v>
      </c>
      <c r="BM221" s="245" t="s">
        <v>1019</v>
      </c>
    </row>
    <row r="222" spans="1:47" s="2" customFormat="1" ht="12">
      <c r="A222" s="37"/>
      <c r="B222" s="38"/>
      <c r="C222" s="39"/>
      <c r="D222" s="247" t="s">
        <v>139</v>
      </c>
      <c r="E222" s="39"/>
      <c r="F222" s="248" t="s">
        <v>1020</v>
      </c>
      <c r="G222" s="39"/>
      <c r="H222" s="39"/>
      <c r="I222" s="143"/>
      <c r="J222" s="39"/>
      <c r="K222" s="39"/>
      <c r="L222" s="43"/>
      <c r="M222" s="249"/>
      <c r="N222" s="250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139</v>
      </c>
      <c r="AU222" s="16" t="s">
        <v>83</v>
      </c>
    </row>
    <row r="223" spans="1:65" s="2" customFormat="1" ht="16.5" customHeight="1">
      <c r="A223" s="37"/>
      <c r="B223" s="38"/>
      <c r="C223" s="273" t="s">
        <v>364</v>
      </c>
      <c r="D223" s="273" t="s">
        <v>221</v>
      </c>
      <c r="E223" s="274" t="s">
        <v>1021</v>
      </c>
      <c r="F223" s="275" t="s">
        <v>1022</v>
      </c>
      <c r="G223" s="276" t="s">
        <v>353</v>
      </c>
      <c r="H223" s="277">
        <v>11</v>
      </c>
      <c r="I223" s="278"/>
      <c r="J223" s="279">
        <f>ROUND(I223*H223,2)</f>
        <v>0</v>
      </c>
      <c r="K223" s="275" t="s">
        <v>1</v>
      </c>
      <c r="L223" s="280"/>
      <c r="M223" s="281" t="s">
        <v>1</v>
      </c>
      <c r="N223" s="282" t="s">
        <v>38</v>
      </c>
      <c r="O223" s="90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45" t="s">
        <v>344</v>
      </c>
      <c r="AT223" s="245" t="s">
        <v>221</v>
      </c>
      <c r="AU223" s="245" t="s">
        <v>83</v>
      </c>
      <c r="AY223" s="16" t="s">
        <v>130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16" t="s">
        <v>81</v>
      </c>
      <c r="BK223" s="246">
        <f>ROUND(I223*H223,2)</f>
        <v>0</v>
      </c>
      <c r="BL223" s="16" t="s">
        <v>247</v>
      </c>
      <c r="BM223" s="245" t="s">
        <v>1023</v>
      </c>
    </row>
    <row r="224" spans="1:47" s="2" customFormat="1" ht="12">
      <c r="A224" s="37"/>
      <c r="B224" s="38"/>
      <c r="C224" s="39"/>
      <c r="D224" s="247" t="s">
        <v>139</v>
      </c>
      <c r="E224" s="39"/>
      <c r="F224" s="248" t="s">
        <v>1024</v>
      </c>
      <c r="G224" s="39"/>
      <c r="H224" s="39"/>
      <c r="I224" s="143"/>
      <c r="J224" s="39"/>
      <c r="K224" s="39"/>
      <c r="L224" s="43"/>
      <c r="M224" s="249"/>
      <c r="N224" s="250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139</v>
      </c>
      <c r="AU224" s="16" t="s">
        <v>83</v>
      </c>
    </row>
    <row r="225" spans="1:65" s="2" customFormat="1" ht="16.5" customHeight="1">
      <c r="A225" s="37"/>
      <c r="B225" s="38"/>
      <c r="C225" s="234" t="s">
        <v>368</v>
      </c>
      <c r="D225" s="234" t="s">
        <v>132</v>
      </c>
      <c r="E225" s="235" t="s">
        <v>1025</v>
      </c>
      <c r="F225" s="236" t="s">
        <v>1026</v>
      </c>
      <c r="G225" s="237" t="s">
        <v>353</v>
      </c>
      <c r="H225" s="238">
        <v>2</v>
      </c>
      <c r="I225" s="239"/>
      <c r="J225" s="240">
        <f>ROUND(I225*H225,2)</f>
        <v>0</v>
      </c>
      <c r="K225" s="236" t="s">
        <v>1</v>
      </c>
      <c r="L225" s="43"/>
      <c r="M225" s="241" t="s">
        <v>1</v>
      </c>
      <c r="N225" s="242" t="s">
        <v>38</v>
      </c>
      <c r="O225" s="90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45" t="s">
        <v>247</v>
      </c>
      <c r="AT225" s="245" t="s">
        <v>132</v>
      </c>
      <c r="AU225" s="245" t="s">
        <v>83</v>
      </c>
      <c r="AY225" s="16" t="s">
        <v>130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16" t="s">
        <v>81</v>
      </c>
      <c r="BK225" s="246">
        <f>ROUND(I225*H225,2)</f>
        <v>0</v>
      </c>
      <c r="BL225" s="16" t="s">
        <v>247</v>
      </c>
      <c r="BM225" s="245" t="s">
        <v>1027</v>
      </c>
    </row>
    <row r="226" spans="1:47" s="2" customFormat="1" ht="12">
      <c r="A226" s="37"/>
      <c r="B226" s="38"/>
      <c r="C226" s="39"/>
      <c r="D226" s="247" t="s">
        <v>139</v>
      </c>
      <c r="E226" s="39"/>
      <c r="F226" s="248" t="s">
        <v>1015</v>
      </c>
      <c r="G226" s="39"/>
      <c r="H226" s="39"/>
      <c r="I226" s="143"/>
      <c r="J226" s="39"/>
      <c r="K226" s="39"/>
      <c r="L226" s="43"/>
      <c r="M226" s="249"/>
      <c r="N226" s="250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139</v>
      </c>
      <c r="AU226" s="16" t="s">
        <v>83</v>
      </c>
    </row>
    <row r="227" spans="1:65" s="2" customFormat="1" ht="16.5" customHeight="1">
      <c r="A227" s="37"/>
      <c r="B227" s="38"/>
      <c r="C227" s="273" t="s">
        <v>373</v>
      </c>
      <c r="D227" s="273" t="s">
        <v>221</v>
      </c>
      <c r="E227" s="274" t="s">
        <v>1028</v>
      </c>
      <c r="F227" s="275" t="s">
        <v>1029</v>
      </c>
      <c r="G227" s="276" t="s">
        <v>353</v>
      </c>
      <c r="H227" s="277">
        <v>2</v>
      </c>
      <c r="I227" s="278"/>
      <c r="J227" s="279">
        <f>ROUND(I227*H227,2)</f>
        <v>0</v>
      </c>
      <c r="K227" s="275" t="s">
        <v>1</v>
      </c>
      <c r="L227" s="280"/>
      <c r="M227" s="281" t="s">
        <v>1</v>
      </c>
      <c r="N227" s="282" t="s">
        <v>38</v>
      </c>
      <c r="O227" s="90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5" t="s">
        <v>344</v>
      </c>
      <c r="AT227" s="245" t="s">
        <v>221</v>
      </c>
      <c r="AU227" s="245" t="s">
        <v>83</v>
      </c>
      <c r="AY227" s="16" t="s">
        <v>130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6" t="s">
        <v>81</v>
      </c>
      <c r="BK227" s="246">
        <f>ROUND(I227*H227,2)</f>
        <v>0</v>
      </c>
      <c r="BL227" s="16" t="s">
        <v>247</v>
      </c>
      <c r="BM227" s="245" t="s">
        <v>1030</v>
      </c>
    </row>
    <row r="228" spans="1:47" s="2" customFormat="1" ht="12">
      <c r="A228" s="37"/>
      <c r="B228" s="38"/>
      <c r="C228" s="39"/>
      <c r="D228" s="247" t="s">
        <v>139</v>
      </c>
      <c r="E228" s="39"/>
      <c r="F228" s="248" t="s">
        <v>1020</v>
      </c>
      <c r="G228" s="39"/>
      <c r="H228" s="39"/>
      <c r="I228" s="143"/>
      <c r="J228" s="39"/>
      <c r="K228" s="39"/>
      <c r="L228" s="43"/>
      <c r="M228" s="249"/>
      <c r="N228" s="250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139</v>
      </c>
      <c r="AU228" s="16" t="s">
        <v>83</v>
      </c>
    </row>
    <row r="229" spans="1:65" s="2" customFormat="1" ht="16.5" customHeight="1">
      <c r="A229" s="37"/>
      <c r="B229" s="38"/>
      <c r="C229" s="273" t="s">
        <v>378</v>
      </c>
      <c r="D229" s="273" t="s">
        <v>221</v>
      </c>
      <c r="E229" s="274" t="s">
        <v>1031</v>
      </c>
      <c r="F229" s="275" t="s">
        <v>1032</v>
      </c>
      <c r="G229" s="276" t="s">
        <v>353</v>
      </c>
      <c r="H229" s="277">
        <v>2</v>
      </c>
      <c r="I229" s="278"/>
      <c r="J229" s="279">
        <f>ROUND(I229*H229,2)</f>
        <v>0</v>
      </c>
      <c r="K229" s="275" t="s">
        <v>1</v>
      </c>
      <c r="L229" s="280"/>
      <c r="M229" s="281" t="s">
        <v>1</v>
      </c>
      <c r="N229" s="282" t="s">
        <v>38</v>
      </c>
      <c r="O229" s="90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344</v>
      </c>
      <c r="AT229" s="245" t="s">
        <v>221</v>
      </c>
      <c r="AU229" s="245" t="s">
        <v>83</v>
      </c>
      <c r="AY229" s="16" t="s">
        <v>130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81</v>
      </c>
      <c r="BK229" s="246">
        <f>ROUND(I229*H229,2)</f>
        <v>0</v>
      </c>
      <c r="BL229" s="16" t="s">
        <v>247</v>
      </c>
      <c r="BM229" s="245" t="s">
        <v>1033</v>
      </c>
    </row>
    <row r="230" spans="1:47" s="2" customFormat="1" ht="12">
      <c r="A230" s="37"/>
      <c r="B230" s="38"/>
      <c r="C230" s="39"/>
      <c r="D230" s="247" t="s">
        <v>139</v>
      </c>
      <c r="E230" s="39"/>
      <c r="F230" s="248" t="s">
        <v>1032</v>
      </c>
      <c r="G230" s="39"/>
      <c r="H230" s="39"/>
      <c r="I230" s="143"/>
      <c r="J230" s="39"/>
      <c r="K230" s="39"/>
      <c r="L230" s="43"/>
      <c r="M230" s="249"/>
      <c r="N230" s="250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139</v>
      </c>
      <c r="AU230" s="16" t="s">
        <v>83</v>
      </c>
    </row>
    <row r="231" spans="1:65" s="2" customFormat="1" ht="16.5" customHeight="1">
      <c r="A231" s="37"/>
      <c r="B231" s="38"/>
      <c r="C231" s="234" t="s">
        <v>382</v>
      </c>
      <c r="D231" s="234" t="s">
        <v>132</v>
      </c>
      <c r="E231" s="235" t="s">
        <v>1034</v>
      </c>
      <c r="F231" s="236" t="s">
        <v>1035</v>
      </c>
      <c r="G231" s="237" t="s">
        <v>596</v>
      </c>
      <c r="H231" s="238">
        <v>1</v>
      </c>
      <c r="I231" s="239"/>
      <c r="J231" s="240">
        <f>ROUND(I231*H231,2)</f>
        <v>0</v>
      </c>
      <c r="K231" s="236" t="s">
        <v>1</v>
      </c>
      <c r="L231" s="43"/>
      <c r="M231" s="241" t="s">
        <v>1</v>
      </c>
      <c r="N231" s="242" t="s">
        <v>38</v>
      </c>
      <c r="O231" s="90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45" t="s">
        <v>247</v>
      </c>
      <c r="AT231" s="245" t="s">
        <v>132</v>
      </c>
      <c r="AU231" s="245" t="s">
        <v>83</v>
      </c>
      <c r="AY231" s="16" t="s">
        <v>130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16" t="s">
        <v>81</v>
      </c>
      <c r="BK231" s="246">
        <f>ROUND(I231*H231,2)</f>
        <v>0</v>
      </c>
      <c r="BL231" s="16" t="s">
        <v>247</v>
      </c>
      <c r="BM231" s="245" t="s">
        <v>1036</v>
      </c>
    </row>
    <row r="232" spans="1:47" s="2" customFormat="1" ht="12">
      <c r="A232" s="37"/>
      <c r="B232" s="38"/>
      <c r="C232" s="39"/>
      <c r="D232" s="247" t="s">
        <v>139</v>
      </c>
      <c r="E232" s="39"/>
      <c r="F232" s="248" t="s">
        <v>1035</v>
      </c>
      <c r="G232" s="39"/>
      <c r="H232" s="39"/>
      <c r="I232" s="143"/>
      <c r="J232" s="39"/>
      <c r="K232" s="39"/>
      <c r="L232" s="43"/>
      <c r="M232" s="249"/>
      <c r="N232" s="250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139</v>
      </c>
      <c r="AU232" s="16" t="s">
        <v>83</v>
      </c>
    </row>
    <row r="233" spans="1:63" s="12" customFormat="1" ht="22.8" customHeight="1">
      <c r="A233" s="12"/>
      <c r="B233" s="218"/>
      <c r="C233" s="219"/>
      <c r="D233" s="220" t="s">
        <v>72</v>
      </c>
      <c r="E233" s="232" t="s">
        <v>1037</v>
      </c>
      <c r="F233" s="232" t="s">
        <v>1038</v>
      </c>
      <c r="G233" s="219"/>
      <c r="H233" s="219"/>
      <c r="I233" s="222"/>
      <c r="J233" s="233">
        <f>BK233</f>
        <v>0</v>
      </c>
      <c r="K233" s="219"/>
      <c r="L233" s="224"/>
      <c r="M233" s="225"/>
      <c r="N233" s="226"/>
      <c r="O233" s="226"/>
      <c r="P233" s="227">
        <f>SUM(P234:P238)</f>
        <v>0</v>
      </c>
      <c r="Q233" s="226"/>
      <c r="R233" s="227">
        <f>SUM(R234:R238)</f>
        <v>0.022</v>
      </c>
      <c r="S233" s="226"/>
      <c r="T233" s="228">
        <f>SUM(T234:T238)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9" t="s">
        <v>83</v>
      </c>
      <c r="AT233" s="230" t="s">
        <v>72</v>
      </c>
      <c r="AU233" s="230" t="s">
        <v>81</v>
      </c>
      <c r="AY233" s="229" t="s">
        <v>130</v>
      </c>
      <c r="BK233" s="231">
        <f>SUM(BK234:BK238)</f>
        <v>0</v>
      </c>
    </row>
    <row r="234" spans="1:65" s="2" customFormat="1" ht="16.5" customHeight="1">
      <c r="A234" s="37"/>
      <c r="B234" s="38"/>
      <c r="C234" s="234" t="s">
        <v>386</v>
      </c>
      <c r="D234" s="234" t="s">
        <v>132</v>
      </c>
      <c r="E234" s="235" t="s">
        <v>1039</v>
      </c>
      <c r="F234" s="236" t="s">
        <v>1040</v>
      </c>
      <c r="G234" s="237" t="s">
        <v>164</v>
      </c>
      <c r="H234" s="238">
        <v>39</v>
      </c>
      <c r="I234" s="239"/>
      <c r="J234" s="240">
        <f>ROUND(I234*H234,2)</f>
        <v>0</v>
      </c>
      <c r="K234" s="236" t="s">
        <v>313</v>
      </c>
      <c r="L234" s="43"/>
      <c r="M234" s="241" t="s">
        <v>1</v>
      </c>
      <c r="N234" s="242" t="s">
        <v>38</v>
      </c>
      <c r="O234" s="90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45" t="s">
        <v>247</v>
      </c>
      <c r="AT234" s="245" t="s">
        <v>132</v>
      </c>
      <c r="AU234" s="245" t="s">
        <v>83</v>
      </c>
      <c r="AY234" s="16" t="s">
        <v>130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16" t="s">
        <v>81</v>
      </c>
      <c r="BK234" s="246">
        <f>ROUND(I234*H234,2)</f>
        <v>0</v>
      </c>
      <c r="BL234" s="16" t="s">
        <v>247</v>
      </c>
      <c r="BM234" s="245" t="s">
        <v>1041</v>
      </c>
    </row>
    <row r="235" spans="1:47" s="2" customFormat="1" ht="12">
      <c r="A235" s="37"/>
      <c r="B235" s="38"/>
      <c r="C235" s="39"/>
      <c r="D235" s="247" t="s">
        <v>139</v>
      </c>
      <c r="E235" s="39"/>
      <c r="F235" s="248" t="s">
        <v>1042</v>
      </c>
      <c r="G235" s="39"/>
      <c r="H235" s="39"/>
      <c r="I235" s="143"/>
      <c r="J235" s="39"/>
      <c r="K235" s="39"/>
      <c r="L235" s="43"/>
      <c r="M235" s="249"/>
      <c r="N235" s="250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139</v>
      </c>
      <c r="AU235" s="16" t="s">
        <v>83</v>
      </c>
    </row>
    <row r="236" spans="1:65" s="2" customFormat="1" ht="16.5" customHeight="1">
      <c r="A236" s="37"/>
      <c r="B236" s="38"/>
      <c r="C236" s="273" t="s">
        <v>391</v>
      </c>
      <c r="D236" s="273" t="s">
        <v>221</v>
      </c>
      <c r="E236" s="274" t="s">
        <v>1043</v>
      </c>
      <c r="F236" s="275" t="s">
        <v>1044</v>
      </c>
      <c r="G236" s="276" t="s">
        <v>962</v>
      </c>
      <c r="H236" s="277">
        <v>22</v>
      </c>
      <c r="I236" s="278"/>
      <c r="J236" s="279">
        <f>ROUND(I236*H236,2)</f>
        <v>0</v>
      </c>
      <c r="K236" s="275" t="s">
        <v>136</v>
      </c>
      <c r="L236" s="280"/>
      <c r="M236" s="281" t="s">
        <v>1</v>
      </c>
      <c r="N236" s="282" t="s">
        <v>38</v>
      </c>
      <c r="O236" s="90"/>
      <c r="P236" s="243">
        <f>O236*H236</f>
        <v>0</v>
      </c>
      <c r="Q236" s="243">
        <v>0.001</v>
      </c>
      <c r="R236" s="243">
        <f>Q236*H236</f>
        <v>0.022</v>
      </c>
      <c r="S236" s="243">
        <v>0</v>
      </c>
      <c r="T236" s="24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45" t="s">
        <v>344</v>
      </c>
      <c r="AT236" s="245" t="s">
        <v>221</v>
      </c>
      <c r="AU236" s="245" t="s">
        <v>83</v>
      </c>
      <c r="AY236" s="16" t="s">
        <v>130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16" t="s">
        <v>81</v>
      </c>
      <c r="BK236" s="246">
        <f>ROUND(I236*H236,2)</f>
        <v>0</v>
      </c>
      <c r="BL236" s="16" t="s">
        <v>247</v>
      </c>
      <c r="BM236" s="245" t="s">
        <v>1045</v>
      </c>
    </row>
    <row r="237" spans="1:47" s="2" customFormat="1" ht="12">
      <c r="A237" s="37"/>
      <c r="B237" s="38"/>
      <c r="C237" s="39"/>
      <c r="D237" s="247" t="s">
        <v>139</v>
      </c>
      <c r="E237" s="39"/>
      <c r="F237" s="248" t="s">
        <v>1046</v>
      </c>
      <c r="G237" s="39"/>
      <c r="H237" s="39"/>
      <c r="I237" s="143"/>
      <c r="J237" s="39"/>
      <c r="K237" s="39"/>
      <c r="L237" s="43"/>
      <c r="M237" s="249"/>
      <c r="N237" s="250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139</v>
      </c>
      <c r="AU237" s="16" t="s">
        <v>83</v>
      </c>
    </row>
    <row r="238" spans="1:47" s="2" customFormat="1" ht="12">
      <c r="A238" s="37"/>
      <c r="B238" s="38"/>
      <c r="C238" s="39"/>
      <c r="D238" s="247" t="s">
        <v>301</v>
      </c>
      <c r="E238" s="39"/>
      <c r="F238" s="283" t="s">
        <v>1047</v>
      </c>
      <c r="G238" s="39"/>
      <c r="H238" s="39"/>
      <c r="I238" s="143"/>
      <c r="J238" s="39"/>
      <c r="K238" s="39"/>
      <c r="L238" s="43"/>
      <c r="M238" s="249"/>
      <c r="N238" s="250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301</v>
      </c>
      <c r="AU238" s="16" t="s">
        <v>83</v>
      </c>
    </row>
    <row r="239" spans="1:63" s="12" customFormat="1" ht="25.9" customHeight="1">
      <c r="A239" s="12"/>
      <c r="B239" s="218"/>
      <c r="C239" s="219"/>
      <c r="D239" s="220" t="s">
        <v>72</v>
      </c>
      <c r="E239" s="221" t="s">
        <v>1048</v>
      </c>
      <c r="F239" s="221" t="s">
        <v>1049</v>
      </c>
      <c r="G239" s="219"/>
      <c r="H239" s="219"/>
      <c r="I239" s="222"/>
      <c r="J239" s="223">
        <f>BK239</f>
        <v>0</v>
      </c>
      <c r="K239" s="219"/>
      <c r="L239" s="224"/>
      <c r="M239" s="225"/>
      <c r="N239" s="226"/>
      <c r="O239" s="226"/>
      <c r="P239" s="227">
        <f>SUM(P240:P245)</f>
        <v>0</v>
      </c>
      <c r="Q239" s="226"/>
      <c r="R239" s="227">
        <f>SUM(R240:R245)</f>
        <v>0</v>
      </c>
      <c r="S239" s="226"/>
      <c r="T239" s="228">
        <f>SUM(T240:T245)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9" t="s">
        <v>137</v>
      </c>
      <c r="AT239" s="230" t="s">
        <v>72</v>
      </c>
      <c r="AU239" s="230" t="s">
        <v>73</v>
      </c>
      <c r="AY239" s="229" t="s">
        <v>130</v>
      </c>
      <c r="BK239" s="231">
        <f>SUM(BK240:BK245)</f>
        <v>0</v>
      </c>
    </row>
    <row r="240" spans="1:65" s="2" customFormat="1" ht="16.5" customHeight="1">
      <c r="A240" s="37"/>
      <c r="B240" s="38"/>
      <c r="C240" s="234" t="s">
        <v>397</v>
      </c>
      <c r="D240" s="234" t="s">
        <v>132</v>
      </c>
      <c r="E240" s="235" t="s">
        <v>1050</v>
      </c>
      <c r="F240" s="236" t="s">
        <v>1051</v>
      </c>
      <c r="G240" s="237" t="s">
        <v>1052</v>
      </c>
      <c r="H240" s="238">
        <v>40</v>
      </c>
      <c r="I240" s="239"/>
      <c r="J240" s="240">
        <f>ROUND(I240*H240,2)</f>
        <v>0</v>
      </c>
      <c r="K240" s="236" t="s">
        <v>136</v>
      </c>
      <c r="L240" s="43"/>
      <c r="M240" s="241" t="s">
        <v>1</v>
      </c>
      <c r="N240" s="242" t="s">
        <v>38</v>
      </c>
      <c r="O240" s="90"/>
      <c r="P240" s="243">
        <f>O240*H240</f>
        <v>0</v>
      </c>
      <c r="Q240" s="243">
        <v>0</v>
      </c>
      <c r="R240" s="243">
        <f>Q240*H240</f>
        <v>0</v>
      </c>
      <c r="S240" s="243">
        <v>0</v>
      </c>
      <c r="T240" s="24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45" t="s">
        <v>1053</v>
      </c>
      <c r="AT240" s="245" t="s">
        <v>132</v>
      </c>
      <c r="AU240" s="245" t="s">
        <v>81</v>
      </c>
      <c r="AY240" s="16" t="s">
        <v>130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16" t="s">
        <v>81</v>
      </c>
      <c r="BK240" s="246">
        <f>ROUND(I240*H240,2)</f>
        <v>0</v>
      </c>
      <c r="BL240" s="16" t="s">
        <v>1053</v>
      </c>
      <c r="BM240" s="245" t="s">
        <v>1054</v>
      </c>
    </row>
    <row r="241" spans="1:47" s="2" customFormat="1" ht="12">
      <c r="A241" s="37"/>
      <c r="B241" s="38"/>
      <c r="C241" s="39"/>
      <c r="D241" s="247" t="s">
        <v>139</v>
      </c>
      <c r="E241" s="39"/>
      <c r="F241" s="248" t="s">
        <v>1055</v>
      </c>
      <c r="G241" s="39"/>
      <c r="H241" s="39"/>
      <c r="I241" s="143"/>
      <c r="J241" s="39"/>
      <c r="K241" s="39"/>
      <c r="L241" s="43"/>
      <c r="M241" s="249"/>
      <c r="N241" s="250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139</v>
      </c>
      <c r="AU241" s="16" t="s">
        <v>81</v>
      </c>
    </row>
    <row r="242" spans="1:47" s="2" customFormat="1" ht="12">
      <c r="A242" s="37"/>
      <c r="B242" s="38"/>
      <c r="C242" s="39"/>
      <c r="D242" s="247" t="s">
        <v>301</v>
      </c>
      <c r="E242" s="39"/>
      <c r="F242" s="283" t="s">
        <v>1056</v>
      </c>
      <c r="G242" s="39"/>
      <c r="H242" s="39"/>
      <c r="I242" s="143"/>
      <c r="J242" s="39"/>
      <c r="K242" s="39"/>
      <c r="L242" s="43"/>
      <c r="M242" s="249"/>
      <c r="N242" s="250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301</v>
      </c>
      <c r="AU242" s="16" t="s">
        <v>81</v>
      </c>
    </row>
    <row r="243" spans="1:65" s="2" customFormat="1" ht="16.5" customHeight="1">
      <c r="A243" s="37"/>
      <c r="B243" s="38"/>
      <c r="C243" s="234" t="s">
        <v>404</v>
      </c>
      <c r="D243" s="234" t="s">
        <v>132</v>
      </c>
      <c r="E243" s="235" t="s">
        <v>1057</v>
      </c>
      <c r="F243" s="236" t="s">
        <v>1058</v>
      </c>
      <c r="G243" s="237" t="s">
        <v>1052</v>
      </c>
      <c r="H243" s="238">
        <v>40</v>
      </c>
      <c r="I243" s="239"/>
      <c r="J243" s="240">
        <f>ROUND(I243*H243,2)</f>
        <v>0</v>
      </c>
      <c r="K243" s="236" t="s">
        <v>136</v>
      </c>
      <c r="L243" s="43"/>
      <c r="M243" s="241" t="s">
        <v>1</v>
      </c>
      <c r="N243" s="242" t="s">
        <v>38</v>
      </c>
      <c r="O243" s="90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45" t="s">
        <v>1053</v>
      </c>
      <c r="AT243" s="245" t="s">
        <v>132</v>
      </c>
      <c r="AU243" s="245" t="s">
        <v>81</v>
      </c>
      <c r="AY243" s="16" t="s">
        <v>130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16" t="s">
        <v>81</v>
      </c>
      <c r="BK243" s="246">
        <f>ROUND(I243*H243,2)</f>
        <v>0</v>
      </c>
      <c r="BL243" s="16" t="s">
        <v>1053</v>
      </c>
      <c r="BM243" s="245" t="s">
        <v>1059</v>
      </c>
    </row>
    <row r="244" spans="1:47" s="2" customFormat="1" ht="12">
      <c r="A244" s="37"/>
      <c r="B244" s="38"/>
      <c r="C244" s="39"/>
      <c r="D244" s="247" t="s">
        <v>139</v>
      </c>
      <c r="E244" s="39"/>
      <c r="F244" s="248" t="s">
        <v>1060</v>
      </c>
      <c r="G244" s="39"/>
      <c r="H244" s="39"/>
      <c r="I244" s="143"/>
      <c r="J244" s="39"/>
      <c r="K244" s="39"/>
      <c r="L244" s="43"/>
      <c r="M244" s="249"/>
      <c r="N244" s="250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139</v>
      </c>
      <c r="AU244" s="16" t="s">
        <v>81</v>
      </c>
    </row>
    <row r="245" spans="1:47" s="2" customFormat="1" ht="12">
      <c r="A245" s="37"/>
      <c r="B245" s="38"/>
      <c r="C245" s="39"/>
      <c r="D245" s="247" t="s">
        <v>301</v>
      </c>
      <c r="E245" s="39"/>
      <c r="F245" s="283" t="s">
        <v>1056</v>
      </c>
      <c r="G245" s="39"/>
      <c r="H245" s="39"/>
      <c r="I245" s="143"/>
      <c r="J245" s="39"/>
      <c r="K245" s="39"/>
      <c r="L245" s="43"/>
      <c r="M245" s="249"/>
      <c r="N245" s="250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301</v>
      </c>
      <c r="AU245" s="16" t="s">
        <v>81</v>
      </c>
    </row>
    <row r="246" spans="1:63" s="12" customFormat="1" ht="25.9" customHeight="1">
      <c r="A246" s="12"/>
      <c r="B246" s="218"/>
      <c r="C246" s="219"/>
      <c r="D246" s="220" t="s">
        <v>72</v>
      </c>
      <c r="E246" s="221" t="s">
        <v>589</v>
      </c>
      <c r="F246" s="221" t="s">
        <v>590</v>
      </c>
      <c r="G246" s="219"/>
      <c r="H246" s="219"/>
      <c r="I246" s="222"/>
      <c r="J246" s="223">
        <f>BK246</f>
        <v>0</v>
      </c>
      <c r="K246" s="219"/>
      <c r="L246" s="224"/>
      <c r="M246" s="225"/>
      <c r="N246" s="226"/>
      <c r="O246" s="226"/>
      <c r="P246" s="227">
        <f>P247</f>
        <v>0</v>
      </c>
      <c r="Q246" s="226"/>
      <c r="R246" s="227">
        <f>R247</f>
        <v>0</v>
      </c>
      <c r="S246" s="226"/>
      <c r="T246" s="228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9" t="s">
        <v>161</v>
      </c>
      <c r="AT246" s="230" t="s">
        <v>72</v>
      </c>
      <c r="AU246" s="230" t="s">
        <v>73</v>
      </c>
      <c r="AY246" s="229" t="s">
        <v>130</v>
      </c>
      <c r="BK246" s="231">
        <f>BK247</f>
        <v>0</v>
      </c>
    </row>
    <row r="247" spans="1:63" s="12" customFormat="1" ht="22.8" customHeight="1">
      <c r="A247" s="12"/>
      <c r="B247" s="218"/>
      <c r="C247" s="219"/>
      <c r="D247" s="220" t="s">
        <v>72</v>
      </c>
      <c r="E247" s="232" t="s">
        <v>591</v>
      </c>
      <c r="F247" s="232" t="s">
        <v>592</v>
      </c>
      <c r="G247" s="219"/>
      <c r="H247" s="219"/>
      <c r="I247" s="222"/>
      <c r="J247" s="233">
        <f>BK247</f>
        <v>0</v>
      </c>
      <c r="K247" s="219"/>
      <c r="L247" s="224"/>
      <c r="M247" s="225"/>
      <c r="N247" s="226"/>
      <c r="O247" s="226"/>
      <c r="P247" s="227">
        <f>SUM(P248:P254)</f>
        <v>0</v>
      </c>
      <c r="Q247" s="226"/>
      <c r="R247" s="227">
        <f>SUM(R248:R254)</f>
        <v>0</v>
      </c>
      <c r="S247" s="226"/>
      <c r="T247" s="228">
        <f>SUM(T248:T254)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9" t="s">
        <v>161</v>
      </c>
      <c r="AT247" s="230" t="s">
        <v>72</v>
      </c>
      <c r="AU247" s="230" t="s">
        <v>81</v>
      </c>
      <c r="AY247" s="229" t="s">
        <v>130</v>
      </c>
      <c r="BK247" s="231">
        <f>SUM(BK248:BK254)</f>
        <v>0</v>
      </c>
    </row>
    <row r="248" spans="1:65" s="2" customFormat="1" ht="16.5" customHeight="1">
      <c r="A248" s="37"/>
      <c r="B248" s="38"/>
      <c r="C248" s="234" t="s">
        <v>409</v>
      </c>
      <c r="D248" s="234" t="s">
        <v>132</v>
      </c>
      <c r="E248" s="235" t="s">
        <v>606</v>
      </c>
      <c r="F248" s="236" t="s">
        <v>607</v>
      </c>
      <c r="G248" s="237" t="s">
        <v>596</v>
      </c>
      <c r="H248" s="238">
        <v>1</v>
      </c>
      <c r="I248" s="239"/>
      <c r="J248" s="240">
        <f>ROUND(I248*H248,2)</f>
        <v>0</v>
      </c>
      <c r="K248" s="236" t="s">
        <v>136</v>
      </c>
      <c r="L248" s="43"/>
      <c r="M248" s="241" t="s">
        <v>1</v>
      </c>
      <c r="N248" s="242" t="s">
        <v>38</v>
      </c>
      <c r="O248" s="90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45" t="s">
        <v>597</v>
      </c>
      <c r="AT248" s="245" t="s">
        <v>132</v>
      </c>
      <c r="AU248" s="245" t="s">
        <v>83</v>
      </c>
      <c r="AY248" s="16" t="s">
        <v>130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16" t="s">
        <v>81</v>
      </c>
      <c r="BK248" s="246">
        <f>ROUND(I248*H248,2)</f>
        <v>0</v>
      </c>
      <c r="BL248" s="16" t="s">
        <v>597</v>
      </c>
      <c r="BM248" s="245" t="s">
        <v>1061</v>
      </c>
    </row>
    <row r="249" spans="1:47" s="2" customFormat="1" ht="12">
      <c r="A249" s="37"/>
      <c r="B249" s="38"/>
      <c r="C249" s="39"/>
      <c r="D249" s="247" t="s">
        <v>139</v>
      </c>
      <c r="E249" s="39"/>
      <c r="F249" s="248" t="s">
        <v>609</v>
      </c>
      <c r="G249" s="39"/>
      <c r="H249" s="39"/>
      <c r="I249" s="143"/>
      <c r="J249" s="39"/>
      <c r="K249" s="39"/>
      <c r="L249" s="43"/>
      <c r="M249" s="249"/>
      <c r="N249" s="250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139</v>
      </c>
      <c r="AU249" s="16" t="s">
        <v>83</v>
      </c>
    </row>
    <row r="250" spans="1:51" s="13" customFormat="1" ht="12">
      <c r="A250" s="13"/>
      <c r="B250" s="251"/>
      <c r="C250" s="252"/>
      <c r="D250" s="247" t="s">
        <v>141</v>
      </c>
      <c r="E250" s="253" t="s">
        <v>1</v>
      </c>
      <c r="F250" s="254" t="s">
        <v>1062</v>
      </c>
      <c r="G250" s="252"/>
      <c r="H250" s="255">
        <v>1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1" t="s">
        <v>141</v>
      </c>
      <c r="AU250" s="261" t="s">
        <v>83</v>
      </c>
      <c r="AV250" s="13" t="s">
        <v>83</v>
      </c>
      <c r="AW250" s="13" t="s">
        <v>30</v>
      </c>
      <c r="AX250" s="13" t="s">
        <v>81</v>
      </c>
      <c r="AY250" s="261" t="s">
        <v>130</v>
      </c>
    </row>
    <row r="251" spans="1:65" s="2" customFormat="1" ht="16.5" customHeight="1">
      <c r="A251" s="37"/>
      <c r="B251" s="38"/>
      <c r="C251" s="234" t="s">
        <v>414</v>
      </c>
      <c r="D251" s="234" t="s">
        <v>132</v>
      </c>
      <c r="E251" s="235" t="s">
        <v>611</v>
      </c>
      <c r="F251" s="236" t="s">
        <v>612</v>
      </c>
      <c r="G251" s="237" t="s">
        <v>596</v>
      </c>
      <c r="H251" s="238">
        <v>1</v>
      </c>
      <c r="I251" s="239"/>
      <c r="J251" s="240">
        <f>ROUND(I251*H251,2)</f>
        <v>0</v>
      </c>
      <c r="K251" s="236" t="s">
        <v>136</v>
      </c>
      <c r="L251" s="43"/>
      <c r="M251" s="241" t="s">
        <v>1</v>
      </c>
      <c r="N251" s="242" t="s">
        <v>38</v>
      </c>
      <c r="O251" s="90"/>
      <c r="P251" s="243">
        <f>O251*H251</f>
        <v>0</v>
      </c>
      <c r="Q251" s="243">
        <v>0</v>
      </c>
      <c r="R251" s="243">
        <f>Q251*H251</f>
        <v>0</v>
      </c>
      <c r="S251" s="243">
        <v>0</v>
      </c>
      <c r="T251" s="24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45" t="s">
        <v>597</v>
      </c>
      <c r="AT251" s="245" t="s">
        <v>132</v>
      </c>
      <c r="AU251" s="245" t="s">
        <v>83</v>
      </c>
      <c r="AY251" s="16" t="s">
        <v>130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16" t="s">
        <v>81</v>
      </c>
      <c r="BK251" s="246">
        <f>ROUND(I251*H251,2)</f>
        <v>0</v>
      </c>
      <c r="BL251" s="16" t="s">
        <v>597</v>
      </c>
      <c r="BM251" s="245" t="s">
        <v>1063</v>
      </c>
    </row>
    <row r="252" spans="1:47" s="2" customFormat="1" ht="12">
      <c r="A252" s="37"/>
      <c r="B252" s="38"/>
      <c r="C252" s="39"/>
      <c r="D252" s="247" t="s">
        <v>139</v>
      </c>
      <c r="E252" s="39"/>
      <c r="F252" s="248" t="s">
        <v>614</v>
      </c>
      <c r="G252" s="39"/>
      <c r="H252" s="39"/>
      <c r="I252" s="143"/>
      <c r="J252" s="39"/>
      <c r="K252" s="39"/>
      <c r="L252" s="43"/>
      <c r="M252" s="249"/>
      <c r="N252" s="250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139</v>
      </c>
      <c r="AU252" s="16" t="s">
        <v>83</v>
      </c>
    </row>
    <row r="253" spans="1:47" s="2" customFormat="1" ht="12">
      <c r="A253" s="37"/>
      <c r="B253" s="38"/>
      <c r="C253" s="39"/>
      <c r="D253" s="247" t="s">
        <v>301</v>
      </c>
      <c r="E253" s="39"/>
      <c r="F253" s="283" t="s">
        <v>615</v>
      </c>
      <c r="G253" s="39"/>
      <c r="H253" s="39"/>
      <c r="I253" s="143"/>
      <c r="J253" s="39"/>
      <c r="K253" s="39"/>
      <c r="L253" s="43"/>
      <c r="M253" s="249"/>
      <c r="N253" s="250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301</v>
      </c>
      <c r="AU253" s="16" t="s">
        <v>83</v>
      </c>
    </row>
    <row r="254" spans="1:51" s="13" customFormat="1" ht="12">
      <c r="A254" s="13"/>
      <c r="B254" s="251"/>
      <c r="C254" s="252"/>
      <c r="D254" s="247" t="s">
        <v>141</v>
      </c>
      <c r="E254" s="253" t="s">
        <v>1</v>
      </c>
      <c r="F254" s="254" t="s">
        <v>1064</v>
      </c>
      <c r="G254" s="252"/>
      <c r="H254" s="255">
        <v>1</v>
      </c>
      <c r="I254" s="256"/>
      <c r="J254" s="252"/>
      <c r="K254" s="252"/>
      <c r="L254" s="257"/>
      <c r="M254" s="288"/>
      <c r="N254" s="289"/>
      <c r="O254" s="289"/>
      <c r="P254" s="289"/>
      <c r="Q254" s="289"/>
      <c r="R254" s="289"/>
      <c r="S254" s="289"/>
      <c r="T254" s="29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141</v>
      </c>
      <c r="AU254" s="261" t="s">
        <v>83</v>
      </c>
      <c r="AV254" s="13" t="s">
        <v>83</v>
      </c>
      <c r="AW254" s="13" t="s">
        <v>30</v>
      </c>
      <c r="AX254" s="13" t="s">
        <v>81</v>
      </c>
      <c r="AY254" s="261" t="s">
        <v>130</v>
      </c>
    </row>
    <row r="255" spans="1:31" s="2" customFormat="1" ht="6.95" customHeight="1">
      <c r="A255" s="37"/>
      <c r="B255" s="65"/>
      <c r="C255" s="66"/>
      <c r="D255" s="66"/>
      <c r="E255" s="66"/>
      <c r="F255" s="66"/>
      <c r="G255" s="66"/>
      <c r="H255" s="66"/>
      <c r="I255" s="182"/>
      <c r="J255" s="66"/>
      <c r="K255" s="66"/>
      <c r="L255" s="43"/>
      <c r="M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</sheetData>
  <sheetProtection password="CC35" sheet="1" objects="1" scenarios="1" formatColumns="0" formatRows="0" autoFilter="0"/>
  <autoFilter ref="C126:K25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83</v>
      </c>
    </row>
    <row r="4" spans="2:46" s="1" customFormat="1" ht="24.95" customHeight="1">
      <c r="B4" s="19"/>
      <c r="D4" s="139" t="s">
        <v>93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Rekonstrukce ul. Míru mezi ulicemi Benešova a Na Magistrále, Kolín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94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1065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18. 9. 2017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tr">
        <f>IF('Rekapitulace stavby'!E11="","",'Rekapitulace stavby'!E11)</f>
        <v xml:space="preserve"> </v>
      </c>
      <c r="F15" s="37"/>
      <c r="G15" s="37"/>
      <c r="H15" s="37"/>
      <c r="I15" s="146" t="s">
        <v>26</v>
      </c>
      <c r="J15" s="145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27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29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26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31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26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32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33</v>
      </c>
      <c r="E30" s="37"/>
      <c r="F30" s="37"/>
      <c r="G30" s="37"/>
      <c r="H30" s="37"/>
      <c r="I30" s="143"/>
      <c r="J30" s="156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35</v>
      </c>
      <c r="G32" s="37"/>
      <c r="H32" s="37"/>
      <c r="I32" s="158" t="s">
        <v>34</v>
      </c>
      <c r="J32" s="15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37</v>
      </c>
      <c r="E33" s="141" t="s">
        <v>38</v>
      </c>
      <c r="F33" s="160">
        <f>ROUND((SUM(BE119:BE156)),2)</f>
        <v>0</v>
      </c>
      <c r="G33" s="37"/>
      <c r="H33" s="37"/>
      <c r="I33" s="161">
        <v>0.21</v>
      </c>
      <c r="J33" s="160">
        <f>ROUND(((SUM(BE119:BE156))*I33),2)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39</v>
      </c>
      <c r="F34" s="160">
        <f>ROUND((SUM(BF119:BF156)),2)</f>
        <v>0</v>
      </c>
      <c r="G34" s="37"/>
      <c r="H34" s="37"/>
      <c r="I34" s="161">
        <v>0.15</v>
      </c>
      <c r="J34" s="160">
        <f>ROUND(((SUM(BF119:BF156))*I34),2)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40</v>
      </c>
      <c r="F35" s="160">
        <f>ROUND((SUM(BG119:BG156)),2)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41</v>
      </c>
      <c r="F36" s="160">
        <f>ROUND((SUM(BH119:BH156)),2)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42</v>
      </c>
      <c r="F37" s="160">
        <f>ROUND((SUM(BI119:BI156)),2)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43</v>
      </c>
      <c r="E39" s="164"/>
      <c r="F39" s="164"/>
      <c r="G39" s="165" t="s">
        <v>44</v>
      </c>
      <c r="H39" s="166" t="s">
        <v>45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46</v>
      </c>
      <c r="E50" s="171"/>
      <c r="F50" s="171"/>
      <c r="G50" s="170" t="s">
        <v>47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48</v>
      </c>
      <c r="E61" s="174"/>
      <c r="F61" s="175" t="s">
        <v>49</v>
      </c>
      <c r="G61" s="173" t="s">
        <v>48</v>
      </c>
      <c r="H61" s="174"/>
      <c r="I61" s="176"/>
      <c r="J61" s="177" t="s">
        <v>49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50</v>
      </c>
      <c r="E65" s="178"/>
      <c r="F65" s="178"/>
      <c r="G65" s="170" t="s">
        <v>51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48</v>
      </c>
      <c r="E76" s="174"/>
      <c r="F76" s="175" t="s">
        <v>49</v>
      </c>
      <c r="G76" s="173" t="s">
        <v>48</v>
      </c>
      <c r="H76" s="174"/>
      <c r="I76" s="176"/>
      <c r="J76" s="177" t="s">
        <v>49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Rekonstrukce ul. Míru mezi ulicemi Benešova a Na Magistrále, Kolín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801 - Sadové úpravy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6" t="s">
        <v>22</v>
      </c>
      <c r="J89" s="78" t="str">
        <f>IF(J12="","",J12)</f>
        <v>18. 9. 2017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6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6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97</v>
      </c>
      <c r="D94" s="188"/>
      <c r="E94" s="188"/>
      <c r="F94" s="188"/>
      <c r="G94" s="188"/>
      <c r="H94" s="188"/>
      <c r="I94" s="189"/>
      <c r="J94" s="190" t="s">
        <v>98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99</v>
      </c>
      <c r="D96" s="39"/>
      <c r="E96" s="39"/>
      <c r="F96" s="39"/>
      <c r="G96" s="39"/>
      <c r="H96" s="39"/>
      <c r="I96" s="143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92"/>
      <c r="C97" s="193"/>
      <c r="D97" s="194" t="s">
        <v>101</v>
      </c>
      <c r="E97" s="195"/>
      <c r="F97" s="195"/>
      <c r="G97" s="195"/>
      <c r="H97" s="195"/>
      <c r="I97" s="196"/>
      <c r="J97" s="197">
        <f>J120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102</v>
      </c>
      <c r="E98" s="202"/>
      <c r="F98" s="202"/>
      <c r="G98" s="202"/>
      <c r="H98" s="202"/>
      <c r="I98" s="203"/>
      <c r="J98" s="204">
        <f>J121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108</v>
      </c>
      <c r="E99" s="202"/>
      <c r="F99" s="202"/>
      <c r="G99" s="202"/>
      <c r="H99" s="202"/>
      <c r="I99" s="203"/>
      <c r="J99" s="204">
        <f>J154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143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182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185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115</v>
      </c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6" t="str">
        <f>E7</f>
        <v>Rekonstrukce ul. Míru mezi ulicemi Benešova a Na Magistrále, Kolín</v>
      </c>
      <c r="F109" s="31"/>
      <c r="G109" s="31"/>
      <c r="H109" s="31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94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801 - Sadové úpravy</v>
      </c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 xml:space="preserve"> </v>
      </c>
      <c r="G113" s="39"/>
      <c r="H113" s="39"/>
      <c r="I113" s="146" t="s">
        <v>22</v>
      </c>
      <c r="J113" s="78" t="str">
        <f>IF(J12="","",J12)</f>
        <v>18. 9. 2017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 xml:space="preserve"> </v>
      </c>
      <c r="G115" s="39"/>
      <c r="H115" s="39"/>
      <c r="I115" s="146" t="s">
        <v>29</v>
      </c>
      <c r="J115" s="35" t="str">
        <f>E21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27</v>
      </c>
      <c r="D116" s="39"/>
      <c r="E116" s="39"/>
      <c r="F116" s="26" t="str">
        <f>IF(E18="","",E18)</f>
        <v>Vyplň údaj</v>
      </c>
      <c r="G116" s="39"/>
      <c r="H116" s="39"/>
      <c r="I116" s="146" t="s">
        <v>31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206"/>
      <c r="B118" s="207"/>
      <c r="C118" s="208" t="s">
        <v>116</v>
      </c>
      <c r="D118" s="209" t="s">
        <v>58</v>
      </c>
      <c r="E118" s="209" t="s">
        <v>54</v>
      </c>
      <c r="F118" s="209" t="s">
        <v>55</v>
      </c>
      <c r="G118" s="209" t="s">
        <v>117</v>
      </c>
      <c r="H118" s="209" t="s">
        <v>118</v>
      </c>
      <c r="I118" s="210" t="s">
        <v>119</v>
      </c>
      <c r="J118" s="209" t="s">
        <v>98</v>
      </c>
      <c r="K118" s="211" t="s">
        <v>120</v>
      </c>
      <c r="L118" s="212"/>
      <c r="M118" s="99" t="s">
        <v>1</v>
      </c>
      <c r="N118" s="100" t="s">
        <v>37</v>
      </c>
      <c r="O118" s="100" t="s">
        <v>121</v>
      </c>
      <c r="P118" s="100" t="s">
        <v>122</v>
      </c>
      <c r="Q118" s="100" t="s">
        <v>123</v>
      </c>
      <c r="R118" s="100" t="s">
        <v>124</v>
      </c>
      <c r="S118" s="100" t="s">
        <v>125</v>
      </c>
      <c r="T118" s="101" t="s">
        <v>126</v>
      </c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</row>
    <row r="119" spans="1:63" s="2" customFormat="1" ht="22.8" customHeight="1">
      <c r="A119" s="37"/>
      <c r="B119" s="38"/>
      <c r="C119" s="106" t="s">
        <v>127</v>
      </c>
      <c r="D119" s="39"/>
      <c r="E119" s="39"/>
      <c r="F119" s="39"/>
      <c r="G119" s="39"/>
      <c r="H119" s="39"/>
      <c r="I119" s="143"/>
      <c r="J119" s="213">
        <f>BK119</f>
        <v>0</v>
      </c>
      <c r="K119" s="39"/>
      <c r="L119" s="43"/>
      <c r="M119" s="102"/>
      <c r="N119" s="214"/>
      <c r="O119" s="103"/>
      <c r="P119" s="215">
        <f>P120</f>
        <v>0</v>
      </c>
      <c r="Q119" s="103"/>
      <c r="R119" s="215">
        <f>R120</f>
        <v>4.173824</v>
      </c>
      <c r="S119" s="103"/>
      <c r="T119" s="216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72</v>
      </c>
      <c r="AU119" s="16" t="s">
        <v>100</v>
      </c>
      <c r="BK119" s="217">
        <f>BK120</f>
        <v>0</v>
      </c>
    </row>
    <row r="120" spans="1:63" s="12" customFormat="1" ht="25.9" customHeight="1">
      <c r="A120" s="12"/>
      <c r="B120" s="218"/>
      <c r="C120" s="219"/>
      <c r="D120" s="220" t="s">
        <v>72</v>
      </c>
      <c r="E120" s="221" t="s">
        <v>128</v>
      </c>
      <c r="F120" s="221" t="s">
        <v>129</v>
      </c>
      <c r="G120" s="219"/>
      <c r="H120" s="219"/>
      <c r="I120" s="222"/>
      <c r="J120" s="223">
        <f>BK120</f>
        <v>0</v>
      </c>
      <c r="K120" s="219"/>
      <c r="L120" s="224"/>
      <c r="M120" s="225"/>
      <c r="N120" s="226"/>
      <c r="O120" s="226"/>
      <c r="P120" s="227">
        <f>P121+P154</f>
        <v>0</v>
      </c>
      <c r="Q120" s="226"/>
      <c r="R120" s="227">
        <f>R121+R154</f>
        <v>4.173824</v>
      </c>
      <c r="S120" s="226"/>
      <c r="T120" s="228">
        <f>T121+T154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81</v>
      </c>
      <c r="AT120" s="230" t="s">
        <v>72</v>
      </c>
      <c r="AU120" s="230" t="s">
        <v>73</v>
      </c>
      <c r="AY120" s="229" t="s">
        <v>130</v>
      </c>
      <c r="BK120" s="231">
        <f>BK121+BK154</f>
        <v>0</v>
      </c>
    </row>
    <row r="121" spans="1:63" s="12" customFormat="1" ht="22.8" customHeight="1">
      <c r="A121" s="12"/>
      <c r="B121" s="218"/>
      <c r="C121" s="219"/>
      <c r="D121" s="220" t="s">
        <v>72</v>
      </c>
      <c r="E121" s="232" t="s">
        <v>81</v>
      </c>
      <c r="F121" s="232" t="s">
        <v>131</v>
      </c>
      <c r="G121" s="219"/>
      <c r="H121" s="219"/>
      <c r="I121" s="222"/>
      <c r="J121" s="233">
        <f>BK121</f>
        <v>0</v>
      </c>
      <c r="K121" s="219"/>
      <c r="L121" s="224"/>
      <c r="M121" s="225"/>
      <c r="N121" s="226"/>
      <c r="O121" s="226"/>
      <c r="P121" s="227">
        <f>SUM(P122:P153)</f>
        <v>0</v>
      </c>
      <c r="Q121" s="226"/>
      <c r="R121" s="227">
        <f>SUM(R122:R153)</f>
        <v>4.173824</v>
      </c>
      <c r="S121" s="226"/>
      <c r="T121" s="228">
        <f>SUM(T122:T153)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81</v>
      </c>
      <c r="AT121" s="230" t="s">
        <v>72</v>
      </c>
      <c r="AU121" s="230" t="s">
        <v>81</v>
      </c>
      <c r="AY121" s="229" t="s">
        <v>130</v>
      </c>
      <c r="BK121" s="231">
        <f>SUM(BK122:BK153)</f>
        <v>0</v>
      </c>
    </row>
    <row r="122" spans="1:65" s="2" customFormat="1" ht="16.5" customHeight="1">
      <c r="A122" s="37"/>
      <c r="B122" s="38"/>
      <c r="C122" s="234" t="s">
        <v>81</v>
      </c>
      <c r="D122" s="234" t="s">
        <v>132</v>
      </c>
      <c r="E122" s="235" t="s">
        <v>1066</v>
      </c>
      <c r="F122" s="236" t="s">
        <v>1067</v>
      </c>
      <c r="G122" s="237" t="s">
        <v>353</v>
      </c>
      <c r="H122" s="238">
        <v>1</v>
      </c>
      <c r="I122" s="239"/>
      <c r="J122" s="240">
        <f>ROUND(I122*H122,2)</f>
        <v>0</v>
      </c>
      <c r="K122" s="236" t="s">
        <v>136</v>
      </c>
      <c r="L122" s="43"/>
      <c r="M122" s="241" t="s">
        <v>1</v>
      </c>
      <c r="N122" s="242" t="s">
        <v>38</v>
      </c>
      <c r="O122" s="90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45" t="s">
        <v>137</v>
      </c>
      <c r="AT122" s="245" t="s">
        <v>132</v>
      </c>
      <c r="AU122" s="245" t="s">
        <v>83</v>
      </c>
      <c r="AY122" s="16" t="s">
        <v>130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6" t="s">
        <v>81</v>
      </c>
      <c r="BK122" s="246">
        <f>ROUND(I122*H122,2)</f>
        <v>0</v>
      </c>
      <c r="BL122" s="16" t="s">
        <v>137</v>
      </c>
      <c r="BM122" s="245" t="s">
        <v>1068</v>
      </c>
    </row>
    <row r="123" spans="1:47" s="2" customFormat="1" ht="12">
      <c r="A123" s="37"/>
      <c r="B123" s="38"/>
      <c r="C123" s="39"/>
      <c r="D123" s="247" t="s">
        <v>139</v>
      </c>
      <c r="E123" s="39"/>
      <c r="F123" s="248" t="s">
        <v>1069</v>
      </c>
      <c r="G123" s="39"/>
      <c r="H123" s="39"/>
      <c r="I123" s="143"/>
      <c r="J123" s="39"/>
      <c r="K123" s="39"/>
      <c r="L123" s="43"/>
      <c r="M123" s="249"/>
      <c r="N123" s="250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139</v>
      </c>
      <c r="AU123" s="16" t="s">
        <v>83</v>
      </c>
    </row>
    <row r="124" spans="1:65" s="2" customFormat="1" ht="16.5" customHeight="1">
      <c r="A124" s="37"/>
      <c r="B124" s="38"/>
      <c r="C124" s="234" t="s">
        <v>83</v>
      </c>
      <c r="D124" s="234" t="s">
        <v>132</v>
      </c>
      <c r="E124" s="235" t="s">
        <v>1070</v>
      </c>
      <c r="F124" s="236" t="s">
        <v>1071</v>
      </c>
      <c r="G124" s="237" t="s">
        <v>353</v>
      </c>
      <c r="H124" s="238">
        <v>8</v>
      </c>
      <c r="I124" s="239"/>
      <c r="J124" s="240">
        <f>ROUND(I124*H124,2)</f>
        <v>0</v>
      </c>
      <c r="K124" s="236" t="s">
        <v>136</v>
      </c>
      <c r="L124" s="43"/>
      <c r="M124" s="241" t="s">
        <v>1</v>
      </c>
      <c r="N124" s="242" t="s">
        <v>38</v>
      </c>
      <c r="O124" s="90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5" t="s">
        <v>137</v>
      </c>
      <c r="AT124" s="245" t="s">
        <v>132</v>
      </c>
      <c r="AU124" s="245" t="s">
        <v>83</v>
      </c>
      <c r="AY124" s="16" t="s">
        <v>130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6" t="s">
        <v>81</v>
      </c>
      <c r="BK124" s="246">
        <f>ROUND(I124*H124,2)</f>
        <v>0</v>
      </c>
      <c r="BL124" s="16" t="s">
        <v>137</v>
      </c>
      <c r="BM124" s="245" t="s">
        <v>1072</v>
      </c>
    </row>
    <row r="125" spans="1:47" s="2" customFormat="1" ht="12">
      <c r="A125" s="37"/>
      <c r="B125" s="38"/>
      <c r="C125" s="39"/>
      <c r="D125" s="247" t="s">
        <v>139</v>
      </c>
      <c r="E125" s="39"/>
      <c r="F125" s="248" t="s">
        <v>1073</v>
      </c>
      <c r="G125" s="39"/>
      <c r="H125" s="39"/>
      <c r="I125" s="143"/>
      <c r="J125" s="39"/>
      <c r="K125" s="39"/>
      <c r="L125" s="43"/>
      <c r="M125" s="249"/>
      <c r="N125" s="250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139</v>
      </c>
      <c r="AU125" s="16" t="s">
        <v>83</v>
      </c>
    </row>
    <row r="126" spans="1:65" s="2" customFormat="1" ht="16.5" customHeight="1">
      <c r="A126" s="37"/>
      <c r="B126" s="38"/>
      <c r="C126" s="234" t="s">
        <v>149</v>
      </c>
      <c r="D126" s="234" t="s">
        <v>132</v>
      </c>
      <c r="E126" s="235" t="s">
        <v>1074</v>
      </c>
      <c r="F126" s="236" t="s">
        <v>1075</v>
      </c>
      <c r="G126" s="237" t="s">
        <v>353</v>
      </c>
      <c r="H126" s="238">
        <v>2</v>
      </c>
      <c r="I126" s="239"/>
      <c r="J126" s="240">
        <f>ROUND(I126*H126,2)</f>
        <v>0</v>
      </c>
      <c r="K126" s="236" t="s">
        <v>136</v>
      </c>
      <c r="L126" s="43"/>
      <c r="M126" s="241" t="s">
        <v>1</v>
      </c>
      <c r="N126" s="242" t="s">
        <v>38</v>
      </c>
      <c r="O126" s="90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5" t="s">
        <v>137</v>
      </c>
      <c r="AT126" s="245" t="s">
        <v>132</v>
      </c>
      <c r="AU126" s="245" t="s">
        <v>83</v>
      </c>
      <c r="AY126" s="16" t="s">
        <v>130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6" t="s">
        <v>81</v>
      </c>
      <c r="BK126" s="246">
        <f>ROUND(I126*H126,2)</f>
        <v>0</v>
      </c>
      <c r="BL126" s="16" t="s">
        <v>137</v>
      </c>
      <c r="BM126" s="245" t="s">
        <v>1076</v>
      </c>
    </row>
    <row r="127" spans="1:47" s="2" customFormat="1" ht="12">
      <c r="A127" s="37"/>
      <c r="B127" s="38"/>
      <c r="C127" s="39"/>
      <c r="D127" s="247" t="s">
        <v>139</v>
      </c>
      <c r="E127" s="39"/>
      <c r="F127" s="248" t="s">
        <v>1077</v>
      </c>
      <c r="G127" s="39"/>
      <c r="H127" s="39"/>
      <c r="I127" s="143"/>
      <c r="J127" s="39"/>
      <c r="K127" s="39"/>
      <c r="L127" s="43"/>
      <c r="M127" s="249"/>
      <c r="N127" s="250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139</v>
      </c>
      <c r="AU127" s="16" t="s">
        <v>83</v>
      </c>
    </row>
    <row r="128" spans="1:65" s="2" customFormat="1" ht="16.5" customHeight="1">
      <c r="A128" s="37"/>
      <c r="B128" s="38"/>
      <c r="C128" s="234" t="s">
        <v>137</v>
      </c>
      <c r="D128" s="234" t="s">
        <v>132</v>
      </c>
      <c r="E128" s="235" t="s">
        <v>1078</v>
      </c>
      <c r="F128" s="236" t="s">
        <v>1079</v>
      </c>
      <c r="G128" s="237" t="s">
        <v>135</v>
      </c>
      <c r="H128" s="238">
        <v>11</v>
      </c>
      <c r="I128" s="239"/>
      <c r="J128" s="240">
        <f>ROUND(I128*H128,2)</f>
        <v>0</v>
      </c>
      <c r="K128" s="236" t="s">
        <v>136</v>
      </c>
      <c r="L128" s="43"/>
      <c r="M128" s="241" t="s">
        <v>1</v>
      </c>
      <c r="N128" s="242" t="s">
        <v>38</v>
      </c>
      <c r="O128" s="90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5" t="s">
        <v>137</v>
      </c>
      <c r="AT128" s="245" t="s">
        <v>132</v>
      </c>
      <c r="AU128" s="245" t="s">
        <v>83</v>
      </c>
      <c r="AY128" s="16" t="s">
        <v>130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6" t="s">
        <v>81</v>
      </c>
      <c r="BK128" s="246">
        <f>ROUND(I128*H128,2)</f>
        <v>0</v>
      </c>
      <c r="BL128" s="16" t="s">
        <v>137</v>
      </c>
      <c r="BM128" s="245" t="s">
        <v>1080</v>
      </c>
    </row>
    <row r="129" spans="1:47" s="2" customFormat="1" ht="12">
      <c r="A129" s="37"/>
      <c r="B129" s="38"/>
      <c r="C129" s="39"/>
      <c r="D129" s="247" t="s">
        <v>139</v>
      </c>
      <c r="E129" s="39"/>
      <c r="F129" s="248" t="s">
        <v>1081</v>
      </c>
      <c r="G129" s="39"/>
      <c r="H129" s="39"/>
      <c r="I129" s="143"/>
      <c r="J129" s="39"/>
      <c r="K129" s="39"/>
      <c r="L129" s="43"/>
      <c r="M129" s="249"/>
      <c r="N129" s="250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139</v>
      </c>
      <c r="AU129" s="16" t="s">
        <v>83</v>
      </c>
    </row>
    <row r="130" spans="1:65" s="2" customFormat="1" ht="16.5" customHeight="1">
      <c r="A130" s="37"/>
      <c r="B130" s="38"/>
      <c r="C130" s="234" t="s">
        <v>161</v>
      </c>
      <c r="D130" s="234" t="s">
        <v>132</v>
      </c>
      <c r="E130" s="235" t="s">
        <v>1082</v>
      </c>
      <c r="F130" s="236" t="s">
        <v>1083</v>
      </c>
      <c r="G130" s="237" t="s">
        <v>353</v>
      </c>
      <c r="H130" s="238">
        <v>1</v>
      </c>
      <c r="I130" s="239"/>
      <c r="J130" s="240">
        <f>ROUND(I130*H130,2)</f>
        <v>0</v>
      </c>
      <c r="K130" s="236" t="s">
        <v>136</v>
      </c>
      <c r="L130" s="43"/>
      <c r="M130" s="241" t="s">
        <v>1</v>
      </c>
      <c r="N130" s="242" t="s">
        <v>38</v>
      </c>
      <c r="O130" s="90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137</v>
      </c>
      <c r="AT130" s="245" t="s">
        <v>132</v>
      </c>
      <c r="AU130" s="245" t="s">
        <v>83</v>
      </c>
      <c r="AY130" s="16" t="s">
        <v>130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81</v>
      </c>
      <c r="BK130" s="246">
        <f>ROUND(I130*H130,2)</f>
        <v>0</v>
      </c>
      <c r="BL130" s="16" t="s">
        <v>137</v>
      </c>
      <c r="BM130" s="245" t="s">
        <v>1084</v>
      </c>
    </row>
    <row r="131" spans="1:47" s="2" customFormat="1" ht="12">
      <c r="A131" s="37"/>
      <c r="B131" s="38"/>
      <c r="C131" s="39"/>
      <c r="D131" s="247" t="s">
        <v>139</v>
      </c>
      <c r="E131" s="39"/>
      <c r="F131" s="248" t="s">
        <v>1085</v>
      </c>
      <c r="G131" s="39"/>
      <c r="H131" s="39"/>
      <c r="I131" s="143"/>
      <c r="J131" s="39"/>
      <c r="K131" s="39"/>
      <c r="L131" s="43"/>
      <c r="M131" s="249"/>
      <c r="N131" s="250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139</v>
      </c>
      <c r="AU131" s="16" t="s">
        <v>83</v>
      </c>
    </row>
    <row r="132" spans="1:65" s="2" customFormat="1" ht="16.5" customHeight="1">
      <c r="A132" s="37"/>
      <c r="B132" s="38"/>
      <c r="C132" s="234" t="s">
        <v>168</v>
      </c>
      <c r="D132" s="234" t="s">
        <v>132</v>
      </c>
      <c r="E132" s="235" t="s">
        <v>1086</v>
      </c>
      <c r="F132" s="236" t="s">
        <v>1087</v>
      </c>
      <c r="G132" s="237" t="s">
        <v>353</v>
      </c>
      <c r="H132" s="238">
        <v>10</v>
      </c>
      <c r="I132" s="239"/>
      <c r="J132" s="240">
        <f>ROUND(I132*H132,2)</f>
        <v>0</v>
      </c>
      <c r="K132" s="236" t="s">
        <v>136</v>
      </c>
      <c r="L132" s="43"/>
      <c r="M132" s="241" t="s">
        <v>1</v>
      </c>
      <c r="N132" s="242" t="s">
        <v>38</v>
      </c>
      <c r="O132" s="90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137</v>
      </c>
      <c r="AT132" s="245" t="s">
        <v>132</v>
      </c>
      <c r="AU132" s="245" t="s">
        <v>83</v>
      </c>
      <c r="AY132" s="16" t="s">
        <v>130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81</v>
      </c>
      <c r="BK132" s="246">
        <f>ROUND(I132*H132,2)</f>
        <v>0</v>
      </c>
      <c r="BL132" s="16" t="s">
        <v>137</v>
      </c>
      <c r="BM132" s="245" t="s">
        <v>1088</v>
      </c>
    </row>
    <row r="133" spans="1:47" s="2" customFormat="1" ht="12">
      <c r="A133" s="37"/>
      <c r="B133" s="38"/>
      <c r="C133" s="39"/>
      <c r="D133" s="247" t="s">
        <v>139</v>
      </c>
      <c r="E133" s="39"/>
      <c r="F133" s="248" t="s">
        <v>1089</v>
      </c>
      <c r="G133" s="39"/>
      <c r="H133" s="39"/>
      <c r="I133" s="143"/>
      <c r="J133" s="39"/>
      <c r="K133" s="39"/>
      <c r="L133" s="43"/>
      <c r="M133" s="249"/>
      <c r="N133" s="25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139</v>
      </c>
      <c r="AU133" s="16" t="s">
        <v>83</v>
      </c>
    </row>
    <row r="134" spans="1:65" s="2" customFormat="1" ht="16.5" customHeight="1">
      <c r="A134" s="37"/>
      <c r="B134" s="38"/>
      <c r="C134" s="234" t="s">
        <v>175</v>
      </c>
      <c r="D134" s="234" t="s">
        <v>132</v>
      </c>
      <c r="E134" s="235" t="s">
        <v>1090</v>
      </c>
      <c r="F134" s="236" t="s">
        <v>1091</v>
      </c>
      <c r="G134" s="237" t="s">
        <v>353</v>
      </c>
      <c r="H134" s="238">
        <v>1</v>
      </c>
      <c r="I134" s="239"/>
      <c r="J134" s="240">
        <f>ROUND(I134*H134,2)</f>
        <v>0</v>
      </c>
      <c r="K134" s="236" t="s">
        <v>136</v>
      </c>
      <c r="L134" s="43"/>
      <c r="M134" s="241" t="s">
        <v>1</v>
      </c>
      <c r="N134" s="242" t="s">
        <v>38</v>
      </c>
      <c r="O134" s="90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137</v>
      </c>
      <c r="AT134" s="245" t="s">
        <v>132</v>
      </c>
      <c r="AU134" s="245" t="s">
        <v>83</v>
      </c>
      <c r="AY134" s="16" t="s">
        <v>130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81</v>
      </c>
      <c r="BK134" s="246">
        <f>ROUND(I134*H134,2)</f>
        <v>0</v>
      </c>
      <c r="BL134" s="16" t="s">
        <v>137</v>
      </c>
      <c r="BM134" s="245" t="s">
        <v>1092</v>
      </c>
    </row>
    <row r="135" spans="1:47" s="2" customFormat="1" ht="12">
      <c r="A135" s="37"/>
      <c r="B135" s="38"/>
      <c r="C135" s="39"/>
      <c r="D135" s="247" t="s">
        <v>139</v>
      </c>
      <c r="E135" s="39"/>
      <c r="F135" s="248" t="s">
        <v>1093</v>
      </c>
      <c r="G135" s="39"/>
      <c r="H135" s="39"/>
      <c r="I135" s="143"/>
      <c r="J135" s="39"/>
      <c r="K135" s="39"/>
      <c r="L135" s="43"/>
      <c r="M135" s="249"/>
      <c r="N135" s="250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139</v>
      </c>
      <c r="AU135" s="16" t="s">
        <v>83</v>
      </c>
    </row>
    <row r="136" spans="1:65" s="2" customFormat="1" ht="16.5" customHeight="1">
      <c r="A136" s="37"/>
      <c r="B136" s="38"/>
      <c r="C136" s="234" t="s">
        <v>182</v>
      </c>
      <c r="D136" s="234" t="s">
        <v>132</v>
      </c>
      <c r="E136" s="235" t="s">
        <v>1094</v>
      </c>
      <c r="F136" s="236" t="s">
        <v>1095</v>
      </c>
      <c r="G136" s="237" t="s">
        <v>353</v>
      </c>
      <c r="H136" s="238">
        <v>10</v>
      </c>
      <c r="I136" s="239"/>
      <c r="J136" s="240">
        <f>ROUND(I136*H136,2)</f>
        <v>0</v>
      </c>
      <c r="K136" s="236" t="s">
        <v>136</v>
      </c>
      <c r="L136" s="43"/>
      <c r="M136" s="241" t="s">
        <v>1</v>
      </c>
      <c r="N136" s="242" t="s">
        <v>38</v>
      </c>
      <c r="O136" s="90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137</v>
      </c>
      <c r="AT136" s="245" t="s">
        <v>132</v>
      </c>
      <c r="AU136" s="245" t="s">
        <v>83</v>
      </c>
      <c r="AY136" s="16" t="s">
        <v>130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81</v>
      </c>
      <c r="BK136" s="246">
        <f>ROUND(I136*H136,2)</f>
        <v>0</v>
      </c>
      <c r="BL136" s="16" t="s">
        <v>137</v>
      </c>
      <c r="BM136" s="245" t="s">
        <v>1096</v>
      </c>
    </row>
    <row r="137" spans="1:47" s="2" customFormat="1" ht="12">
      <c r="A137" s="37"/>
      <c r="B137" s="38"/>
      <c r="C137" s="39"/>
      <c r="D137" s="247" t="s">
        <v>139</v>
      </c>
      <c r="E137" s="39"/>
      <c r="F137" s="248" t="s">
        <v>1097</v>
      </c>
      <c r="G137" s="39"/>
      <c r="H137" s="39"/>
      <c r="I137" s="143"/>
      <c r="J137" s="39"/>
      <c r="K137" s="39"/>
      <c r="L137" s="43"/>
      <c r="M137" s="249"/>
      <c r="N137" s="250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139</v>
      </c>
      <c r="AU137" s="16" t="s">
        <v>83</v>
      </c>
    </row>
    <row r="138" spans="1:65" s="2" customFormat="1" ht="16.5" customHeight="1">
      <c r="A138" s="37"/>
      <c r="B138" s="38"/>
      <c r="C138" s="234" t="s">
        <v>200</v>
      </c>
      <c r="D138" s="234" t="s">
        <v>132</v>
      </c>
      <c r="E138" s="235" t="s">
        <v>1098</v>
      </c>
      <c r="F138" s="236" t="s">
        <v>1099</v>
      </c>
      <c r="G138" s="237" t="s">
        <v>135</v>
      </c>
      <c r="H138" s="238">
        <v>396.94</v>
      </c>
      <c r="I138" s="239"/>
      <c r="J138" s="240">
        <f>ROUND(I138*H138,2)</f>
        <v>0</v>
      </c>
      <c r="K138" s="236" t="s">
        <v>136</v>
      </c>
      <c r="L138" s="43"/>
      <c r="M138" s="241" t="s">
        <v>1</v>
      </c>
      <c r="N138" s="242" t="s">
        <v>38</v>
      </c>
      <c r="O138" s="90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137</v>
      </c>
      <c r="AT138" s="245" t="s">
        <v>132</v>
      </c>
      <c r="AU138" s="245" t="s">
        <v>83</v>
      </c>
      <c r="AY138" s="16" t="s">
        <v>130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81</v>
      </c>
      <c r="BK138" s="246">
        <f>ROUND(I138*H138,2)</f>
        <v>0</v>
      </c>
      <c r="BL138" s="16" t="s">
        <v>137</v>
      </c>
      <c r="BM138" s="245" t="s">
        <v>1100</v>
      </c>
    </row>
    <row r="139" spans="1:47" s="2" customFormat="1" ht="12">
      <c r="A139" s="37"/>
      <c r="B139" s="38"/>
      <c r="C139" s="39"/>
      <c r="D139" s="247" t="s">
        <v>139</v>
      </c>
      <c r="E139" s="39"/>
      <c r="F139" s="248" t="s">
        <v>1101</v>
      </c>
      <c r="G139" s="39"/>
      <c r="H139" s="39"/>
      <c r="I139" s="143"/>
      <c r="J139" s="39"/>
      <c r="K139" s="39"/>
      <c r="L139" s="43"/>
      <c r="M139" s="249"/>
      <c r="N139" s="25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139</v>
      </c>
      <c r="AU139" s="16" t="s">
        <v>83</v>
      </c>
    </row>
    <row r="140" spans="1:65" s="2" customFormat="1" ht="16.5" customHeight="1">
      <c r="A140" s="37"/>
      <c r="B140" s="38"/>
      <c r="C140" s="273" t="s">
        <v>207</v>
      </c>
      <c r="D140" s="273" t="s">
        <v>221</v>
      </c>
      <c r="E140" s="274" t="s">
        <v>1102</v>
      </c>
      <c r="F140" s="275" t="s">
        <v>1103</v>
      </c>
      <c r="G140" s="276" t="s">
        <v>962</v>
      </c>
      <c r="H140" s="277">
        <v>5.954</v>
      </c>
      <c r="I140" s="278"/>
      <c r="J140" s="279">
        <f>ROUND(I140*H140,2)</f>
        <v>0</v>
      </c>
      <c r="K140" s="275" t="s">
        <v>136</v>
      </c>
      <c r="L140" s="280"/>
      <c r="M140" s="281" t="s">
        <v>1</v>
      </c>
      <c r="N140" s="282" t="s">
        <v>38</v>
      </c>
      <c r="O140" s="90"/>
      <c r="P140" s="243">
        <f>O140*H140</f>
        <v>0</v>
      </c>
      <c r="Q140" s="243">
        <v>0.001</v>
      </c>
      <c r="R140" s="243">
        <f>Q140*H140</f>
        <v>0.005954</v>
      </c>
      <c r="S140" s="243">
        <v>0</v>
      </c>
      <c r="T140" s="24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5" t="s">
        <v>182</v>
      </c>
      <c r="AT140" s="245" t="s">
        <v>221</v>
      </c>
      <c r="AU140" s="245" t="s">
        <v>83</v>
      </c>
      <c r="AY140" s="16" t="s">
        <v>130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6" t="s">
        <v>81</v>
      </c>
      <c r="BK140" s="246">
        <f>ROUND(I140*H140,2)</f>
        <v>0</v>
      </c>
      <c r="BL140" s="16" t="s">
        <v>137</v>
      </c>
      <c r="BM140" s="245" t="s">
        <v>1104</v>
      </c>
    </row>
    <row r="141" spans="1:47" s="2" customFormat="1" ht="12">
      <c r="A141" s="37"/>
      <c r="B141" s="38"/>
      <c r="C141" s="39"/>
      <c r="D141" s="247" t="s">
        <v>139</v>
      </c>
      <c r="E141" s="39"/>
      <c r="F141" s="248" t="s">
        <v>1105</v>
      </c>
      <c r="G141" s="39"/>
      <c r="H141" s="39"/>
      <c r="I141" s="143"/>
      <c r="J141" s="39"/>
      <c r="K141" s="39"/>
      <c r="L141" s="43"/>
      <c r="M141" s="249"/>
      <c r="N141" s="250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139</v>
      </c>
      <c r="AU141" s="16" t="s">
        <v>83</v>
      </c>
    </row>
    <row r="142" spans="1:51" s="13" customFormat="1" ht="12">
      <c r="A142" s="13"/>
      <c r="B142" s="251"/>
      <c r="C142" s="252"/>
      <c r="D142" s="247" t="s">
        <v>141</v>
      </c>
      <c r="E142" s="252"/>
      <c r="F142" s="254" t="s">
        <v>1106</v>
      </c>
      <c r="G142" s="252"/>
      <c r="H142" s="255">
        <v>5.954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1" t="s">
        <v>141</v>
      </c>
      <c r="AU142" s="261" t="s">
        <v>83</v>
      </c>
      <c r="AV142" s="13" t="s">
        <v>83</v>
      </c>
      <c r="AW142" s="13" t="s">
        <v>4</v>
      </c>
      <c r="AX142" s="13" t="s">
        <v>81</v>
      </c>
      <c r="AY142" s="261" t="s">
        <v>130</v>
      </c>
    </row>
    <row r="143" spans="1:65" s="2" customFormat="1" ht="16.5" customHeight="1">
      <c r="A143" s="37"/>
      <c r="B143" s="38"/>
      <c r="C143" s="234" t="s">
        <v>214</v>
      </c>
      <c r="D143" s="234" t="s">
        <v>132</v>
      </c>
      <c r="E143" s="235" t="s">
        <v>1107</v>
      </c>
      <c r="F143" s="236" t="s">
        <v>1108</v>
      </c>
      <c r="G143" s="237" t="s">
        <v>135</v>
      </c>
      <c r="H143" s="238">
        <v>396.94</v>
      </c>
      <c r="I143" s="239"/>
      <c r="J143" s="240">
        <f>ROUND(I143*H143,2)</f>
        <v>0</v>
      </c>
      <c r="K143" s="236" t="s">
        <v>136</v>
      </c>
      <c r="L143" s="43"/>
      <c r="M143" s="241" t="s">
        <v>1</v>
      </c>
      <c r="N143" s="242" t="s">
        <v>38</v>
      </c>
      <c r="O143" s="90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137</v>
      </c>
      <c r="AT143" s="245" t="s">
        <v>132</v>
      </c>
      <c r="AU143" s="245" t="s">
        <v>83</v>
      </c>
      <c r="AY143" s="16" t="s">
        <v>130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81</v>
      </c>
      <c r="BK143" s="246">
        <f>ROUND(I143*H143,2)</f>
        <v>0</v>
      </c>
      <c r="BL143" s="16" t="s">
        <v>137</v>
      </c>
      <c r="BM143" s="245" t="s">
        <v>1109</v>
      </c>
    </row>
    <row r="144" spans="1:47" s="2" customFormat="1" ht="12">
      <c r="A144" s="37"/>
      <c r="B144" s="38"/>
      <c r="C144" s="39"/>
      <c r="D144" s="247" t="s">
        <v>139</v>
      </c>
      <c r="E144" s="39"/>
      <c r="F144" s="248" t="s">
        <v>1110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139</v>
      </c>
      <c r="AU144" s="16" t="s">
        <v>83</v>
      </c>
    </row>
    <row r="145" spans="1:65" s="2" customFormat="1" ht="16.5" customHeight="1">
      <c r="A145" s="37"/>
      <c r="B145" s="38"/>
      <c r="C145" s="273" t="s">
        <v>220</v>
      </c>
      <c r="D145" s="273" t="s">
        <v>221</v>
      </c>
      <c r="E145" s="274" t="s">
        <v>1111</v>
      </c>
      <c r="F145" s="275" t="s">
        <v>1112</v>
      </c>
      <c r="G145" s="276" t="s">
        <v>178</v>
      </c>
      <c r="H145" s="277">
        <v>19.847</v>
      </c>
      <c r="I145" s="278"/>
      <c r="J145" s="279">
        <f>ROUND(I145*H145,2)</f>
        <v>0</v>
      </c>
      <c r="K145" s="275" t="s">
        <v>136</v>
      </c>
      <c r="L145" s="280"/>
      <c r="M145" s="281" t="s">
        <v>1</v>
      </c>
      <c r="N145" s="282" t="s">
        <v>38</v>
      </c>
      <c r="O145" s="90"/>
      <c r="P145" s="243">
        <f>O145*H145</f>
        <v>0</v>
      </c>
      <c r="Q145" s="243">
        <v>0.21</v>
      </c>
      <c r="R145" s="243">
        <f>Q145*H145</f>
        <v>4.16787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182</v>
      </c>
      <c r="AT145" s="245" t="s">
        <v>221</v>
      </c>
      <c r="AU145" s="245" t="s">
        <v>83</v>
      </c>
      <c r="AY145" s="16" t="s">
        <v>130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81</v>
      </c>
      <c r="BK145" s="246">
        <f>ROUND(I145*H145,2)</f>
        <v>0</v>
      </c>
      <c r="BL145" s="16" t="s">
        <v>137</v>
      </c>
      <c r="BM145" s="245" t="s">
        <v>1113</v>
      </c>
    </row>
    <row r="146" spans="1:47" s="2" customFormat="1" ht="12">
      <c r="A146" s="37"/>
      <c r="B146" s="38"/>
      <c r="C146" s="39"/>
      <c r="D146" s="247" t="s">
        <v>139</v>
      </c>
      <c r="E146" s="39"/>
      <c r="F146" s="248" t="s">
        <v>1112</v>
      </c>
      <c r="G146" s="39"/>
      <c r="H146" s="39"/>
      <c r="I146" s="143"/>
      <c r="J146" s="39"/>
      <c r="K146" s="39"/>
      <c r="L146" s="43"/>
      <c r="M146" s="249"/>
      <c r="N146" s="25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139</v>
      </c>
      <c r="AU146" s="16" t="s">
        <v>83</v>
      </c>
    </row>
    <row r="147" spans="1:51" s="13" customFormat="1" ht="12">
      <c r="A147" s="13"/>
      <c r="B147" s="251"/>
      <c r="C147" s="252"/>
      <c r="D147" s="247" t="s">
        <v>141</v>
      </c>
      <c r="E147" s="252"/>
      <c r="F147" s="254" t="s">
        <v>1114</v>
      </c>
      <c r="G147" s="252"/>
      <c r="H147" s="255">
        <v>19.847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141</v>
      </c>
      <c r="AU147" s="261" t="s">
        <v>83</v>
      </c>
      <c r="AV147" s="13" t="s">
        <v>83</v>
      </c>
      <c r="AW147" s="13" t="s">
        <v>4</v>
      </c>
      <c r="AX147" s="13" t="s">
        <v>81</v>
      </c>
      <c r="AY147" s="261" t="s">
        <v>130</v>
      </c>
    </row>
    <row r="148" spans="1:65" s="2" customFormat="1" ht="16.5" customHeight="1">
      <c r="A148" s="37"/>
      <c r="B148" s="38"/>
      <c r="C148" s="234" t="s">
        <v>228</v>
      </c>
      <c r="D148" s="234" t="s">
        <v>132</v>
      </c>
      <c r="E148" s="235" t="s">
        <v>1115</v>
      </c>
      <c r="F148" s="236" t="s">
        <v>1116</v>
      </c>
      <c r="G148" s="237" t="s">
        <v>135</v>
      </c>
      <c r="H148" s="238">
        <v>396.94</v>
      </c>
      <c r="I148" s="239"/>
      <c r="J148" s="240">
        <f>ROUND(I148*H148,2)</f>
        <v>0</v>
      </c>
      <c r="K148" s="236" t="s">
        <v>136</v>
      </c>
      <c r="L148" s="43"/>
      <c r="M148" s="241" t="s">
        <v>1</v>
      </c>
      <c r="N148" s="242" t="s">
        <v>38</v>
      </c>
      <c r="O148" s="90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5" t="s">
        <v>137</v>
      </c>
      <c r="AT148" s="245" t="s">
        <v>132</v>
      </c>
      <c r="AU148" s="245" t="s">
        <v>83</v>
      </c>
      <c r="AY148" s="16" t="s">
        <v>130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6" t="s">
        <v>81</v>
      </c>
      <c r="BK148" s="246">
        <f>ROUND(I148*H148,2)</f>
        <v>0</v>
      </c>
      <c r="BL148" s="16" t="s">
        <v>137</v>
      </c>
      <c r="BM148" s="245" t="s">
        <v>1117</v>
      </c>
    </row>
    <row r="149" spans="1:47" s="2" customFormat="1" ht="12">
      <c r="A149" s="37"/>
      <c r="B149" s="38"/>
      <c r="C149" s="39"/>
      <c r="D149" s="247" t="s">
        <v>139</v>
      </c>
      <c r="E149" s="39"/>
      <c r="F149" s="248" t="s">
        <v>1118</v>
      </c>
      <c r="G149" s="39"/>
      <c r="H149" s="39"/>
      <c r="I149" s="143"/>
      <c r="J149" s="39"/>
      <c r="K149" s="39"/>
      <c r="L149" s="43"/>
      <c r="M149" s="249"/>
      <c r="N149" s="250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139</v>
      </c>
      <c r="AU149" s="16" t="s">
        <v>83</v>
      </c>
    </row>
    <row r="150" spans="1:65" s="2" customFormat="1" ht="16.5" customHeight="1">
      <c r="A150" s="37"/>
      <c r="B150" s="38"/>
      <c r="C150" s="234" t="s">
        <v>235</v>
      </c>
      <c r="D150" s="234" t="s">
        <v>132</v>
      </c>
      <c r="E150" s="235" t="s">
        <v>1119</v>
      </c>
      <c r="F150" s="236" t="s">
        <v>1120</v>
      </c>
      <c r="G150" s="237" t="s">
        <v>353</v>
      </c>
      <c r="H150" s="238">
        <v>8</v>
      </c>
      <c r="I150" s="239"/>
      <c r="J150" s="240">
        <f>ROUND(I150*H150,2)</f>
        <v>0</v>
      </c>
      <c r="K150" s="236" t="s">
        <v>136</v>
      </c>
      <c r="L150" s="43"/>
      <c r="M150" s="241" t="s">
        <v>1</v>
      </c>
      <c r="N150" s="242" t="s">
        <v>38</v>
      </c>
      <c r="O150" s="90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5" t="s">
        <v>137</v>
      </c>
      <c r="AT150" s="245" t="s">
        <v>132</v>
      </c>
      <c r="AU150" s="245" t="s">
        <v>83</v>
      </c>
      <c r="AY150" s="16" t="s">
        <v>130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6" t="s">
        <v>81</v>
      </c>
      <c r="BK150" s="246">
        <f>ROUND(I150*H150,2)</f>
        <v>0</v>
      </c>
      <c r="BL150" s="16" t="s">
        <v>137</v>
      </c>
      <c r="BM150" s="245" t="s">
        <v>1121</v>
      </c>
    </row>
    <row r="151" spans="1:47" s="2" customFormat="1" ht="12">
      <c r="A151" s="37"/>
      <c r="B151" s="38"/>
      <c r="C151" s="39"/>
      <c r="D151" s="247" t="s">
        <v>139</v>
      </c>
      <c r="E151" s="39"/>
      <c r="F151" s="248" t="s">
        <v>1122</v>
      </c>
      <c r="G151" s="39"/>
      <c r="H151" s="39"/>
      <c r="I151" s="143"/>
      <c r="J151" s="39"/>
      <c r="K151" s="39"/>
      <c r="L151" s="43"/>
      <c r="M151" s="249"/>
      <c r="N151" s="250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139</v>
      </c>
      <c r="AU151" s="16" t="s">
        <v>83</v>
      </c>
    </row>
    <row r="152" spans="1:65" s="2" customFormat="1" ht="16.5" customHeight="1">
      <c r="A152" s="37"/>
      <c r="B152" s="38"/>
      <c r="C152" s="273" t="s">
        <v>8</v>
      </c>
      <c r="D152" s="273" t="s">
        <v>221</v>
      </c>
      <c r="E152" s="274" t="s">
        <v>1123</v>
      </c>
      <c r="F152" s="275" t="s">
        <v>1124</v>
      </c>
      <c r="G152" s="276" t="s">
        <v>353</v>
      </c>
      <c r="H152" s="277">
        <v>8</v>
      </c>
      <c r="I152" s="278"/>
      <c r="J152" s="279">
        <f>ROUND(I152*H152,2)</f>
        <v>0</v>
      </c>
      <c r="K152" s="275" t="s">
        <v>1</v>
      </c>
      <c r="L152" s="280"/>
      <c r="M152" s="281" t="s">
        <v>1</v>
      </c>
      <c r="N152" s="282" t="s">
        <v>38</v>
      </c>
      <c r="O152" s="90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182</v>
      </c>
      <c r="AT152" s="245" t="s">
        <v>221</v>
      </c>
      <c r="AU152" s="245" t="s">
        <v>83</v>
      </c>
      <c r="AY152" s="16" t="s">
        <v>130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81</v>
      </c>
      <c r="BK152" s="246">
        <f>ROUND(I152*H152,2)</f>
        <v>0</v>
      </c>
      <c r="BL152" s="16" t="s">
        <v>137</v>
      </c>
      <c r="BM152" s="245" t="s">
        <v>1125</v>
      </c>
    </row>
    <row r="153" spans="1:47" s="2" customFormat="1" ht="12">
      <c r="A153" s="37"/>
      <c r="B153" s="38"/>
      <c r="C153" s="39"/>
      <c r="D153" s="247" t="s">
        <v>139</v>
      </c>
      <c r="E153" s="39"/>
      <c r="F153" s="248" t="s">
        <v>1126</v>
      </c>
      <c r="G153" s="39"/>
      <c r="H153" s="39"/>
      <c r="I153" s="143"/>
      <c r="J153" s="39"/>
      <c r="K153" s="39"/>
      <c r="L153" s="43"/>
      <c r="M153" s="249"/>
      <c r="N153" s="250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139</v>
      </c>
      <c r="AU153" s="16" t="s">
        <v>83</v>
      </c>
    </row>
    <row r="154" spans="1:63" s="12" customFormat="1" ht="22.8" customHeight="1">
      <c r="A154" s="12"/>
      <c r="B154" s="218"/>
      <c r="C154" s="219"/>
      <c r="D154" s="220" t="s">
        <v>72</v>
      </c>
      <c r="E154" s="232" t="s">
        <v>582</v>
      </c>
      <c r="F154" s="232" t="s">
        <v>583</v>
      </c>
      <c r="G154" s="219"/>
      <c r="H154" s="219"/>
      <c r="I154" s="222"/>
      <c r="J154" s="233">
        <f>BK154</f>
        <v>0</v>
      </c>
      <c r="K154" s="219"/>
      <c r="L154" s="224"/>
      <c r="M154" s="225"/>
      <c r="N154" s="226"/>
      <c r="O154" s="226"/>
      <c r="P154" s="227">
        <f>SUM(P155:P156)</f>
        <v>0</v>
      </c>
      <c r="Q154" s="226"/>
      <c r="R154" s="227">
        <f>SUM(R155:R156)</f>
        <v>0</v>
      </c>
      <c r="S154" s="226"/>
      <c r="T154" s="228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81</v>
      </c>
      <c r="AT154" s="230" t="s">
        <v>72</v>
      </c>
      <c r="AU154" s="230" t="s">
        <v>81</v>
      </c>
      <c r="AY154" s="229" t="s">
        <v>130</v>
      </c>
      <c r="BK154" s="231">
        <f>SUM(BK155:BK156)</f>
        <v>0</v>
      </c>
    </row>
    <row r="155" spans="1:65" s="2" customFormat="1" ht="16.5" customHeight="1">
      <c r="A155" s="37"/>
      <c r="B155" s="38"/>
      <c r="C155" s="234" t="s">
        <v>247</v>
      </c>
      <c r="D155" s="234" t="s">
        <v>132</v>
      </c>
      <c r="E155" s="235" t="s">
        <v>585</v>
      </c>
      <c r="F155" s="236" t="s">
        <v>586</v>
      </c>
      <c r="G155" s="237" t="s">
        <v>224</v>
      </c>
      <c r="H155" s="238">
        <v>4.174</v>
      </c>
      <c r="I155" s="239"/>
      <c r="J155" s="240">
        <f>ROUND(I155*H155,2)</f>
        <v>0</v>
      </c>
      <c r="K155" s="236" t="s">
        <v>136</v>
      </c>
      <c r="L155" s="43"/>
      <c r="M155" s="241" t="s">
        <v>1</v>
      </c>
      <c r="N155" s="242" t="s">
        <v>38</v>
      </c>
      <c r="O155" s="90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45" t="s">
        <v>137</v>
      </c>
      <c r="AT155" s="245" t="s">
        <v>132</v>
      </c>
      <c r="AU155" s="245" t="s">
        <v>83</v>
      </c>
      <c r="AY155" s="16" t="s">
        <v>130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6" t="s">
        <v>81</v>
      </c>
      <c r="BK155" s="246">
        <f>ROUND(I155*H155,2)</f>
        <v>0</v>
      </c>
      <c r="BL155" s="16" t="s">
        <v>137</v>
      </c>
      <c r="BM155" s="245" t="s">
        <v>1127</v>
      </c>
    </row>
    <row r="156" spans="1:47" s="2" customFormat="1" ht="12">
      <c r="A156" s="37"/>
      <c r="B156" s="38"/>
      <c r="C156" s="39"/>
      <c r="D156" s="247" t="s">
        <v>139</v>
      </c>
      <c r="E156" s="39"/>
      <c r="F156" s="248" t="s">
        <v>588</v>
      </c>
      <c r="G156" s="39"/>
      <c r="H156" s="39"/>
      <c r="I156" s="143"/>
      <c r="J156" s="39"/>
      <c r="K156" s="39"/>
      <c r="L156" s="43"/>
      <c r="M156" s="284"/>
      <c r="N156" s="285"/>
      <c r="O156" s="286"/>
      <c r="P156" s="286"/>
      <c r="Q156" s="286"/>
      <c r="R156" s="286"/>
      <c r="S156" s="286"/>
      <c r="T156" s="28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139</v>
      </c>
      <c r="AU156" s="16" t="s">
        <v>83</v>
      </c>
    </row>
    <row r="157" spans="1:31" s="2" customFormat="1" ht="6.95" customHeight="1">
      <c r="A157" s="37"/>
      <c r="B157" s="65"/>
      <c r="C157" s="66"/>
      <c r="D157" s="66"/>
      <c r="E157" s="66"/>
      <c r="F157" s="66"/>
      <c r="G157" s="66"/>
      <c r="H157" s="66"/>
      <c r="I157" s="182"/>
      <c r="J157" s="66"/>
      <c r="K157" s="66"/>
      <c r="L157" s="43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sheetProtection password="CC35" sheet="1" objects="1" scenarios="1" formatColumns="0" formatRows="0" autoFilter="0"/>
  <autoFilter ref="C118:K15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ROPEK\Laboro</dc:creator>
  <cp:keywords/>
  <dc:description/>
  <cp:lastModifiedBy>ROPEK\Laboro</cp:lastModifiedBy>
  <dcterms:created xsi:type="dcterms:W3CDTF">2020-02-13T09:29:39Z</dcterms:created>
  <dcterms:modified xsi:type="dcterms:W3CDTF">2020-02-13T09:29:45Z</dcterms:modified>
  <cp:category/>
  <cp:version/>
  <cp:contentType/>
  <cp:contentStatus/>
</cp:coreProperties>
</file>